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7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drawings/drawing8.xml" ContentType="application/vnd.openxmlformats-officedocument.drawingml.chartshapes+xml"/>
  <Override PartName="/xl/charts/chart11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drawings/drawing10.xml" ContentType="application/vnd.openxmlformats-officedocument.drawingml.chartshapes+xml"/>
  <Override PartName="/xl/charts/chart13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1.xml" ContentType="application/vnd.openxmlformats-officedocument.drawingml.chart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9EDDB5DA-A1BD-4422-B5B5-F962F4DE00A3}" xr6:coauthVersionLast="47" xr6:coauthVersionMax="47" xr10:uidLastSave="{00000000-0000-0000-0000-000000000000}"/>
  <bookViews>
    <workbookView xWindow="-110" yWindow="-110" windowWidth="19420" windowHeight="11500" tabRatio="832" firstSheet="1" activeTab="6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OutputOR" sheetId="21" r:id="rId15"/>
    <sheet name="Motor Examples" sheetId="13" r:id="rId16"/>
    <sheet name="Class" sheetId="9" r:id="rId17"/>
    <sheet name="Propellant data" sheetId="6" r:id="rId18"/>
    <sheet name="Burnrate" sheetId="7" r:id="rId19"/>
    <sheet name="UnitsConv" sheetId="8" r:id="rId20"/>
    <sheet name="Revisions" sheetId="10" r:id="rId21"/>
  </sheets>
  <definedNames>
    <definedName name="_xlnm._FilterDatabase" localSheetId="2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6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3" i="15" l="1"/>
  <c r="M62" i="15"/>
  <c r="M60" i="15"/>
  <c r="M37" i="15"/>
  <c r="M24" i="15"/>
  <c r="M25" i="15" s="1"/>
  <c r="M61" i="15"/>
  <c r="M43" i="15"/>
  <c r="F35" i="19" l="1"/>
  <c r="F34" i="19"/>
  <c r="K204" i="15"/>
  <c r="L26" i="19"/>
  <c r="J60" i="19" s="1"/>
  <c r="L25" i="19"/>
  <c r="J61" i="19" s="1"/>
  <c r="U152" i="15" l="1"/>
  <c r="O152" i="15"/>
  <c r="G15" i="19" l="1"/>
  <c r="C28" i="19"/>
  <c r="C60" i="19" s="1"/>
  <c r="D24" i="19"/>
  <c r="C27" i="19" l="1"/>
  <c r="C98" i="15"/>
  <c r="C99" i="15"/>
  <c r="C102" i="15"/>
  <c r="M118" i="15"/>
  <c r="M119" i="15" s="1"/>
  <c r="C101" i="15"/>
  <c r="C100" i="15"/>
  <c r="C96" i="15"/>
  <c r="C97" i="15"/>
  <c r="C95" i="15"/>
  <c r="M73" i="15"/>
  <c r="D16" i="19"/>
  <c r="C53" i="19"/>
  <c r="C23" i="19"/>
  <c r="C54" i="19"/>
  <c r="C66" i="19" s="1"/>
  <c r="C55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M136" i="15" l="1"/>
  <c r="M138" i="15" s="1"/>
  <c r="P102" i="15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8" i="15"/>
  <c r="P119" i="15" s="1"/>
  <c r="C56" i="19"/>
  <c r="C52" i="19" s="1"/>
  <c r="C51" i="19" s="1"/>
  <c r="P116" i="15"/>
  <c r="M116" i="15"/>
  <c r="P103" i="15"/>
  <c r="S102" i="15" s="1"/>
  <c r="S103" i="15" s="1"/>
  <c r="C48" i="15"/>
  <c r="B46" i="18"/>
  <c r="M28" i="15"/>
  <c r="M29" i="15" s="1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4" i="13"/>
  <c r="C5" i="13"/>
  <c r="C6" i="13"/>
  <c r="C7" i="13"/>
  <c r="C3" i="13"/>
  <c r="C2" i="15"/>
  <c r="M26" i="15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M30" i="15" l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5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N59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G910" i="4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0" i="15"/>
  <c r="P61" i="15" s="1"/>
  <c r="M94" i="15"/>
  <c r="M96" i="15" s="1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C15" i="16"/>
  <c r="C41" i="16" s="1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90" i="3" l="1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47" i="18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M38" i="15" l="1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C13" i="15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M46" i="15" l="1"/>
  <c r="M45" i="15"/>
  <c r="M41" i="15" s="1"/>
  <c r="D49" i="15" s="1"/>
  <c r="M31" i="15"/>
  <c r="AG60" i="7"/>
  <c r="R61" i="7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M32" i="15" l="1"/>
  <c r="M33" i="15"/>
  <c r="M49" i="15" s="1"/>
  <c r="N49" i="15" s="1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M48" i="15" l="1"/>
  <c r="R25" i="15" s="1"/>
  <c r="M51" i="15"/>
  <c r="M52" i="15"/>
  <c r="M53" i="15" s="1"/>
  <c r="G77" i="16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P25" i="7"/>
  <c r="R40" i="15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N48" i="15" l="1"/>
  <c r="M50" i="15" s="1"/>
  <c r="S53" i="15"/>
  <c r="S54" i="15" s="1"/>
  <c r="R78" i="16"/>
  <c r="Q79" i="16" s="1"/>
  <c r="L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R85" i="16" l="1"/>
  <c r="S86" i="16" s="1"/>
  <c r="Q85" i="16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R86" i="16" l="1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K162" i="16" s="1"/>
  <c r="L163" i="16" s="1"/>
  <c r="P159" i="16"/>
  <c r="Q159" i="16"/>
  <c r="R160" i="16" s="1"/>
  <c r="S161" i="16" s="1"/>
  <c r="T162" i="16" s="1"/>
  <c r="F160" i="16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H211" i="16" l="1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G223" i="16" l="1"/>
  <c r="H224" i="16" s="1"/>
  <c r="I225" i="16" s="1"/>
  <c r="J226" i="16" s="1"/>
  <c r="K227" i="16" s="1"/>
  <c r="L228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G224" i="16" l="1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F230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G230" i="16" l="1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F262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G262" i="16" l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F263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G263" i="16" l="1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F285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G285" i="16" l="1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F295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G295" i="16" l="1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F296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G296" i="16" l="1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F297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G297" i="16" l="1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F309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G309" i="16" l="1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G311" i="16" l="1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F314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G314" i="16" l="1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F315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G315" i="16" l="1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F321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G321" i="16" l="1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F329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G329" i="16" l="1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F330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G330" i="16" l="1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F352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G352" i="16" l="1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F360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G360" i="16" l="1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F364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G364" i="16" l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F455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G455" i="16" l="1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F462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G462" i="16" l="1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F465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G465" i="16" l="1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73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G473" i="16" l="1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F477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G477" i="16" l="1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F487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G487" i="16" l="1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F496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G496" i="16" l="1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F524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G524" i="16" l="1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F532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G532" i="16" l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F535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G535" i="16" l="1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F589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G589" i="16" l="1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F610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G610" i="16" l="1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F623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G623" i="16" l="1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F647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G647" i="16" l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G680" i="16" l="1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M616" i="4"/>
  <c r="D39" i="5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N861" i="3"/>
  <c r="O861" i="3"/>
  <c r="G860" i="4" l="1"/>
  <c r="I860" i="4" s="1"/>
  <c r="J860" i="4" s="1"/>
  <c r="K860" i="4" s="1"/>
  <c r="P861" i="3"/>
  <c r="Q861" i="3" s="1"/>
  <c r="M860" i="4" l="1"/>
  <c r="L861" i="4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C39" i="19" s="1"/>
  <c r="D43" i="18"/>
  <c r="D41" i="18"/>
  <c r="D24" i="18"/>
  <c r="D22" i="18"/>
  <c r="D42" i="18"/>
  <c r="D33" i="18"/>
  <c r="D39" i="18"/>
  <c r="D21" i="18"/>
  <c r="D34" i="18"/>
  <c r="D25" i="18"/>
  <c r="D31" i="18"/>
  <c r="D45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D37" i="18" l="1"/>
  <c r="D19" i="18"/>
  <c r="D36" i="18"/>
  <c r="D26" i="18"/>
  <c r="C36" i="19"/>
  <c r="J62" i="19" s="1"/>
  <c r="K30" i="19" s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<sst xmlns="http://schemas.openxmlformats.org/spreadsheetml/2006/main" count="2110" uniqueCount="1234">
  <si>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</si>
  <si>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</si>
  <si>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</si>
  <si>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</si>
  <si>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</si>
  <si>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</si>
  <si>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</si>
  <si>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</si>
  <si>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</si>
  <si>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</si>
  <si>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</si>
  <si>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</si>
  <si>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</si>
  <si>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</si>
  <si>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</si>
  <si>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</si>
  <si>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</si>
  <si>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</si>
  <si>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</si>
  <si>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</si>
  <si>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</si>
  <si>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</si>
  <si>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</si>
  <si>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</si>
  <si>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</si>
  <si>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</si>
  <si>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</si>
  <si>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</si>
  <si>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</si>
  <si>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</si>
  <si>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</si>
  <si>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</si>
  <si>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</si>
  <si>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</si>
  <si>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</si>
  <si>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</si>
  <si>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</si>
  <si>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</si>
  <si>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</si>
  <si>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</si>
  <si>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</si>
  <si>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</si>
  <si>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</si>
  <si>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</si>
  <si>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</si>
  <si>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</si>
  <si>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</si>
  <si>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</si>
  <si>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</si>
  <si>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</si>
  <si>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</si>
  <si>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</si>
  <si>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</si>
  <si>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</si>
  <si>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</si>
  <si>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</si>
  <si>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</si>
  <si>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</si>
  <si>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</si>
  <si>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</si>
  <si>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</si>
  <si>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</si>
  <si>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</si>
  <si>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</si>
  <si>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</si>
  <si>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</si>
  <si>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</si>
  <si>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</si>
  <si>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</si>
  <si>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</si>
  <si>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</si>
  <si>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</si>
  <si>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</si>
  <si>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</si>
  <si>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</si>
  <si>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</si>
  <si>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</si>
  <si>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</si>
  <si>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</si>
  <si>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</si>
  <si>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</si>
  <si>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</si>
  <si>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</si>
  <si>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</si>
  <si>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</si>
  <si>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</si>
  <si>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</si>
  <si>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</si>
  <si>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</si>
  <si>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</si>
  <si>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</si>
  <si>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</si>
  <si>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</si>
  <si>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</si>
  <si>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</si>
  <si>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</si>
  <si>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</si>
  <si>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</si>
  <si>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</si>
  <si>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</si>
  <si>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</si>
  <si>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</si>
  <si>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</si>
  <si>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</si>
  <si>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</si>
  <si>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</si>
  <si>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</si>
  <si>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</si>
  <si>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</si>
  <si>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</si>
  <si>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</si>
  <si>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</si>
  <si>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</si>
  <si>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</si>
  <si>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</si>
  <si>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</si>
  <si>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</si>
  <si>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</si>
  <si>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</si>
  <si>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</si>
  <si>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</si>
  <si>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</si>
  <si>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</si>
  <si>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</si>
  <si>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</si>
  <si>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</si>
  <si>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</si>
  <si>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</si>
  <si>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</si>
  <si>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</si>
  <si>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</si>
  <si>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</si>
  <si>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</si>
  <si>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</si>
  <si>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</si>
  <si>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</si>
  <si>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</si>
  <si>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</si>
  <si>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</si>
  <si>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</si>
  <si>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</si>
  <si>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</si>
  <si>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</si>
  <si>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</si>
  <si>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</si>
  <si>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</si>
  <si>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</si>
  <si>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</si>
  <si>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</si>
  <si>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</si>
  <si>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</si>
  <si>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</si>
  <si>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</si>
  <si>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</si>
  <si>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</si>
  <si>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</si>
  <si>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</si>
  <si>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</si>
  <si>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</si>
  <si>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</si>
  <si>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</si>
  <si>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</si>
  <si>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</si>
  <si>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</si>
  <si>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</si>
  <si>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</si>
  <si>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</si>
  <si>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</si>
  <si>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</si>
  <si>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</si>
  <si>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</si>
  <si>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</si>
  <si>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</si>
  <si>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</si>
  <si>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</si>
  <si>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</si>
  <si>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</si>
  <si>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</si>
  <si>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</si>
  <si>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</si>
  <si>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</si>
  <si>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</si>
  <si>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</si>
  <si>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</si>
  <si>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</si>
  <si>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</si>
  <si>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</si>
  <si>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</si>
  <si>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</si>
  <si>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</si>
  <si>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</si>
  <si>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</si>
  <si>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</si>
  <si>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</si>
  <si>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</si>
  <si>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</si>
  <si>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</si>
  <si>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</si>
  <si>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</si>
  <si>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</si>
  <si>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</si>
  <si>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</si>
  <si>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</si>
  <si>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</si>
  <si>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</si>
  <si>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</si>
  <si>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</si>
  <si>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</si>
  <si>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</si>
  <si>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</si>
  <si>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</si>
  <si>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</si>
  <si>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</si>
  <si>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</si>
  <si>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</si>
  <si>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</si>
  <si>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</si>
  <si>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</si>
  <si>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</si>
  <si>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</si>
  <si>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</si>
  <si>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</si>
  <si>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</si>
  <si>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</si>
  <si>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</si>
  <si>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</si>
  <si>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</si>
  <si>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</si>
  <si>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</si>
  <si>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</si>
  <si>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</si>
  <si>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</si>
  <si>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</si>
  <si>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</si>
  <si>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</si>
  <si>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</si>
  <si>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</si>
  <si>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</si>
  <si>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</si>
  <si>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</si>
  <si>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</si>
  <si>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</si>
  <si>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</si>
  <si>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</si>
  <si>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</si>
  <si>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</si>
  <si>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</si>
  <si>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</si>
  <si>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</si>
  <si>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</si>
  <si>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</si>
  <si>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</si>
  <si>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</si>
  <si>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</si>
  <si>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</si>
  <si>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</si>
  <si>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</si>
  <si>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</si>
  <si>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</si>
  <si>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</si>
  <si>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</si>
  <si>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</si>
  <si>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</si>
  <si>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</si>
  <si>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</si>
  <si>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</si>
  <si>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</si>
  <si>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</si>
  <si>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</si>
  <si>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</si>
  <si>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</si>
  <si>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</si>
  <si>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</si>
  <si>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</si>
  <si>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</si>
  <si>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</si>
  <si>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</si>
  <si>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</si>
  <si>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</si>
  <si>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</si>
  <si>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</si>
  <si>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</si>
  <si>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</si>
  <si>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</si>
  <si>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</si>
  <si>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</si>
  <si>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</si>
  <si>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</si>
  <si>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</si>
  <si>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</si>
  <si>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</si>
  <si>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</si>
  <si>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</si>
  <si>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</si>
  <si>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</si>
  <si>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</si>
  <si>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</si>
  <si>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</si>
  <si>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</si>
  <si>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</si>
  <si>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</si>
  <si>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</si>
  <si>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</si>
  <si>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</si>
  <si>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</si>
  <si>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</si>
  <si>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</si>
  <si>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</si>
  <si>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</si>
  <si>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</si>
  <si>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</si>
  <si>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</si>
  <si>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</si>
  <si>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</si>
  <si>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</si>
  <si>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</si>
  <si>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</si>
  <si>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</si>
  <si>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</si>
  <si>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</si>
  <si>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</si>
  <si>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</si>
  <si>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</si>
  <si>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</si>
  <si>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</si>
  <si>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</si>
  <si>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</si>
  <si>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</si>
  <si>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</si>
  <si>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</si>
  <si>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</si>
  <si>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</si>
  <si>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</si>
  <si>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</si>
  <si>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</si>
  <si>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</si>
  <si>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</si>
  <si>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</si>
  <si>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</si>
  <si>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</si>
  <si>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</si>
  <si>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</si>
  <si>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</si>
  <si>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</si>
  <si>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</si>
  <si>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</si>
  <si>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</si>
  <si>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</si>
  <si>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</si>
  <si>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</si>
  <si>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</si>
  <si>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</si>
  <si>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</si>
  <si>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</si>
  <si>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</si>
  <si>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</si>
  <si>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</si>
  <si>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</si>
  <si>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</si>
  <si>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</si>
  <si>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</si>
  <si>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</si>
  <si>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</si>
  <si>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</si>
  <si>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</si>
  <si>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</si>
  <si>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</si>
  <si>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</si>
  <si>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</si>
  <si>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</si>
  <si>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</si>
  <si>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</si>
  <si>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</si>
  <si>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</si>
  <si>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</si>
  <si>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</si>
  <si>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</si>
  <si>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</si>
  <si>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</si>
  <si>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</si>
  <si>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</si>
  <si>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</si>
  <si>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</si>
  <si>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</si>
  <si>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</si>
  <si>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</si>
  <si>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</si>
  <si>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</si>
  <si>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</si>
  <si>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</si>
  <si>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</si>
  <si>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</si>
  <si>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</si>
  <si>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</si>
  <si>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</si>
  <si>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</si>
  <si>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</si>
  <si>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</si>
  <si>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</si>
  <si>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</si>
  <si>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</si>
  <si>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</si>
  <si>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</si>
  <si>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</si>
  <si>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</si>
  <si>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</si>
  <si>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</si>
  <si>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</si>
  <si>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</si>
  <si>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</si>
  <si>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</si>
  <si>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</si>
  <si>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</si>
  <si>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</si>
  <si>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</si>
  <si>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</si>
  <si>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</si>
  <si>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</si>
  <si>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</si>
  <si>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</si>
  <si>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</si>
  <si>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</si>
  <si>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</si>
  <si>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</si>
  <si>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</si>
  <si>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</si>
  <si>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</si>
  <si>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</si>
  <si>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</si>
  <si>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</si>
  <si>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</si>
  <si>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</si>
  <si>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</si>
  <si>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</si>
  <si>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</si>
  <si>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</si>
  <si>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</si>
  <si>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</si>
  <si>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</si>
  <si>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</si>
  <si>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</si>
  <si>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</si>
  <si>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</si>
  <si>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</si>
  <si>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</si>
  <si>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</si>
  <si>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</si>
  <si>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</si>
  <si>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</si>
  <si>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</si>
  <si>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</si>
  <si>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</si>
  <si>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</si>
  <si>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</si>
  <si>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</si>
  <si>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</si>
  <si>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</si>
  <si>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</si>
  <si>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</si>
  <si>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</si>
  <si>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</si>
  <si>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</si>
  <si>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</si>
  <si>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</si>
  <si>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</si>
  <si>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</si>
  <si>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</si>
  <si>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</si>
  <si>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</si>
  <si>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</si>
  <si>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</si>
  <si>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</si>
  <si>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</si>
  <si>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</si>
  <si>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</si>
  <si>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</si>
  <si>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</si>
  <si>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</si>
  <si>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</si>
  <si>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</si>
  <si>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</si>
  <si>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</si>
  <si>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</si>
  <si>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</si>
  <si>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</si>
  <si>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</si>
  <si>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</si>
  <si>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</si>
  <si>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</si>
  <si>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</si>
  <si>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</si>
  <si>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</si>
  <si>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</si>
  <si>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</si>
  <si>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</si>
  <si>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</si>
  <si>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</si>
  <si>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</si>
  <si>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</si>
  <si>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</si>
  <si>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</si>
  <si>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</si>
  <si>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</si>
  <si>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</si>
  <si>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</si>
  <si>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</si>
  <si>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</si>
  <si>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</si>
  <si>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</si>
  <si>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</si>
  <si>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</si>
  <si>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</si>
  <si>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</si>
  <si>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</si>
  <si>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</si>
  <si>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</si>
  <si>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</si>
  <si>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</si>
  <si>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</si>
  <si>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</si>
  <si>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</si>
  <si>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</si>
  <si>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</si>
  <si>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</si>
  <si>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</si>
  <si>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</si>
  <si>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</si>
  <si>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</si>
  <si>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</si>
  <si>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</si>
  <si>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</si>
  <si>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</si>
  <si>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</si>
  <si>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</si>
  <si>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</si>
  <si>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</si>
  <si>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</si>
  <si>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</si>
  <si>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</si>
  <si>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</si>
  <si>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</si>
  <si>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</si>
  <si>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</si>
  <si>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</si>
  <si>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</si>
  <si>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</si>
  <si>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</si>
  <si>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</si>
  <si>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</si>
  <si>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</si>
  <si>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</si>
  <si>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</si>
  <si>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</si>
  <si>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</si>
  <si>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</si>
  <si>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</si>
  <si>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</si>
  <si>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</si>
  <si>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</si>
  <si>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</si>
  <si>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</si>
  <si>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</si>
  <si>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</si>
  <si>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</si>
  <si>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</si>
  <si>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</si>
  <si>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</si>
  <si>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</si>
  <si>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</si>
  <si>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</si>
  <si>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</si>
  <si>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</si>
  <si>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</si>
  <si>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</si>
  <si>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</si>
  <si>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</si>
  <si>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</si>
  <si>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</si>
  <si>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</si>
  <si>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</si>
  <si>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</si>
  <si>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</si>
  <si>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</si>
  <si>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</si>
  <si>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</si>
  <si>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</si>
  <si>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</si>
  <si>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</si>
  <si>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</si>
  <si>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</si>
  <si>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</si>
  <si>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</si>
  <si>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</si>
  <si>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</si>
  <si>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</si>
  <si>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</si>
  <si>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</si>
  <si>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</si>
  <si>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</si>
  <si>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</si>
  <si>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</si>
  <si>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</si>
  <si>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</si>
  <si>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</si>
  <si>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</si>
  <si>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</si>
  <si>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</si>
  <si>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</si>
  <si>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</si>
  <si>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</si>
  <si>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</si>
  <si>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</si>
  <si>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</si>
  <si>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</si>
  <si>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</si>
  <si>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</si>
  <si>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</si>
  <si>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</si>
  <si>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</si>
  <si>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</si>
  <si>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</si>
  <si>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</si>
  <si>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</si>
  <si>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</si>
  <si>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</si>
  <si>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</si>
  <si>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</si>
  <si>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</si>
  <si>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</si>
  <si>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</si>
  <si>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</si>
  <si>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</si>
  <si>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</si>
  <si>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</si>
  <si>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</si>
  <si>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</si>
  <si>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</si>
  <si>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</si>
  <si>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</si>
  <si>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</si>
  <si>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</si>
  <si>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</si>
  <si>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</si>
  <si>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</si>
  <si>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</si>
  <si>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</si>
  <si>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</si>
  <si>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</si>
  <si>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</si>
  <si>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</si>
  <si>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</si>
  <si>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</si>
  <si>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</si>
  <si>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</si>
  <si>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</si>
  <si>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</si>
  <si>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</si>
  <si>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</si>
  <si>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</si>
  <si>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</si>
  <si>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</si>
  <si>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</si>
  <si>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</si>
  <si>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</si>
  <si>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</si>
  <si>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</si>
  <si>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</si>
  <si>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</si>
  <si>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</si>
  <si>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</si>
  <si>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</si>
  <si>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</si>
  <si>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</si>
  <si>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</si>
  <si>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</si>
  <si>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</si>
  <si>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</si>
  <si>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</si>
  <si>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</si>
  <si>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</si>
  <si>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</si>
  <si>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</si>
  <si>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</si>
  <si>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</si>
  <si>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</si>
  <si>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</si>
  <si>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</si>
  <si>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</si>
  <si>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</si>
  <si>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</si>
  <si>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</si>
  <si>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</si>
  <si>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</si>
  <si>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</si>
  <si>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</si>
  <si>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</si>
  <si>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</si>
  <si>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</si>
  <si>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</si>
  <si>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</si>
  <si>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</si>
  <si>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</si>
  <si>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</si>
  <si>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</si>
  <si>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</si>
  <si>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</si>
  <si>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</si>
  <si>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</si>
  <si>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</si>
  <si>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</si>
  <si>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</si>
  <si>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</si>
  <si>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</si>
  <si>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</si>
  <si>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</si>
  <si>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</si>
  <si>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</si>
  <si>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</si>
  <si>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</si>
  <si>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</si>
  <si>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</si>
  <si>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</si>
  <si>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</si>
  <si>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</si>
  <si>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</si>
  <si>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</si>
  <si>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</si>
  <si>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</si>
  <si>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</si>
  <si>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</si>
  <si>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</si>
  <si>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</si>
  <si>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</si>
  <si>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</si>
  <si>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</si>
  <si>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</si>
  <si>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</si>
  <si>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</si>
  <si>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</si>
  <si>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</si>
  <si>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</si>
  <si>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</si>
  <si>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</si>
  <si>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</si>
  <si>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</si>
  <si>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</si>
  <si>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</si>
  <si>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</si>
  <si>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</si>
  <si>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</si>
  <si>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</si>
  <si>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</si>
  <si>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</si>
  <si>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</si>
  <si>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</si>
  <si>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</si>
  <si>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</si>
  <si>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</si>
  <si>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</si>
  <si>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</si>
  <si>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</si>
  <si>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</si>
  <si>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</si>
  <si>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</si>
  <si>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</si>
  <si>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</si>
  <si>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</si>
  <si>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</si>
  <si>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</si>
  <si>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</si>
  <si>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</si>
  <si>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</si>
  <si>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</si>
  <si>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</si>
  <si>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</si>
  <si>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</si>
  <si>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</si>
  <si>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</si>
  <si>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</si>
  <si>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</si>
  <si>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</si>
  <si>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</si>
  <si>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</si>
  <si>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</si>
  <si>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</si>
  <si>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</si>
  <si>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</si>
  <si>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</si>
  <si>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</si>
  <si>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</si>
  <si>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</si>
  <si>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</si>
  <si>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</si>
  <si>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</si>
  <si>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</si>
  <si>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</si>
  <si>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</si>
  <si>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</si>
  <si>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</si>
  <si>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</si>
  <si>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</si>
  <si>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</si>
  <si>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</si>
  <si>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</si>
  <si>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</si>
  <si>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</si>
  <si>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</si>
  <si>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</si>
  <si>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</si>
  <si>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</si>
  <si>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</si>
  <si>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</si>
  <si>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</si>
  <si>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</si>
  <si>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</si>
  <si>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</si>
  <si>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</si>
  <si>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</si>
  <si>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</si>
  <si>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</si>
  <si>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</si>
  <si>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</si>
  <si>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</si>
  <si>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</si>
  <si>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</si>
  <si>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</si>
  <si>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</si>
  <si>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</si>
  <si>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</si>
  <si>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</si>
  <si>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</si>
  <si>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</si>
  <si>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</si>
  <si>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</si>
  <si>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</si>
  <si>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</si>
  <si>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</si>
  <si>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</si>
  <si>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</si>
  <si>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</si>
  <si>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</si>
  <si>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</si>
  <si>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</si>
  <si>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</si>
  <si>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</si>
  <si>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</si>
  <si>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</si>
  <si>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</si>
  <si>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</si>
  <si>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</si>
  <si>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</si>
  <si>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</si>
  <si>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</si>
  <si>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</si>
  <si>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</si>
  <si>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</si>
  <si>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</si>
  <si>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</si>
  <si>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</si>
  <si>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</si>
  <si>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</si>
  <si>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</si>
  <si>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</si>
  <si>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</si>
  <si>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</si>
  <si>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</si>
  <si>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</si>
  <si>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</si>
  <si>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</si>
  <si>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</si>
  <si>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</si>
  <si>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</si>
  <si>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</si>
  <si>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</si>
  <si>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</si>
  <si>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</si>
  <si>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</si>
  <si>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</si>
  <si>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</si>
  <si>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</si>
  <si>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</si>
  <si>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</si>
  <si>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</si>
  <si>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</si>
  <si>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</si>
  <si>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</si>
  <si>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</si>
  <si>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</si>
  <si>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</si>
  <si>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</si>
  <si>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</si>
  <si>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</si>
  <si>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</si>
  <si>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</si>
  <si>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</si>
  <si>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</si>
  <si>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</si>
  <si>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</si>
  <si>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</si>
  <si>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</si>
  <si>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</si>
  <si>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</si>
  <si>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</si>
  <si>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</si>
  <si>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</si>
  <si>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</si>
  <si>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</si>
  <si>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</si>
  <si>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</si>
  <si>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</si>
  <si>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</si>
  <si>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</si>
  <si>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</si>
  <si>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</si>
  <si>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</si>
  <si>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</si>
  <si>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</si>
  <si>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</si>
  <si>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</si>
  <si>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</si>
  <si>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</si>
  <si>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</si>
  <si>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</si>
  <si>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</si>
  <si>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</si>
  <si>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</si>
  <si>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</si>
  <si>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</si>
  <si>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</si>
  <si>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</si>
  <si>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</si>
  <si>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</si>
  <si>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</si>
  <si>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</si>
  <si>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</si>
  <si>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</si>
  <si>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</si>
  <si>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</si>
  <si>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</si>
  <si>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</si>
  <si>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</si>
  <si>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</si>
  <si>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</si>
  <si>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</si>
  <si>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</si>
  <si>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</si>
  <si>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</si>
  <si>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</si>
  <si>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</si>
  <si>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</si>
  <si>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</si>
  <si>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</si>
  <si>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</si>
  <si>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</si>
  <si>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</si>
  <si>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</si>
  <si>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</si>
  <si>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</si>
  <si>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</si>
  <si>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</si>
  <si>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</si>
  <si>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</si>
  <si>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</si>
  <si>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</si>
  <si>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</si>
  <si>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</si>
  <si>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</si>
  <si>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</si>
  <si>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</si>
  <si>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</si>
  <si>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</si>
  <si>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</si>
  <si>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</si>
  <si>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</si>
  <si>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</si>
  <si>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</si>
  <si>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</si>
  <si>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</si>
  <si>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</si>
  <si>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</si>
  <si>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</si>
  <si>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</si>
  <si>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</si>
  <si>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</si>
  <si>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</si>
  <si>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</si>
  <si>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</si>
  <si>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</si>
  <si>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</si>
  <si>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</si>
  <si>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</si>
  <si>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</si>
  <si>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</si>
  <si>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</si>
  <si>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</si>
  <si>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</si>
  <si>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</si>
  <si>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</si>
  <si>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</si>
  <si>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</si>
  <si>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</si>
  <si>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</si>
  <si>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</si>
  <si>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</si>
  <si>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</si>
  <si>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</si>
  <si>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</si>
  <si>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</si>
  <si>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</si>
  <si>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</si>
  <si>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</si>
  <si>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</si>
  <si>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</si>
  <si>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</si>
  <si>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</si>
  <si>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</si>
  <si>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</si>
  <si>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</si>
  <si>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</si>
  <si>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</si>
  <si>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</si>
  <si>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</si>
  <si>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</si>
  <si>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</si>
  <si>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</si>
  <si>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</si>
  <si>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</si>
  <si>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</si>
  <si>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</si>
  <si>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</si>
  <si>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</si>
  <si>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</si>
  <si>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</si>
  <si>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</si>
  <si>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</si>
  <si>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</si>
  <si>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</si>
  <si>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</si>
  <si>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</si>
  <si>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</si>
  <si>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</si>
  <si>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</si>
  <si>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</si>
  <si>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</si>
  <si>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</si>
  <si>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</si>
  <si>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</si>
  <si>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</si>
  <si>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</si>
  <si>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</si>
  <si>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</si>
  <si>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</si>
  <si>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</si>
  <si>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</si>
  <si>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</si>
  <si>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</si>
  <si>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</si>
  <si>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</si>
  <si>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</si>
  <si>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</si>
  <si>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</si>
  <si>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</si>
  <si>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</si>
  <si>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</si>
  <si>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</si>
  <si>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</si>
  <si>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</si>
  <si>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</si>
  <si>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</si>
  <si>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</si>
  <si>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</si>
  <si>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</si>
  <si>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</si>
  <si>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</si>
  <si>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</si>
  <si>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</si>
  <si>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</si>
  <si>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</si>
  <si>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</si>
  <si>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</si>
  <si>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</si>
  <si>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</si>
  <si>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</si>
  <si>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</si>
  <si>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</si>
  <si>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</si>
  <si>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</si>
  <si>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</si>
  <si>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</si>
  <si>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</si>
  <si>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</si>
  <si>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</si>
  <si>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</si>
  <si>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</si>
  <si>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</si>
  <si>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</si>
  <si>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</si>
  <si>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</si>
  <si>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</si>
  <si>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</si>
  <si>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</si>
  <si>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</si>
  <si>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</si>
  <si>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</si>
  <si>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</si>
  <si>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</si>
  <si>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</si>
  <si>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</si>
  <si>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</si>
  <si>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</si>
  <si>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</si>
  <si>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</si>
  <si>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</si>
  <si>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</si>
  <si>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</si>
  <si>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</si>
  <si>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</si>
  <si>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</si>
  <si>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</si>
  <si>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</si>
  <si>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</si>
  <si>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</si>
  <si>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</si>
  <si>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</si>
  <si>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</si>
  <si>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</si>
  <si>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</si>
  <si>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</si>
  <si>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</si>
  <si>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</si>
  <si>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</si>
  <si>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</si>
  <si>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</si>
  <si>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</si>
  <si>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</si>
  <si>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</si>
  <si>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</si>
  <si>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</si>
  <si>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</si>
  <si>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</si>
  <si>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</si>
  <si>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</si>
  <si>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</si>
  <si>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</si>
  <si>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</si>
  <si>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</si>
  <si>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</si>
  <si>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</si>
  <si>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</si>
  <si>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</si>
  <si>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</si>
  <si>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</si>
  <si>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</si>
  <si>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</si>
  <si>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</si>
  <si>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</si>
  <si>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</si>
  <si>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</si>
  <si>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</si>
  <si>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</si>
  <si>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</si>
  <si>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</si>
  <si>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</si>
  <si>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</si>
  <si>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</si>
  <si>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</si>
  <si>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</si>
  <si>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</si>
  <si>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</si>
  <si>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</si>
  <si>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</si>
  <si>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</si>
  <si>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</si>
  <si>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</si>
  <si>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</si>
  <si>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</si>
  <si>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</si>
  <si>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</si>
  <si>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</si>
  <si>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</si>
  <si>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</si>
  <si>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</si>
  <si>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</si>
  <si>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</si>
  <si>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</si>
  <si>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</si>
  <si>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</si>
  <si>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</si>
  <si>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</si>
  <si>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</si>
  <si>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</si>
  <si>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</si>
  <si>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</si>
  <si>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</si>
  <si>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</si>
  <si>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</si>
  <si>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</si>
  <si>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</si>
  <si>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</si>
  <si>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</si>
  <si>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</si>
  <si>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</si>
  <si>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</si>
  <si>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</si>
  <si>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</si>
  <si>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</si>
  <si>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</si>
  <si>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</si>
  <si>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</si>
  <si>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</si>
  <si>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</si>
  <si>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</si>
  <si>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</si>
  <si>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</si>
  <si>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</si>
  <si>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</si>
  <si>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</si>
  <si>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</si>
  <si>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</si>
  <si>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</si>
  <si>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</si>
  <si>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</si>
  <si>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</si>
  <si>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</si>
  <si>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</si>
  <si>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</si>
  <si>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</si>
  <si>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</si>
  <si>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</si>
  <si>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Imps</t>
  </si>
  <si>
    <t>For grain container</t>
  </si>
  <si>
    <t>DO</t>
  </si>
  <si>
    <t>DI</t>
  </si>
  <si>
    <t>If symmetric prof is desired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</si>
</sst>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9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  <xf numFmtId="0" fontId="1" fillId="9" borderId="0" xfId="0" applyFont="1" applyFill="1"/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73984"/>
        <c:axId val="358678200"/>
      </c:scatterChart>
      <c:valAx>
        <c:axId val="3586739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8678200"/>
        <c:crosses val="autoZero"/>
        <c:crossBetween val="midCat"/>
      </c:valAx>
      <c:valAx>
        <c:axId val="35867820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86739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6494.0490060885313</c:v>
                </c:pt>
                <c:pt idx="2">
                  <c:v>6548.5242227017789</c:v>
                </c:pt>
                <c:pt idx="3">
                  <c:v>7018.8206429441707</c:v>
                </c:pt>
                <c:pt idx="4">
                  <c:v>1.3700787401574803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409832"/>
        <c:axId val="359410216"/>
      </c:scatterChart>
      <c:valAx>
        <c:axId val="3594098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410216"/>
        <c:crosses val="autoZero"/>
        <c:crossBetween val="midCat"/>
      </c:valAx>
      <c:valAx>
        <c:axId val="35941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098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492008"/>
        <c:axId val="35949649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83040"/>
        <c:axId val="359483424"/>
      </c:lineChart>
      <c:catAx>
        <c:axId val="35948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9483424"/>
        <c:crosses val="autoZero"/>
        <c:auto val="1"/>
        <c:lblAlgn val="ctr"/>
        <c:lblOffset val="100"/>
        <c:tickMarkSkip val="1"/>
        <c:noMultiLvlLbl val="0"/>
      </c:catAx>
      <c:valAx>
        <c:axId val="35948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83040"/>
        <c:crosses val="autoZero"/>
        <c:crossBetween val="between"/>
      </c:valAx>
      <c:catAx>
        <c:axId val="359492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9496496"/>
        <c:crosses val="autoZero"/>
        <c:auto val="1"/>
        <c:lblAlgn val="ctr"/>
        <c:lblOffset val="100"/>
        <c:noMultiLvlLbl val="0"/>
      </c:catAx>
      <c:valAx>
        <c:axId val="3594964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949200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96576"/>
        <c:axId val="359296960"/>
      </c:scatterChart>
      <c:valAx>
        <c:axId val="359296576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296960"/>
        <c:crosses val="autoZero"/>
        <c:crossBetween val="midCat"/>
      </c:valAx>
      <c:valAx>
        <c:axId val="3592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296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357CD2E3-3334-40B2-BD50-0811E8C5A2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B61942EF-4163-4156-98F1-25AAEB029B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31B4457D-3F15-47BB-9C58-7233F0D99B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77226E0-E82E-4EF2-B1F4-754BE305CA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A2F8A4-233E-47C0-A3F7-4EDDCA6681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6B-4579-8D0C-B13B1F7E3D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41D5FF-A74E-456D-9DDE-1814C785B5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6B-4579-8D0C-B13B1F7E3D2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5D3521D-F353-468E-8AC6-3F1F008A61D5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DFB7135B-E68D-41CB-A474-DDD37257E6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10496"/>
        <c:axId val="359208928"/>
      </c:scatterChart>
      <c:valAx>
        <c:axId val="35921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08928"/>
        <c:crosses val="autoZero"/>
        <c:crossBetween val="midCat"/>
      </c:valAx>
      <c:valAx>
        <c:axId val="35920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10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330927384077"/>
          <c:y val="0.24302092446777487"/>
          <c:w val="0.79311351706036737"/>
          <c:h val="0.405808909303003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'First iteration &amp; Mechanical'!$L$40</c:f>
              <c:strCache>
                <c:ptCount val="1"/>
                <c:pt idx="0">
                  <c:v>Ab,init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'First iteration &amp; Mechanical'!$M$40</c:f>
              <c:numCache>
                <c:formatCode>0.00</c:formatCode>
                <c:ptCount val="1"/>
                <c:pt idx="0">
                  <c:v>6494.0490060885313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DC-4E2F-B7D7-AAAA5CD1541E}"/>
            </c:ext>
          </c:extLst>
        </c:ser>
        <c:ser>
          <c:idx val="1"/>
          <c:order val="1"/>
          <c:tx>
            <c:strRef>
              <c:f>'First iteration &amp; Mechanical'!$L$41</c:f>
              <c:strCache>
                <c:ptCount val="1"/>
                <c:pt idx="0">
                  <c:v>Ab,max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'First iteration &amp; Mechanical'!$M$41</c:f>
              <c:numCache>
                <c:formatCode>0.00</c:formatCode>
                <c:ptCount val="1"/>
                <c:pt idx="0">
                  <c:v>6548.5242227017789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DC-4E2F-B7D7-AAAA5CD1541E}"/>
            </c:ext>
          </c:extLst>
        </c:ser>
        <c:ser>
          <c:idx val="2"/>
          <c:order val="2"/>
          <c:tx>
            <c:strRef>
              <c:f>'First iteration &amp; Mechanical'!$L$42</c:f>
              <c:strCache>
                <c:ptCount val="1"/>
                <c:pt idx="0">
                  <c:v>Ab,last,sym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'First iteration &amp; Mechanical'!$M$42</c:f>
              <c:numCache>
                <c:formatCode>0.00</c:formatCode>
                <c:ptCount val="1"/>
                <c:pt idx="0">
                  <c:v>7018.8206429441707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DC-4E2F-B7D7-AAAA5CD15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0283680"/>
        <c:axId val="910284176"/>
      </c:barChart>
      <c:catAx>
        <c:axId val="91028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284176"/>
        <c:crosses val="autoZero"/>
        <c:auto val="1"/>
        <c:lblAlgn val="ctr"/>
        <c:lblOffset val="100"/>
        <c:noMultiLvlLbl val="0"/>
      </c:catAx>
      <c:valAx>
        <c:axId val="91028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2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0.19799999999999968</c:v>
                </c:pt>
                <c:pt idx="2">
                  <c:v>0.39599999999999935</c:v>
                </c:pt>
                <c:pt idx="3">
                  <c:v>0.59399999999999897</c:v>
                </c:pt>
                <c:pt idx="4">
                  <c:v>0.79199999999999871</c:v>
                </c:pt>
                <c:pt idx="5">
                  <c:v>0.98999999999999844</c:v>
                </c:pt>
                <c:pt idx="6">
                  <c:v>1.1879999999999982</c:v>
                </c:pt>
                <c:pt idx="7">
                  <c:v>1.3859999999999979</c:v>
                </c:pt>
                <c:pt idx="8">
                  <c:v>1.5839999999999976</c:v>
                </c:pt>
                <c:pt idx="9">
                  <c:v>1.7819999999999974</c:v>
                </c:pt>
                <c:pt idx="10">
                  <c:v>1.9799999999999971</c:v>
                </c:pt>
                <c:pt idx="11">
                  <c:v>2.1779999999999968</c:v>
                </c:pt>
                <c:pt idx="12">
                  <c:v>2.3759999999999963</c:v>
                </c:pt>
                <c:pt idx="13">
                  <c:v>2.5739999999999958</c:v>
                </c:pt>
                <c:pt idx="14">
                  <c:v>2.7719999999999954</c:v>
                </c:pt>
                <c:pt idx="15">
                  <c:v>2.9699999999999949</c:v>
                </c:pt>
                <c:pt idx="16">
                  <c:v>3.1679999999999944</c:v>
                </c:pt>
                <c:pt idx="17">
                  <c:v>3.3659999999999939</c:v>
                </c:pt>
                <c:pt idx="18">
                  <c:v>3.5639999999999934</c:v>
                </c:pt>
                <c:pt idx="19">
                  <c:v>3.7619999999999929</c:v>
                </c:pt>
                <c:pt idx="20">
                  <c:v>3.9599999999999924</c:v>
                </c:pt>
                <c:pt idx="21">
                  <c:v>4.1579999999999924</c:v>
                </c:pt>
                <c:pt idx="22">
                  <c:v>4.3559999999999919</c:v>
                </c:pt>
                <c:pt idx="23">
                  <c:v>4.5539999999999914</c:v>
                </c:pt>
                <c:pt idx="24">
                  <c:v>4.7519999999999909</c:v>
                </c:pt>
                <c:pt idx="25">
                  <c:v>4.9499999999999904</c:v>
                </c:pt>
                <c:pt idx="26">
                  <c:v>5.1479999999999899</c:v>
                </c:pt>
                <c:pt idx="27">
                  <c:v>5.3459999999999894</c:v>
                </c:pt>
                <c:pt idx="28">
                  <c:v>5.5439999999999889</c:v>
                </c:pt>
                <c:pt idx="29">
                  <c:v>5.7419999999999884</c:v>
                </c:pt>
                <c:pt idx="30">
                  <c:v>5.939999999999988</c:v>
                </c:pt>
                <c:pt idx="31">
                  <c:v>6.1379999999999875</c:v>
                </c:pt>
                <c:pt idx="32">
                  <c:v>6.335999999999987</c:v>
                </c:pt>
                <c:pt idx="33">
                  <c:v>6.5339999999999865</c:v>
                </c:pt>
                <c:pt idx="34">
                  <c:v>6.731999999999986</c:v>
                </c:pt>
                <c:pt idx="35">
                  <c:v>6.9299999999999855</c:v>
                </c:pt>
                <c:pt idx="36">
                  <c:v>7.127999999999985</c:v>
                </c:pt>
                <c:pt idx="37">
                  <c:v>7.3259999999999845</c:v>
                </c:pt>
                <c:pt idx="38">
                  <c:v>7.523999999999984</c:v>
                </c:pt>
                <c:pt idx="39">
                  <c:v>7.7219999999999835</c:v>
                </c:pt>
                <c:pt idx="40">
                  <c:v>7.9199999999999831</c:v>
                </c:pt>
                <c:pt idx="41">
                  <c:v>8.1179999999999826</c:v>
                </c:pt>
                <c:pt idx="42">
                  <c:v>8.315999999999983</c:v>
                </c:pt>
                <c:pt idx="43">
                  <c:v>8.5139999999999834</c:v>
                </c:pt>
                <c:pt idx="44">
                  <c:v>8.7119999999999838</c:v>
                </c:pt>
                <c:pt idx="45">
                  <c:v>8.9099999999999842</c:v>
                </c:pt>
                <c:pt idx="46">
                  <c:v>9.1079999999999846</c:v>
                </c:pt>
                <c:pt idx="47">
                  <c:v>9.305999999999985</c:v>
                </c:pt>
                <c:pt idx="48">
                  <c:v>9.5039999999999853</c:v>
                </c:pt>
                <c:pt idx="49">
                  <c:v>9.7019999999999857</c:v>
                </c:pt>
                <c:pt idx="50">
                  <c:v>9.8999999999999861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200.76048152520914</c:v>
                </c:pt>
                <c:pt idx="1">
                  <c:v>202.39451441761551</c:v>
                </c:pt>
                <c:pt idx="2">
                  <c:v>203.97371956680951</c:v>
                </c:pt>
                <c:pt idx="3">
                  <c:v>205.49809697279105</c:v>
                </c:pt>
                <c:pt idx="4">
                  <c:v>206.96764663556016</c:v>
                </c:pt>
                <c:pt idx="5">
                  <c:v>208.38236855511693</c:v>
                </c:pt>
                <c:pt idx="6">
                  <c:v>209.74226273146124</c:v>
                </c:pt>
                <c:pt idx="7">
                  <c:v>211.04732916459312</c:v>
                </c:pt>
                <c:pt idx="8">
                  <c:v>212.29756785451264</c:v>
                </c:pt>
                <c:pt idx="9">
                  <c:v>213.49297880121966</c:v>
                </c:pt>
                <c:pt idx="10">
                  <c:v>214.63356200471432</c:v>
                </c:pt>
                <c:pt idx="11">
                  <c:v>215.71931746499655</c:v>
                </c:pt>
                <c:pt idx="12">
                  <c:v>216.75024518206632</c:v>
                </c:pt>
                <c:pt idx="13">
                  <c:v>217.72634515592375</c:v>
                </c:pt>
                <c:pt idx="14">
                  <c:v>218.64761738656873</c:v>
                </c:pt>
                <c:pt idx="15">
                  <c:v>219.51406187400133</c:v>
                </c:pt>
                <c:pt idx="16">
                  <c:v>220.32567861822145</c:v>
                </c:pt>
                <c:pt idx="17">
                  <c:v>221.08246761922919</c:v>
                </c:pt>
                <c:pt idx="18">
                  <c:v>221.78442887702454</c:v>
                </c:pt>
                <c:pt idx="19">
                  <c:v>222.43156239160746</c:v>
                </c:pt>
                <c:pt idx="20">
                  <c:v>223.02386816297792</c:v>
                </c:pt>
                <c:pt idx="21">
                  <c:v>223.56134619113598</c:v>
                </c:pt>
                <c:pt idx="22">
                  <c:v>224.04399647608167</c:v>
                </c:pt>
                <c:pt idx="23">
                  <c:v>224.47181901781491</c:v>
                </c:pt>
                <c:pt idx="24">
                  <c:v>224.84481381633577</c:v>
                </c:pt>
                <c:pt idx="25">
                  <c:v>225.16298087164418</c:v>
                </c:pt>
                <c:pt idx="26">
                  <c:v>225.42632018374013</c:v>
                </c:pt>
                <c:pt idx="27">
                  <c:v>225.63483175262377</c:v>
                </c:pt>
                <c:pt idx="28">
                  <c:v>225.78851557829492</c:v>
                </c:pt>
                <c:pt idx="29">
                  <c:v>225.88737166075362</c:v>
                </c:pt>
                <c:pt idx="30">
                  <c:v>225.93139999999997</c:v>
                </c:pt>
                <c:pt idx="31">
                  <c:v>225.92060059603389</c:v>
                </c:pt>
                <c:pt idx="32">
                  <c:v>225.85497344885542</c:v>
                </c:pt>
                <c:pt idx="33">
                  <c:v>225.73451855846452</c:v>
                </c:pt>
                <c:pt idx="34">
                  <c:v>225.55923592486116</c:v>
                </c:pt>
                <c:pt idx="35">
                  <c:v>225.32912554804545</c:v>
                </c:pt>
                <c:pt idx="36">
                  <c:v>225.0441874280173</c:v>
                </c:pt>
                <c:pt idx="37">
                  <c:v>224.70442156477671</c:v>
                </c:pt>
                <c:pt idx="38">
                  <c:v>224.30982795832372</c:v>
                </c:pt>
                <c:pt idx="39">
                  <c:v>223.86040660865831</c:v>
                </c:pt>
                <c:pt idx="40">
                  <c:v>223.3561575157805</c:v>
                </c:pt>
                <c:pt idx="41">
                  <c:v>222.79708067969031</c:v>
                </c:pt>
                <c:pt idx="42">
                  <c:v>222.18317610038761</c:v>
                </c:pt>
                <c:pt idx="43">
                  <c:v>221.51444377787257</c:v>
                </c:pt>
                <c:pt idx="44">
                  <c:v>220.79088371214507</c:v>
                </c:pt>
                <c:pt idx="45">
                  <c:v>220.01249590320518</c:v>
                </c:pt>
                <c:pt idx="46">
                  <c:v>219.17928035105288</c:v>
                </c:pt>
                <c:pt idx="47">
                  <c:v>218.29123705568813</c:v>
                </c:pt>
                <c:pt idx="48">
                  <c:v>217.348366017111</c:v>
                </c:pt>
                <c:pt idx="49">
                  <c:v>216.35066723532145</c:v>
                </c:pt>
                <c:pt idx="50">
                  <c:v>215.29814071031944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7360"/>
        <c:axId val="3592077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0.19799999999999968</c:v>
                </c:pt>
                <c:pt idx="2">
                  <c:v>0.39599999999999935</c:v>
                </c:pt>
                <c:pt idx="3">
                  <c:v>0.59399999999999897</c:v>
                </c:pt>
                <c:pt idx="4">
                  <c:v>0.79199999999999871</c:v>
                </c:pt>
                <c:pt idx="5">
                  <c:v>0.98999999999999844</c:v>
                </c:pt>
                <c:pt idx="6">
                  <c:v>1.1879999999999982</c:v>
                </c:pt>
                <c:pt idx="7">
                  <c:v>1.3859999999999979</c:v>
                </c:pt>
                <c:pt idx="8">
                  <c:v>1.5839999999999976</c:v>
                </c:pt>
                <c:pt idx="9">
                  <c:v>1.7819999999999974</c:v>
                </c:pt>
                <c:pt idx="10">
                  <c:v>1.9799999999999971</c:v>
                </c:pt>
                <c:pt idx="11">
                  <c:v>2.1779999999999968</c:v>
                </c:pt>
                <c:pt idx="12">
                  <c:v>2.3759999999999963</c:v>
                </c:pt>
                <c:pt idx="13">
                  <c:v>2.5739999999999958</c:v>
                </c:pt>
                <c:pt idx="14">
                  <c:v>2.7719999999999954</c:v>
                </c:pt>
                <c:pt idx="15">
                  <c:v>2.9699999999999949</c:v>
                </c:pt>
                <c:pt idx="16">
                  <c:v>3.1679999999999944</c:v>
                </c:pt>
                <c:pt idx="17">
                  <c:v>3.3659999999999939</c:v>
                </c:pt>
                <c:pt idx="18">
                  <c:v>3.5639999999999934</c:v>
                </c:pt>
                <c:pt idx="19">
                  <c:v>3.7619999999999929</c:v>
                </c:pt>
                <c:pt idx="20">
                  <c:v>3.9599999999999924</c:v>
                </c:pt>
                <c:pt idx="21">
                  <c:v>4.1579999999999924</c:v>
                </c:pt>
                <c:pt idx="22">
                  <c:v>4.3559999999999919</c:v>
                </c:pt>
                <c:pt idx="23">
                  <c:v>4.5539999999999914</c:v>
                </c:pt>
                <c:pt idx="24">
                  <c:v>4.7519999999999909</c:v>
                </c:pt>
                <c:pt idx="25">
                  <c:v>4.9499999999999904</c:v>
                </c:pt>
                <c:pt idx="26">
                  <c:v>5.1479999999999899</c:v>
                </c:pt>
                <c:pt idx="27">
                  <c:v>5.3459999999999894</c:v>
                </c:pt>
                <c:pt idx="28">
                  <c:v>5.5439999999999889</c:v>
                </c:pt>
                <c:pt idx="29">
                  <c:v>5.7419999999999884</c:v>
                </c:pt>
                <c:pt idx="30">
                  <c:v>5.939999999999988</c:v>
                </c:pt>
                <c:pt idx="31">
                  <c:v>6.1379999999999875</c:v>
                </c:pt>
                <c:pt idx="32">
                  <c:v>6.335999999999987</c:v>
                </c:pt>
                <c:pt idx="33">
                  <c:v>6.5339999999999865</c:v>
                </c:pt>
                <c:pt idx="34">
                  <c:v>6.731999999999986</c:v>
                </c:pt>
                <c:pt idx="35">
                  <c:v>6.9299999999999855</c:v>
                </c:pt>
                <c:pt idx="36">
                  <c:v>7.127999999999985</c:v>
                </c:pt>
                <c:pt idx="37">
                  <c:v>7.3259999999999845</c:v>
                </c:pt>
                <c:pt idx="38">
                  <c:v>7.523999999999984</c:v>
                </c:pt>
                <c:pt idx="39">
                  <c:v>7.7219999999999835</c:v>
                </c:pt>
                <c:pt idx="40">
                  <c:v>7.9199999999999831</c:v>
                </c:pt>
                <c:pt idx="41">
                  <c:v>8.1179999999999826</c:v>
                </c:pt>
                <c:pt idx="42">
                  <c:v>8.315999999999983</c:v>
                </c:pt>
                <c:pt idx="43">
                  <c:v>8.5139999999999834</c:v>
                </c:pt>
                <c:pt idx="44">
                  <c:v>8.7119999999999838</c:v>
                </c:pt>
                <c:pt idx="45">
                  <c:v>8.9099999999999842</c:v>
                </c:pt>
                <c:pt idx="46">
                  <c:v>9.1079999999999846</c:v>
                </c:pt>
                <c:pt idx="47">
                  <c:v>9.305999999999985</c:v>
                </c:pt>
                <c:pt idx="48">
                  <c:v>9.5039999999999853</c:v>
                </c:pt>
                <c:pt idx="49">
                  <c:v>9.7019999999999857</c:v>
                </c:pt>
                <c:pt idx="50">
                  <c:v>9.8999999999999861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9.8999999999999986</c:v>
                </c:pt>
                <c:pt idx="1">
                  <c:v>9.7019999999999982</c:v>
                </c:pt>
                <c:pt idx="2">
                  <c:v>9.5039999999999996</c:v>
                </c:pt>
                <c:pt idx="3">
                  <c:v>9.3059999999999992</c:v>
                </c:pt>
                <c:pt idx="4">
                  <c:v>9.1080000000000005</c:v>
                </c:pt>
                <c:pt idx="5">
                  <c:v>8.91</c:v>
                </c:pt>
                <c:pt idx="6">
                  <c:v>8.7119999999999997</c:v>
                </c:pt>
                <c:pt idx="7">
                  <c:v>8.5140000000000011</c:v>
                </c:pt>
                <c:pt idx="8">
                  <c:v>8.3160000000000007</c:v>
                </c:pt>
                <c:pt idx="9">
                  <c:v>8.1180000000000021</c:v>
                </c:pt>
                <c:pt idx="10">
                  <c:v>7.9200000000000017</c:v>
                </c:pt>
                <c:pt idx="11">
                  <c:v>7.7220000000000013</c:v>
                </c:pt>
                <c:pt idx="12">
                  <c:v>7.5240000000000027</c:v>
                </c:pt>
                <c:pt idx="13">
                  <c:v>7.3260000000000023</c:v>
                </c:pt>
                <c:pt idx="14">
                  <c:v>7.1280000000000037</c:v>
                </c:pt>
                <c:pt idx="15">
                  <c:v>6.9300000000000033</c:v>
                </c:pt>
                <c:pt idx="16">
                  <c:v>6.7320000000000046</c:v>
                </c:pt>
                <c:pt idx="17">
                  <c:v>6.5340000000000042</c:v>
                </c:pt>
                <c:pt idx="18">
                  <c:v>6.3360000000000056</c:v>
                </c:pt>
                <c:pt idx="19">
                  <c:v>6.1380000000000052</c:v>
                </c:pt>
                <c:pt idx="20">
                  <c:v>5.9400000000000066</c:v>
                </c:pt>
                <c:pt idx="21">
                  <c:v>5.7420000000000062</c:v>
                </c:pt>
                <c:pt idx="22">
                  <c:v>5.5440000000000076</c:v>
                </c:pt>
                <c:pt idx="23">
                  <c:v>5.3460000000000072</c:v>
                </c:pt>
                <c:pt idx="24">
                  <c:v>5.1480000000000068</c:v>
                </c:pt>
                <c:pt idx="25">
                  <c:v>4.9500000000000082</c:v>
                </c:pt>
                <c:pt idx="26">
                  <c:v>4.7520000000000095</c:v>
                </c:pt>
                <c:pt idx="27">
                  <c:v>4.5540000000000092</c:v>
                </c:pt>
                <c:pt idx="28">
                  <c:v>4.3560000000000088</c:v>
                </c:pt>
                <c:pt idx="29">
                  <c:v>4.1580000000000101</c:v>
                </c:pt>
                <c:pt idx="30">
                  <c:v>3.9600000000000115</c:v>
                </c:pt>
                <c:pt idx="31">
                  <c:v>3.7620000000000111</c:v>
                </c:pt>
                <c:pt idx="32">
                  <c:v>3.5640000000000107</c:v>
                </c:pt>
                <c:pt idx="33">
                  <c:v>3.3660000000000121</c:v>
                </c:pt>
                <c:pt idx="34">
                  <c:v>3.1680000000000135</c:v>
                </c:pt>
                <c:pt idx="35">
                  <c:v>2.9700000000000131</c:v>
                </c:pt>
                <c:pt idx="36">
                  <c:v>2.7720000000000127</c:v>
                </c:pt>
                <c:pt idx="37">
                  <c:v>2.5740000000000141</c:v>
                </c:pt>
                <c:pt idx="38">
                  <c:v>2.3760000000000154</c:v>
                </c:pt>
                <c:pt idx="39">
                  <c:v>2.178000000000015</c:v>
                </c:pt>
                <c:pt idx="40">
                  <c:v>1.9800000000000146</c:v>
                </c:pt>
                <c:pt idx="41">
                  <c:v>1.7820000000000178</c:v>
                </c:pt>
                <c:pt idx="42">
                  <c:v>1.5840000000000174</c:v>
                </c:pt>
                <c:pt idx="43">
                  <c:v>1.386000000000017</c:v>
                </c:pt>
                <c:pt idx="44">
                  <c:v>1.1880000000000166</c:v>
                </c:pt>
                <c:pt idx="45">
                  <c:v>0.9900000000000162</c:v>
                </c:pt>
                <c:pt idx="46">
                  <c:v>0.7920000000000158</c:v>
                </c:pt>
                <c:pt idx="47">
                  <c:v>0.5940000000000154</c:v>
                </c:pt>
                <c:pt idx="48">
                  <c:v>0.39600000000001501</c:v>
                </c:pt>
                <c:pt idx="49">
                  <c:v>0.19800000000001461</c:v>
                </c:pt>
                <c:pt idx="50">
                  <c:v>1.4210854715202004E-14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9712"/>
        <c:axId val="359208144"/>
      </c:scatterChart>
      <c:valAx>
        <c:axId val="3592073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752"/>
        <c:crosses val="autoZero"/>
        <c:crossBetween val="midCat"/>
        <c:majorUnit val="2"/>
      </c:valAx>
      <c:valAx>
        <c:axId val="3592077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360"/>
        <c:crosses val="autoZero"/>
        <c:crossBetween val="midCat"/>
      </c:valAx>
      <c:valAx>
        <c:axId val="3592097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59208144"/>
        <c:crosses val="autoZero"/>
        <c:crossBetween val="midCat"/>
      </c:valAx>
      <c:valAx>
        <c:axId val="35920814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971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386.2553739811699</c:v>
                </c:pt>
                <c:pt idx="1">
                  <c:v>347.83930586794463</c:v>
                </c:pt>
                <c:pt idx="2">
                  <c:v>323.27947719878335</c:v>
                </c:pt>
                <c:pt idx="3">
                  <c:v>310.24074521244074</c:v>
                </c:pt>
                <c:pt idx="4">
                  <c:v>306.2418217193873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435.35403880741012</c:v>
                </c:pt>
                <c:pt idx="1">
                  <c:v>396.91041182571036</c:v>
                </c:pt>
                <c:pt idx="2">
                  <c:v>369.41286530373645</c:v>
                </c:pt>
                <c:pt idx="3">
                  <c:v>352.93484628042722</c:v>
                </c:pt>
                <c:pt idx="4">
                  <c:v>347.44525393137445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475.19622038783109</c:v>
                </c:pt>
                <c:pt idx="1">
                  <c:v>437.97754024522044</c:v>
                </c:pt>
                <c:pt idx="2">
                  <c:v>411.16274776050011</c:v>
                </c:pt>
                <c:pt idx="3">
                  <c:v>394.98038049328323</c:v>
                </c:pt>
                <c:pt idx="4">
                  <c:v>389.56160913955557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0952"/>
        <c:axId val="359066248"/>
      </c:scatterChart>
      <c:valAx>
        <c:axId val="35907095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6248"/>
        <c:crosses val="autoZero"/>
        <c:crossBetween val="midCat"/>
      </c:valAx>
      <c:valAx>
        <c:axId val="35906624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709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905.09092913952963</c:v>
                </c:pt>
                <c:pt idx="1">
                  <c:v>314.65755265815886</c:v>
                </c:pt>
                <c:pt idx="2">
                  <c:v>298.26470105808477</c:v>
                </c:pt>
                <c:pt idx="3">
                  <c:v>298.00278816825772</c:v>
                </c:pt>
                <c:pt idx="4">
                  <c:v>298.00000671259971</c:v>
                </c:pt>
                <c:pt idx="5">
                  <c:v>298.00000139224676</c:v>
                </c:pt>
                <c:pt idx="6">
                  <c:v>298.00000024488054</c:v>
                </c:pt>
                <c:pt idx="7">
                  <c:v>298.00000003578612</c:v>
                </c:pt>
                <c:pt idx="8">
                  <c:v>298.00000000809518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1357.7479842479445</c:v>
                </c:pt>
                <c:pt idx="1">
                  <c:v>428.58196066659536</c:v>
                </c:pt>
                <c:pt idx="2">
                  <c:v>307.53829839547541</c:v>
                </c:pt>
                <c:pt idx="3">
                  <c:v>298.48965319042554</c:v>
                </c:pt>
                <c:pt idx="4">
                  <c:v>298.00468262105034</c:v>
                </c:pt>
                <c:pt idx="5">
                  <c:v>298.00240516368962</c:v>
                </c:pt>
                <c:pt idx="6">
                  <c:v>298.00123129397934</c:v>
                </c:pt>
                <c:pt idx="7">
                  <c:v>298.00068464492762</c:v>
                </c:pt>
                <c:pt idx="8">
                  <c:v>298.00052641592629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1393.9526351442339</c:v>
                </c:pt>
                <c:pt idx="1">
                  <c:v>471.34204856520216</c:v>
                </c:pt>
                <c:pt idx="2">
                  <c:v>314.35985294809046</c:v>
                </c:pt>
                <c:pt idx="3">
                  <c:v>299.08825699208353</c:v>
                </c:pt>
                <c:pt idx="4">
                  <c:v>298.01281364537709</c:v>
                </c:pt>
                <c:pt idx="5">
                  <c:v>298.00724308911003</c:v>
                </c:pt>
                <c:pt idx="6">
                  <c:v>298.00414479518975</c:v>
                </c:pt>
                <c:pt idx="7">
                  <c:v>298.00260513524205</c:v>
                </c:pt>
                <c:pt idx="8">
                  <c:v>298.00214173130325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5072"/>
        <c:axId val="359065856"/>
      </c:scatterChart>
      <c:valAx>
        <c:axId val="35906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5856"/>
        <c:crosses val="autoZero"/>
        <c:crossBetween val="midCat"/>
      </c:valAx>
      <c:valAx>
        <c:axId val="3590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650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 formatCode="0.00000">
                  <c:v>8.2064653980604505E-3</c:v>
                </c:pt>
                <c:pt idx="7" formatCode="0.00000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1.630635133633981</c:v>
                </c:pt>
                <c:pt idx="2">
                  <c:v>2.403975043343118</c:v>
                </c:pt>
                <c:pt idx="3">
                  <c:v>2.9109363096081786</c:v>
                </c:pt>
                <c:pt idx="4">
                  <c:v>3.2590389125160693</c:v>
                </c:pt>
                <c:pt idx="5">
                  <c:v>3.5037167313453907</c:v>
                </c:pt>
                <c:pt idx="6">
                  <c:v>3.6782381523139422</c:v>
                </c:pt>
                <c:pt idx="7">
                  <c:v>3.8040372523015109</c:v>
                </c:pt>
                <c:pt idx="8">
                  <c:v>3.8954899156248652</c:v>
                </c:pt>
                <c:pt idx="9">
                  <c:v>3.9624835068727382</c:v>
                </c:pt>
                <c:pt idx="10">
                  <c:v>4.0119329437322282</c:v>
                </c:pt>
                <c:pt idx="11">
                  <c:v>4.0487308024117779</c:v>
                </c:pt>
                <c:pt idx="12">
                  <c:v>4.0763677975150516</c:v>
                </c:pt>
                <c:pt idx="13">
                  <c:v>4.0973498984221779</c:v>
                </c:pt>
                <c:pt idx="14">
                  <c:v>4.1134846121155055</c:v>
                </c:pt>
                <c:pt idx="15">
                  <c:v>4.1260804601504599</c:v>
                </c:pt>
                <c:pt idx="16">
                  <c:v>4.1360875305456766</c:v>
                </c:pt>
                <c:pt idx="17">
                  <c:v>4.1441973429018386</c:v>
                </c:pt>
                <c:pt idx="18">
                  <c:v>4.1509142580655256</c:v>
                </c:pt>
                <c:pt idx="19">
                  <c:v>4.1566067928608934</c:v>
                </c:pt>
                <c:pt idx="20">
                  <c:v>4.1615446384967418</c:v>
                </c:pt>
                <c:pt idx="21">
                  <c:v>4.1659254495066556</c:v>
                </c:pt>
                <c:pt idx="22">
                  <c:v>4.1698942801831764</c:v>
                </c:pt>
                <c:pt idx="23">
                  <c:v>4.1735577172692855</c:v>
                </c:pt>
                <c:pt idx="24">
                  <c:v>4.1769941755776774</c:v>
                </c:pt>
                <c:pt idx="25">
                  <c:v>4.1802614108264464</c:v>
                </c:pt>
                <c:pt idx="26">
                  <c:v>4.1834020100901146</c:v>
                </c:pt>
                <c:pt idx="27">
                  <c:v>4.1864474098392277</c:v>
                </c:pt>
                <c:pt idx="28">
                  <c:v>4.1894208402357984</c:v>
                </c:pt>
                <c:pt idx="29">
                  <c:v>4.1923394852672242</c:v>
                </c:pt>
                <c:pt idx="30">
                  <c:v>4.1952160694276666</c:v>
                </c:pt>
                <c:pt idx="31">
                  <c:v>4.1980600245037216</c:v>
                </c:pt>
                <c:pt idx="32">
                  <c:v>4.2008783485301553</c:v>
                </c:pt>
                <c:pt idx="33">
                  <c:v>4.2036762388090958</c:v>
                </c:pt>
                <c:pt idx="34">
                  <c:v>4.2064575589206967</c:v>
                </c:pt>
                <c:pt idx="35">
                  <c:v>4.2092251836158239</c:v>
                </c:pt>
                <c:pt idx="36">
                  <c:v>4.2119812537869334</c:v>
                </c:pt>
                <c:pt idx="37">
                  <c:v>4.214727365150571</c:v>
                </c:pt>
                <c:pt idx="38">
                  <c:v>4.2174647080231757</c:v>
                </c:pt>
                <c:pt idx="39">
                  <c:v>4.2201941709608484</c:v>
                </c:pt>
                <c:pt idx="40">
                  <c:v>4.2229164176873857</c:v>
                </c:pt>
                <c:pt idx="41">
                  <c:v>4.2256319442509929</c:v>
                </c:pt>
                <c:pt idx="42">
                  <c:v>4.2283411215285431</c:v>
                </c:pt>
                <c:pt idx="43">
                  <c:v>4.2310442268691544</c:v>
                </c:pt>
                <c:pt idx="44">
                  <c:v>4.2337414676708969</c:v>
                </c:pt>
                <c:pt idx="45">
                  <c:v>4.2364329989658209</c:v>
                </c:pt>
                <c:pt idx="46">
                  <c:v>4.2391189365487607</c:v>
                </c:pt>
                <c:pt idx="47">
                  <c:v>4.241799366787518</c:v>
                </c:pt>
                <c:pt idx="48">
                  <c:v>4.2444743539597685</c:v>
                </c:pt>
                <c:pt idx="49">
                  <c:v>4.2471439457465401</c:v>
                </c:pt>
                <c:pt idx="50">
                  <c:v>4.2498081773478331</c:v>
                </c:pt>
                <c:pt idx="51">
                  <c:v>4.2524670745720465</c:v>
                </c:pt>
                <c:pt idx="52">
                  <c:v>4.2551206561518944</c:v>
                </c:pt>
                <c:pt idx="53">
                  <c:v>4.2577689354854069</c:v>
                </c:pt>
                <c:pt idx="54">
                  <c:v>4.2604119219483803</c:v>
                </c:pt>
                <c:pt idx="55">
                  <c:v>4.2630496218777392</c:v>
                </c:pt>
                <c:pt idx="56">
                  <c:v>4.2656820393158235</c:v>
                </c:pt>
                <c:pt idx="57">
                  <c:v>4.2683091765699928</c:v>
                </c:pt>
                <c:pt idx="58">
                  <c:v>4.2709310346362921</c:v>
                </c:pt>
                <c:pt idx="59">
                  <c:v>4.2735476135161878</c:v>
                </c:pt>
                <c:pt idx="60">
                  <c:v>4.2761589124631865</c:v>
                </c:pt>
                <c:pt idx="61">
                  <c:v>4.2787649301595323</c:v>
                </c:pt>
                <c:pt idx="62">
                  <c:v>4.2813656648589262</c:v>
                </c:pt>
                <c:pt idx="63">
                  <c:v>4.283961114489486</c:v>
                </c:pt>
                <c:pt idx="64">
                  <c:v>4.2865512767344338</c:v>
                </c:pt>
                <c:pt idx="65">
                  <c:v>4.2891361490917781</c:v>
                </c:pt>
                <c:pt idx="66">
                  <c:v>4.2917157289204093</c:v>
                </c:pt>
                <c:pt idx="67">
                  <c:v>4.2942900134747761</c:v>
                </c:pt>
                <c:pt idx="68">
                  <c:v>4.2968589999321702</c:v>
                </c:pt>
                <c:pt idx="69">
                  <c:v>4.2994226854125293</c:v>
                </c:pt>
                <c:pt idx="70">
                  <c:v>4.3019810669938083</c:v>
                </c:pt>
                <c:pt idx="71">
                  <c:v>4.3045341417241962</c:v>
                </c:pt>
                <c:pt idx="72">
                  <c:v>4.3070819066306276</c:v>
                </c:pt>
                <c:pt idx="73">
                  <c:v>4.3096243587251681</c:v>
                </c:pt>
                <c:pt idx="74">
                  <c:v>4.3121614950118685</c:v>
                </c:pt>
                <c:pt idx="75">
                  <c:v>4.3146933124899425</c:v>
                </c:pt>
                <c:pt idx="76">
                  <c:v>4.3172198081560333</c:v>
                </c:pt>
                <c:pt idx="77">
                  <c:v>4.3197409790076575</c:v>
                </c:pt>
                <c:pt idx="78">
                  <c:v>4.3222568220445217</c:v>
                </c:pt>
                <c:pt idx="79">
                  <c:v>4.3247673342699962</c:v>
                </c:pt>
                <c:pt idx="80">
                  <c:v>4.3272725126925824</c:v>
                </c:pt>
                <c:pt idx="81">
                  <c:v>4.3297723543261339</c:v>
                </c:pt>
                <c:pt idx="82">
                  <c:v>4.3322668561900306</c:v>
                </c:pt>
                <c:pt idx="83">
                  <c:v>4.3347560153119158</c:v>
                </c:pt>
                <c:pt idx="84">
                  <c:v>4.3372398287248339</c:v>
                </c:pt>
                <c:pt idx="85">
                  <c:v>4.3397182934700682</c:v>
                </c:pt>
                <c:pt idx="86">
                  <c:v>4.3421914065957408</c:v>
                </c:pt>
                <c:pt idx="87">
                  <c:v>4.3446591651587303</c:v>
                </c:pt>
                <c:pt idx="88">
                  <c:v>4.3471215662229463</c:v>
                </c:pt>
                <c:pt idx="89">
                  <c:v>4.3495786068600779</c:v>
                </c:pt>
                <c:pt idx="90">
                  <c:v>4.352030284150179</c:v>
                </c:pt>
                <c:pt idx="91">
                  <c:v>4.3544765951814695</c:v>
                </c:pt>
                <c:pt idx="92">
                  <c:v>4.3569175370496858</c:v>
                </c:pt>
                <c:pt idx="93">
                  <c:v>4.3593531068590341</c:v>
                </c:pt>
                <c:pt idx="94">
                  <c:v>4.3617833017219771</c:v>
                </c:pt>
                <c:pt idx="95">
                  <c:v>4.3642081187581221</c:v>
                </c:pt>
                <c:pt idx="96">
                  <c:v>4.3666275550968709</c:v>
                </c:pt>
                <c:pt idx="97">
                  <c:v>4.3690416078744727</c:v>
                </c:pt>
                <c:pt idx="98">
                  <c:v>4.3714502742356878</c:v>
                </c:pt>
                <c:pt idx="99">
                  <c:v>4.3738535513329584</c:v>
                </c:pt>
                <c:pt idx="100">
                  <c:v>4.3762514363277925</c:v>
                </c:pt>
                <c:pt idx="101">
                  <c:v>4.3786439263889276</c:v>
                </c:pt>
                <c:pt idx="102">
                  <c:v>4.3810310186933163</c:v>
                </c:pt>
                <c:pt idx="103">
                  <c:v>4.3834127104267457</c:v>
                </c:pt>
                <c:pt idx="104">
                  <c:v>4.3857889987820915</c:v>
                </c:pt>
                <c:pt idx="105">
                  <c:v>4.3881598809605773</c:v>
                </c:pt>
                <c:pt idx="106">
                  <c:v>4.3905253541725182</c:v>
                </c:pt>
                <c:pt idx="107">
                  <c:v>4.3928854156346615</c:v>
                </c:pt>
                <c:pt idx="108">
                  <c:v>4.3952400625729737</c:v>
                </c:pt>
                <c:pt idx="109">
                  <c:v>4.3975892922209416</c:v>
                </c:pt>
                <c:pt idx="110">
                  <c:v>4.3999331018200687</c:v>
                </c:pt>
                <c:pt idx="111">
                  <c:v>4.4022714886200722</c:v>
                </c:pt>
                <c:pt idx="112">
                  <c:v>4.4046044498783354</c:v>
                </c:pt>
                <c:pt idx="113">
                  <c:v>4.406931982860895</c:v>
                </c:pt>
                <c:pt idx="114">
                  <c:v>4.4092540848413506</c:v>
                </c:pt>
                <c:pt idx="115">
                  <c:v>4.4115707531010235</c:v>
                </c:pt>
                <c:pt idx="116">
                  <c:v>4.4138819849291977</c:v>
                </c:pt>
                <c:pt idx="117">
                  <c:v>4.4161877776240379</c:v>
                </c:pt>
                <c:pt idx="118">
                  <c:v>4.4184881284902104</c:v>
                </c:pt>
                <c:pt idx="119">
                  <c:v>4.4207830348418851</c:v>
                </c:pt>
                <c:pt idx="120">
                  <c:v>4.4230724939992569</c:v>
                </c:pt>
                <c:pt idx="121">
                  <c:v>4.4253565032923632</c:v>
                </c:pt>
                <c:pt idx="122">
                  <c:v>4.4276350600573551</c:v>
                </c:pt>
                <c:pt idx="123">
                  <c:v>4.4299081616403342</c:v>
                </c:pt>
                <c:pt idx="124">
                  <c:v>4.4321758053931557</c:v>
                </c:pt>
                <c:pt idx="125">
                  <c:v>4.4344379886767467</c:v>
                </c:pt>
                <c:pt idx="126">
                  <c:v>4.4366947088598039</c:v>
                </c:pt>
                <c:pt idx="127">
                  <c:v>4.4389459633184032</c:v>
                </c:pt>
                <c:pt idx="128">
                  <c:v>4.4411917494368085</c:v>
                </c:pt>
                <c:pt idx="129">
                  <c:v>4.4434320646070571</c:v>
                </c:pt>
                <c:pt idx="130">
                  <c:v>4.44566690622871</c:v>
                </c:pt>
                <c:pt idx="131">
                  <c:v>4.4478962717098787</c:v>
                </c:pt>
                <c:pt idx="132">
                  <c:v>4.4501201584655199</c:v>
                </c:pt>
                <c:pt idx="133">
                  <c:v>4.4523385639187394</c:v>
                </c:pt>
                <c:pt idx="134">
                  <c:v>4.4545514855006934</c:v>
                </c:pt>
                <c:pt idx="135">
                  <c:v>4.4567589206499525</c:v>
                </c:pt>
                <c:pt idx="136">
                  <c:v>4.4589608668130323</c:v>
                </c:pt>
                <c:pt idx="137">
                  <c:v>4.4611573214439995</c:v>
                </c:pt>
                <c:pt idx="138">
                  <c:v>4.4633482820052226</c:v>
                </c:pt>
                <c:pt idx="139">
                  <c:v>4.465533745965339</c:v>
                </c:pt>
                <c:pt idx="140">
                  <c:v>4.4677137108026432</c:v>
                </c:pt>
                <c:pt idx="141">
                  <c:v>4.4698881740012917</c:v>
                </c:pt>
                <c:pt idx="142">
                  <c:v>4.472057133054677</c:v>
                </c:pt>
                <c:pt idx="143">
                  <c:v>4.4742205854627795</c:v>
                </c:pt>
                <c:pt idx="144">
                  <c:v>4.4763785287339815</c:v>
                </c:pt>
                <c:pt idx="145">
                  <c:v>4.478530960383762</c:v>
                </c:pt>
                <c:pt idx="146">
                  <c:v>4.4806778779353298</c:v>
                </c:pt>
                <c:pt idx="147">
                  <c:v>4.4828192789200765</c:v>
                </c:pt>
                <c:pt idx="148">
                  <c:v>4.4849551608760523</c:v>
                </c:pt>
                <c:pt idx="149">
                  <c:v>4.4870855213499885</c:v>
                </c:pt>
                <c:pt idx="150">
                  <c:v>4.4892103578954625</c:v>
                </c:pt>
                <c:pt idx="151">
                  <c:v>4.491329668074008</c:v>
                </c:pt>
                <c:pt idx="152">
                  <c:v>4.4934434494545181</c:v>
                </c:pt>
                <c:pt idx="153">
                  <c:v>4.4955516996136886</c:v>
                </c:pt>
                <c:pt idx="154">
                  <c:v>4.4976544161357381</c:v>
                </c:pt>
                <c:pt idx="155">
                  <c:v>4.4997515966121417</c:v>
                </c:pt>
                <c:pt idx="156">
                  <c:v>4.5018432386424365</c:v>
                </c:pt>
                <c:pt idx="157">
                  <c:v>4.5039293398335918</c:v>
                </c:pt>
                <c:pt idx="158">
                  <c:v>4.506009897799605</c:v>
                </c:pt>
                <c:pt idx="159">
                  <c:v>4.5080849101625491</c:v>
                </c:pt>
                <c:pt idx="160">
                  <c:v>4.5101543745517247</c:v>
                </c:pt>
                <c:pt idx="161">
                  <c:v>4.5122182886039361</c:v>
                </c:pt>
                <c:pt idx="162">
                  <c:v>4.5142766499639553</c:v>
                </c:pt>
                <c:pt idx="163">
                  <c:v>4.516329456283203</c:v>
                </c:pt>
                <c:pt idx="164">
                  <c:v>4.5183767052211747</c:v>
                </c:pt>
                <c:pt idx="165">
                  <c:v>4.5204183944447287</c:v>
                </c:pt>
                <c:pt idx="166">
                  <c:v>4.5224545216281831</c:v>
                </c:pt>
                <c:pt idx="167">
                  <c:v>4.5244850844532802</c:v>
                </c:pt>
                <c:pt idx="168">
                  <c:v>4.5265100806092482</c:v>
                </c:pt>
                <c:pt idx="169">
                  <c:v>4.528529507792344</c:v>
                </c:pt>
                <c:pt idx="170">
                  <c:v>4.530543363706756</c:v>
                </c:pt>
                <c:pt idx="171">
                  <c:v>4.5325516460640198</c:v>
                </c:pt>
                <c:pt idx="172">
                  <c:v>4.5345543525829877</c:v>
                </c:pt>
                <c:pt idx="173">
                  <c:v>4.5365514809896315</c:v>
                </c:pt>
                <c:pt idx="174">
                  <c:v>4.5385430290178199</c:v>
                </c:pt>
                <c:pt idx="175">
                  <c:v>4.5405289944084259</c:v>
                </c:pt>
                <c:pt idx="176">
                  <c:v>4.5425093749101313</c:v>
                </c:pt>
                <c:pt idx="177">
                  <c:v>4.5444841682778971</c:v>
                </c:pt>
                <c:pt idx="178">
                  <c:v>4.5464533722752769</c:v>
                </c:pt>
                <c:pt idx="179">
                  <c:v>4.5484169846728797</c:v>
                </c:pt>
                <c:pt idx="180">
                  <c:v>4.550375003248087</c:v>
                </c:pt>
                <c:pt idx="181">
                  <c:v>4.552327425786193</c:v>
                </c:pt>
                <c:pt idx="182">
                  <c:v>4.5542742500796098</c:v>
                </c:pt>
                <c:pt idx="183">
                  <c:v>4.5562154739278329</c:v>
                </c:pt>
                <c:pt idx="184">
                  <c:v>4.5581510951381592</c:v>
                </c:pt>
                <c:pt idx="185">
                  <c:v>4.5600811115246778</c:v>
                </c:pt>
                <c:pt idx="186">
                  <c:v>4.5620055209087242</c:v>
                </c:pt>
                <c:pt idx="187">
                  <c:v>4.5639243211195302</c:v>
                </c:pt>
                <c:pt idx="188">
                  <c:v>4.5658375099932025</c:v>
                </c:pt>
                <c:pt idx="189">
                  <c:v>4.5677450853728168</c:v>
                </c:pt>
                <c:pt idx="190">
                  <c:v>4.5696470451091713</c:v>
                </c:pt>
                <c:pt idx="191">
                  <c:v>4.5715433870604274</c:v>
                </c:pt>
                <c:pt idx="192">
                  <c:v>4.5734341090909352</c:v>
                </c:pt>
                <c:pt idx="193">
                  <c:v>4.5753192090737604</c:v>
                </c:pt>
                <c:pt idx="194">
                  <c:v>4.5771986848880513</c:v>
                </c:pt>
                <c:pt idx="195">
                  <c:v>4.5790725344206527</c:v>
                </c:pt>
                <c:pt idx="196">
                  <c:v>4.5809407555655559</c:v>
                </c:pt>
                <c:pt idx="197">
                  <c:v>4.5828033462236579</c:v>
                </c:pt>
                <c:pt idx="198">
                  <c:v>4.5846603043036573</c:v>
                </c:pt>
                <c:pt idx="199">
                  <c:v>4.5865116277208102</c:v>
                </c:pt>
                <c:pt idx="200">
                  <c:v>4.5883573143979746</c:v>
                </c:pt>
                <c:pt idx="201">
                  <c:v>4.590197362264627</c:v>
                </c:pt>
                <c:pt idx="202">
                  <c:v>4.5920317692580808</c:v>
                </c:pt>
                <c:pt idx="203">
                  <c:v>4.5938605333223768</c:v>
                </c:pt>
                <c:pt idx="204">
                  <c:v>4.5956836524086953</c:v>
                </c:pt>
                <c:pt idx="205">
                  <c:v>4.5975011244757633</c:v>
                </c:pt>
                <c:pt idx="206">
                  <c:v>4.5993129474886931</c:v>
                </c:pt>
                <c:pt idx="207">
                  <c:v>4.6011191194198293</c:v>
                </c:pt>
                <c:pt idx="208">
                  <c:v>4.6029196382496327</c:v>
                </c:pt>
                <c:pt idx="209">
                  <c:v>4.6047145019646996</c:v>
                </c:pt>
                <c:pt idx="210">
                  <c:v>4.6065037085588614</c:v>
                </c:pt>
                <c:pt idx="211">
                  <c:v>4.6082872560330612</c:v>
                </c:pt>
                <c:pt idx="212">
                  <c:v>4.610065142395416</c:v>
                </c:pt>
                <c:pt idx="213">
                  <c:v>4.6118373656611586</c:v>
                </c:pt>
                <c:pt idx="214">
                  <c:v>4.6136039238525068</c:v>
                </c:pt>
                <c:pt idx="215">
                  <c:v>4.6153648149986655</c:v>
                </c:pt>
                <c:pt idx="216">
                  <c:v>4.6171200371357362</c:v>
                </c:pt>
                <c:pt idx="217">
                  <c:v>4.6188695883076214</c:v>
                </c:pt>
                <c:pt idx="218">
                  <c:v>4.6206134665639844</c:v>
                </c:pt>
                <c:pt idx="219">
                  <c:v>4.6223516699626552</c:v>
                </c:pt>
                <c:pt idx="220">
                  <c:v>4.6240841965682051</c:v>
                </c:pt>
                <c:pt idx="221">
                  <c:v>4.6258110444516189</c:v>
                </c:pt>
                <c:pt idx="222">
                  <c:v>4.6275322116915056</c:v>
                </c:pt>
                <c:pt idx="223">
                  <c:v>4.6292476963732936</c:v>
                </c:pt>
                <c:pt idx="224">
                  <c:v>4.6309574965894722</c:v>
                </c:pt>
                <c:pt idx="225">
                  <c:v>4.632661610439099</c:v>
                </c:pt>
                <c:pt idx="226">
                  <c:v>4.6343600360289443</c:v>
                </c:pt>
                <c:pt idx="227">
                  <c:v>4.6360527714722455</c:v>
                </c:pt>
                <c:pt idx="228">
                  <c:v>4.6377398148889588</c:v>
                </c:pt>
                <c:pt idx="229">
                  <c:v>4.6394211644065919</c:v>
                </c:pt>
                <c:pt idx="230">
                  <c:v>4.6410968181595038</c:v>
                </c:pt>
                <c:pt idx="231">
                  <c:v>4.6427667742881198</c:v>
                </c:pt>
                <c:pt idx="232">
                  <c:v>4.6444310309411589</c:v>
                </c:pt>
                <c:pt idx="233">
                  <c:v>4.6460895862733613</c:v>
                </c:pt>
                <c:pt idx="234">
                  <c:v>4.6477424384465253</c:v>
                </c:pt>
                <c:pt idx="235">
                  <c:v>4.6493895856293577</c:v>
                </c:pt>
                <c:pt idx="236">
                  <c:v>4.6510310259978702</c:v>
                </c:pt>
                <c:pt idx="237">
                  <c:v>4.6526667577343241</c:v>
                </c:pt>
                <c:pt idx="238">
                  <c:v>4.6542967790284715</c:v>
                </c:pt>
                <c:pt idx="239">
                  <c:v>4.6559210880763535</c:v>
                </c:pt>
                <c:pt idx="240">
                  <c:v>4.6575396830813469</c:v>
                </c:pt>
                <c:pt idx="241">
                  <c:v>4.6591525622537526</c:v>
                </c:pt>
                <c:pt idx="242">
                  <c:v>4.6607597238100773</c:v>
                </c:pt>
                <c:pt idx="243">
                  <c:v>4.6623611659744535</c:v>
                </c:pt>
                <c:pt idx="244">
                  <c:v>4.6639568869776911</c:v>
                </c:pt>
                <c:pt idx="245">
                  <c:v>4.6655468850568553</c:v>
                </c:pt>
                <c:pt idx="246">
                  <c:v>4.6671311584567956</c:v>
                </c:pt>
                <c:pt idx="247">
                  <c:v>4.6687097054281379</c:v>
                </c:pt>
                <c:pt idx="248">
                  <c:v>4.6702825242291723</c:v>
                </c:pt>
                <c:pt idx="249">
                  <c:v>4.6718496131247615</c:v>
                </c:pt>
                <c:pt idx="250">
                  <c:v>4.6734109703863123</c:v>
                </c:pt>
                <c:pt idx="251">
                  <c:v>4.6749665942921919</c:v>
                </c:pt>
                <c:pt idx="252">
                  <c:v>4.6765164831281432</c:v>
                </c:pt>
                <c:pt idx="253">
                  <c:v>4.6780606351857026</c:v>
                </c:pt>
                <c:pt idx="254">
                  <c:v>4.6795990487637109</c:v>
                </c:pt>
                <c:pt idx="255">
                  <c:v>4.6811317221677839</c:v>
                </c:pt>
                <c:pt idx="256">
                  <c:v>4.682658653710182</c:v>
                </c:pt>
                <c:pt idx="257">
                  <c:v>4.6841798417101703</c:v>
                </c:pt>
                <c:pt idx="258">
                  <c:v>4.6856952844934483</c:v>
                </c:pt>
                <c:pt idx="259">
                  <c:v>4.6872049803926394</c:v>
                </c:pt>
                <c:pt idx="260">
                  <c:v>4.688708927747185</c:v>
                </c:pt>
                <c:pt idx="261">
                  <c:v>4.6902071249029786</c:v>
                </c:pt>
                <c:pt idx="262">
                  <c:v>4.6916995702133626</c:v>
                </c:pt>
                <c:pt idx="263">
                  <c:v>4.6931862620373348</c:v>
                </c:pt>
                <c:pt idx="264">
                  <c:v>4.6946671987413779</c:v>
                </c:pt>
                <c:pt idx="265">
                  <c:v>4.6961423786984282</c:v>
                </c:pt>
                <c:pt idx="266">
                  <c:v>4.6976118002885467</c:v>
                </c:pt>
                <c:pt idx="267">
                  <c:v>4.6990754618976007</c:v>
                </c:pt>
                <c:pt idx="268">
                  <c:v>4.7005333619191116</c:v>
                </c:pt>
                <c:pt idx="269">
                  <c:v>4.7019854987527037</c:v>
                </c:pt>
                <c:pt idx="270">
                  <c:v>4.7034318708046854</c:v>
                </c:pt>
                <c:pt idx="271">
                  <c:v>4.7048724764886112</c:v>
                </c:pt>
                <c:pt idx="272">
                  <c:v>4.7063073142241123</c:v>
                </c:pt>
                <c:pt idx="273">
                  <c:v>4.7077363824376484</c:v>
                </c:pt>
                <c:pt idx="274">
                  <c:v>4.7091596795625286</c:v>
                </c:pt>
                <c:pt idx="275">
                  <c:v>4.7105772040385112</c:v>
                </c:pt>
                <c:pt idx="276">
                  <c:v>4.7119889543119307</c:v>
                </c:pt>
                <c:pt idx="277">
                  <c:v>4.7133949288361494</c:v>
                </c:pt>
                <c:pt idx="278">
                  <c:v>4.7147951260708805</c:v>
                </c:pt>
                <c:pt idx="279">
                  <c:v>4.7161895444823276</c:v>
                </c:pt>
                <c:pt idx="280">
                  <c:v>4.7175781825436944</c:v>
                </c:pt>
                <c:pt idx="281">
                  <c:v>4.7189610387346903</c:v>
                </c:pt>
                <c:pt idx="282">
                  <c:v>4.72033811154144</c:v>
                </c:pt>
                <c:pt idx="283">
                  <c:v>4.7217093994567563</c:v>
                </c:pt>
                <c:pt idx="284">
                  <c:v>4.7230749009804134</c:v>
                </c:pt>
                <c:pt idx="285">
                  <c:v>4.7244346146182563</c:v>
                </c:pt>
                <c:pt idx="286">
                  <c:v>4.7257885388830729</c:v>
                </c:pt>
                <c:pt idx="287">
                  <c:v>4.727136672294006</c:v>
                </c:pt>
                <c:pt idx="288">
                  <c:v>4.7284790133771528</c:v>
                </c:pt>
                <c:pt idx="289">
                  <c:v>4.7298155606645977</c:v>
                </c:pt>
                <c:pt idx="290">
                  <c:v>4.7311463126957465</c:v>
                </c:pt>
                <c:pt idx="291">
                  <c:v>4.7324712680158285</c:v>
                </c:pt>
                <c:pt idx="292">
                  <c:v>4.7337904251771556</c:v>
                </c:pt>
                <c:pt idx="293">
                  <c:v>4.7351037827384532</c:v>
                </c:pt>
                <c:pt idx="294">
                  <c:v>4.7364113392649516</c:v>
                </c:pt>
                <c:pt idx="295">
                  <c:v>4.7377130933283089</c:v>
                </c:pt>
                <c:pt idx="296">
                  <c:v>4.7390090435071723</c:v>
                </c:pt>
                <c:pt idx="297">
                  <c:v>4.7402991883861327</c:v>
                </c:pt>
                <c:pt idx="298">
                  <c:v>4.7415835265567505</c:v>
                </c:pt>
                <c:pt idx="299">
                  <c:v>4.7428620566166879</c:v>
                </c:pt>
                <c:pt idx="300">
                  <c:v>4.7441347771707942</c:v>
                </c:pt>
                <c:pt idx="301">
                  <c:v>4.7454016868299798</c:v>
                </c:pt>
                <c:pt idx="302">
                  <c:v>4.7466627842116278</c:v>
                </c:pt>
                <c:pt idx="303">
                  <c:v>4.747918067939688</c:v>
                </c:pt>
                <c:pt idx="304">
                  <c:v>4.7491675366446664</c:v>
                </c:pt>
                <c:pt idx="305">
                  <c:v>4.7504111889635547</c:v>
                </c:pt>
                <c:pt idx="306">
                  <c:v>4.7516490235399687</c:v>
                </c:pt>
                <c:pt idx="307">
                  <c:v>4.7528810390237952</c:v>
                </c:pt>
                <c:pt idx="308">
                  <c:v>4.754107234071542</c:v>
                </c:pt>
                <c:pt idx="309">
                  <c:v>4.7553276073460573</c:v>
                </c:pt>
                <c:pt idx="310">
                  <c:v>4.7565421575166695</c:v>
                </c:pt>
                <c:pt idx="311">
                  <c:v>4.757750883259388</c:v>
                </c:pt>
                <c:pt idx="312">
                  <c:v>4.7589537832566773</c:v>
                </c:pt>
                <c:pt idx="313">
                  <c:v>4.7601508561969581</c:v>
                </c:pt>
                <c:pt idx="314">
                  <c:v>4.7613421007757868</c:v>
                </c:pt>
                <c:pt idx="315">
                  <c:v>4.762527515694746</c:v>
                </c:pt>
                <c:pt idx="316">
                  <c:v>4.7637070996618718</c:v>
                </c:pt>
                <c:pt idx="317">
                  <c:v>4.76488085139201</c:v>
                </c:pt>
                <c:pt idx="318">
                  <c:v>4.7660487696059928</c:v>
                </c:pt>
                <c:pt idx="319">
                  <c:v>4.7672108530312922</c:v>
                </c:pt>
                <c:pt idx="320">
                  <c:v>4.7683671004017603</c:v>
                </c:pt>
                <c:pt idx="321">
                  <c:v>4.7695175104578382</c:v>
                </c:pt>
                <c:pt idx="322">
                  <c:v>4.7706620819459067</c:v>
                </c:pt>
                <c:pt idx="323">
                  <c:v>4.7718008136193992</c:v>
                </c:pt>
                <c:pt idx="324">
                  <c:v>4.7729337042377429</c:v>
                </c:pt>
                <c:pt idx="325">
                  <c:v>4.7740607525667471</c:v>
                </c:pt>
                <c:pt idx="326">
                  <c:v>4.7751819573788579</c:v>
                </c:pt>
                <c:pt idx="327">
                  <c:v>4.7762973174527925</c:v>
                </c:pt>
                <c:pt idx="328">
                  <c:v>4.7774068315735896</c:v>
                </c:pt>
                <c:pt idx="329">
                  <c:v>4.7785104985329285</c:v>
                </c:pt>
                <c:pt idx="330">
                  <c:v>4.7796083171286323</c:v>
                </c:pt>
                <c:pt idx="331">
                  <c:v>4.780700286164751</c:v>
                </c:pt>
                <c:pt idx="332">
                  <c:v>4.7817864044521974</c:v>
                </c:pt>
                <c:pt idx="333">
                  <c:v>4.7828666708077128</c:v>
                </c:pt>
                <c:pt idx="334">
                  <c:v>4.7839410840547849</c:v>
                </c:pt>
                <c:pt idx="335">
                  <c:v>4.785009643023284</c:v>
                </c:pt>
                <c:pt idx="336">
                  <c:v>4.7860723465491093</c:v>
                </c:pt>
                <c:pt idx="337">
                  <c:v>4.7871291934746214</c:v>
                </c:pt>
                <c:pt idx="338">
                  <c:v>4.7881801826487518</c:v>
                </c:pt>
                <c:pt idx="339">
                  <c:v>4.7892253129264724</c:v>
                </c:pt>
                <c:pt idx="340">
                  <c:v>4.7902645831694883</c:v>
                </c:pt>
                <c:pt idx="341">
                  <c:v>4.79129799224535</c:v>
                </c:pt>
                <c:pt idx="342">
                  <c:v>4.7923255390283144</c:v>
                </c:pt>
                <c:pt idx="343">
                  <c:v>4.7933472223988804</c:v>
                </c:pt>
                <c:pt idx="344">
                  <c:v>4.7943630412437841</c:v>
                </c:pt>
                <c:pt idx="345">
                  <c:v>4.7953729944559704</c:v>
                </c:pt>
                <c:pt idx="346">
                  <c:v>4.796377080935061</c:v>
                </c:pt>
                <c:pt idx="347">
                  <c:v>4.7973752995868439</c:v>
                </c:pt>
                <c:pt idx="348">
                  <c:v>4.7983676493232092</c:v>
                </c:pt>
                <c:pt idx="349">
                  <c:v>4.7993541290623769</c:v>
                </c:pt>
                <c:pt idx="350">
                  <c:v>4.8003347377292975</c:v>
                </c:pt>
                <c:pt idx="351">
                  <c:v>4.80130947425467</c:v>
                </c:pt>
                <c:pt idx="352">
                  <c:v>4.802278337575804</c:v>
                </c:pt>
                <c:pt idx="353">
                  <c:v>4.8032413266361038</c:v>
                </c:pt>
                <c:pt idx="354">
                  <c:v>4.8041984403855755</c:v>
                </c:pt>
                <c:pt idx="355">
                  <c:v>4.8051496777802782</c:v>
                </c:pt>
                <c:pt idx="356">
                  <c:v>4.8060950377823968</c:v>
                </c:pt>
                <c:pt idx="357">
                  <c:v>4.8070345193607134</c:v>
                </c:pt>
                <c:pt idx="358">
                  <c:v>4.8079681214901608</c:v>
                </c:pt>
                <c:pt idx="359">
                  <c:v>4.8088958431518147</c:v>
                </c:pt>
                <c:pt idx="360">
                  <c:v>4.8098176833331259</c:v>
                </c:pt>
                <c:pt idx="361">
                  <c:v>4.8107336410279373</c:v>
                </c:pt>
                <c:pt idx="362">
                  <c:v>4.8116437152361282</c:v>
                </c:pt>
                <c:pt idx="363">
                  <c:v>4.8125479049639086</c:v>
                </c:pt>
                <c:pt idx="364">
                  <c:v>4.8134462092235681</c:v>
                </c:pt>
                <c:pt idx="365">
                  <c:v>4.8143386270341244</c:v>
                </c:pt>
                <c:pt idx="366">
                  <c:v>4.815225157420179</c:v>
                </c:pt>
                <c:pt idx="367">
                  <c:v>4.8161057994131395</c:v>
                </c:pt>
                <c:pt idx="368">
                  <c:v>4.8169805520505173</c:v>
                </c:pt>
                <c:pt idx="369">
                  <c:v>4.817849414375817</c:v>
                </c:pt>
                <c:pt idx="370">
                  <c:v>4.8187123854387712</c:v>
                </c:pt>
                <c:pt idx="371">
                  <c:v>4.8195694642959133</c:v>
                </c:pt>
                <c:pt idx="372">
                  <c:v>4.8204206500091535</c:v>
                </c:pt>
                <c:pt idx="373">
                  <c:v>4.8212659416472947</c:v>
                </c:pt>
                <c:pt idx="374">
                  <c:v>4.8221053382850352</c:v>
                </c:pt>
                <c:pt idx="375">
                  <c:v>4.8229388390033261</c:v>
                </c:pt>
                <c:pt idx="376">
                  <c:v>4.823766442889462</c:v>
                </c:pt>
                <c:pt idx="377">
                  <c:v>4.8245881490367619</c:v>
                </c:pt>
                <c:pt idx="378">
                  <c:v>4.8254039565447995</c:v>
                </c:pt>
                <c:pt idx="379">
                  <c:v>4.8262138645194099</c:v>
                </c:pt>
                <c:pt idx="380">
                  <c:v>4.8270178720726298</c:v>
                </c:pt>
                <c:pt idx="381">
                  <c:v>4.8278159783225778</c:v>
                </c:pt>
                <c:pt idx="382">
                  <c:v>4.8286081823936895</c:v>
                </c:pt>
                <c:pt idx="383">
                  <c:v>4.8293944834165163</c:v>
                </c:pt>
                <c:pt idx="384">
                  <c:v>4.8301748805279212</c:v>
                </c:pt>
                <c:pt idx="385">
                  <c:v>4.8309493728705259</c:v>
                </c:pt>
                <c:pt idx="386">
                  <c:v>4.8317179595939255</c:v>
                </c:pt>
                <c:pt idx="387">
                  <c:v>4.8324806398530527</c:v>
                </c:pt>
                <c:pt idx="388">
                  <c:v>4.8332374128093267</c:v>
                </c:pt>
                <c:pt idx="389">
                  <c:v>4.8339882776308132</c:v>
                </c:pt>
                <c:pt idx="390">
                  <c:v>4.8347332334908986</c:v>
                </c:pt>
                <c:pt idx="391">
                  <c:v>4.8354722795696654</c:v>
                </c:pt>
                <c:pt idx="392">
                  <c:v>4.8362054150533913</c:v>
                </c:pt>
                <c:pt idx="393">
                  <c:v>4.8369326391343046</c:v>
                </c:pt>
                <c:pt idx="394">
                  <c:v>4.8376539510107603</c:v>
                </c:pt>
                <c:pt idx="395">
                  <c:v>4.8383693498873788</c:v>
                </c:pt>
                <c:pt idx="396">
                  <c:v>4.8390788349749378</c:v>
                </c:pt>
                <c:pt idx="397">
                  <c:v>4.8397824054904417</c:v>
                </c:pt>
                <c:pt idx="398">
                  <c:v>4.8404800606567093</c:v>
                </c:pt>
                <c:pt idx="399">
                  <c:v>4.8411717997031696</c:v>
                </c:pt>
                <c:pt idx="400">
                  <c:v>4.8418576218648672</c:v>
                </c:pt>
                <c:pt idx="401">
                  <c:v>4.8425375263836532</c:v>
                </c:pt>
                <c:pt idx="402">
                  <c:v>4.843211512506806</c:v>
                </c:pt>
                <c:pt idx="403">
                  <c:v>4.8438795794881822</c:v>
                </c:pt>
                <c:pt idx="404">
                  <c:v>4.8445417265876678</c:v>
                </c:pt>
                <c:pt idx="405">
                  <c:v>4.8451979530712439</c:v>
                </c:pt>
                <c:pt idx="406">
                  <c:v>4.8458482582109701</c:v>
                </c:pt>
                <c:pt idx="407">
                  <c:v>4.8464926412851232</c:v>
                </c:pt>
                <c:pt idx="408">
                  <c:v>4.8471311015780092</c:v>
                </c:pt>
                <c:pt idx="409">
                  <c:v>4.847763638380278</c:v>
                </c:pt>
                <c:pt idx="410">
                  <c:v>4.8483902509883654</c:v>
                </c:pt>
                <c:pt idx="411">
                  <c:v>4.849010938704966</c:v>
                </c:pt>
                <c:pt idx="412">
                  <c:v>4.849625700838974</c:v>
                </c:pt>
                <c:pt idx="413">
                  <c:v>4.8502345367052655</c:v>
                </c:pt>
                <c:pt idx="414">
                  <c:v>4.850837445624939</c:v>
                </c:pt>
                <c:pt idx="415">
                  <c:v>4.8514344269250822</c:v>
                </c:pt>
                <c:pt idx="416">
                  <c:v>4.8520254799389315</c:v>
                </c:pt>
                <c:pt idx="417">
                  <c:v>4.8526106040057986</c:v>
                </c:pt>
                <c:pt idx="418">
                  <c:v>4.853189798471135</c:v>
                </c:pt>
                <c:pt idx="419">
                  <c:v>4.8537630626864603</c:v>
                </c:pt>
                <c:pt idx="420">
                  <c:v>4.85433039600942</c:v>
                </c:pt>
                <c:pt idx="421">
                  <c:v>4.8548917978037318</c:v>
                </c:pt>
                <c:pt idx="422">
                  <c:v>4.8554472674391365</c:v>
                </c:pt>
                <c:pt idx="423">
                  <c:v>4.8559968042915838</c:v>
                </c:pt>
                <c:pt idx="424">
                  <c:v>4.8565404077429406</c:v>
                </c:pt>
                <c:pt idx="425">
                  <c:v>4.8570780771813471</c:v>
                </c:pt>
                <c:pt idx="426">
                  <c:v>4.8576098120009368</c:v>
                </c:pt>
                <c:pt idx="427">
                  <c:v>4.8581356116019068</c:v>
                </c:pt>
                <c:pt idx="428">
                  <c:v>4.8586554753904725</c:v>
                </c:pt>
                <c:pt idx="429">
                  <c:v>4.8591694027790817</c:v>
                </c:pt>
                <c:pt idx="430">
                  <c:v>4.85967739318603</c:v>
                </c:pt>
                <c:pt idx="431">
                  <c:v>4.8601794460360503</c:v>
                </c:pt>
                <c:pt idx="432">
                  <c:v>4.8606755607595789</c:v>
                </c:pt>
                <c:pt idx="433">
                  <c:v>4.8611657367932359</c:v>
                </c:pt>
                <c:pt idx="434">
                  <c:v>4.8616499735796657</c:v>
                </c:pt>
                <c:pt idx="435">
                  <c:v>4.8621282705678306</c:v>
                </c:pt>
                <c:pt idx="436">
                  <c:v>4.8626006272123758</c:v>
                </c:pt>
                <c:pt idx="437">
                  <c:v>4.8630670429741993</c:v>
                </c:pt>
                <c:pt idx="438">
                  <c:v>4.8635275173203318</c:v>
                </c:pt>
                <c:pt idx="439">
                  <c:v>4.8639820497237327</c:v>
                </c:pt>
                <c:pt idx="440">
                  <c:v>4.8644306396634196</c:v>
                </c:pt>
                <c:pt idx="441">
                  <c:v>4.8648732866245581</c:v>
                </c:pt>
                <c:pt idx="442">
                  <c:v>4.8653099900981633</c:v>
                </c:pt>
                <c:pt idx="443">
                  <c:v>4.8657407495816667</c:v>
                </c:pt>
                <c:pt idx="444">
                  <c:v>4.8661655645781678</c:v>
                </c:pt>
                <c:pt idx="445">
                  <c:v>4.86658443459699</c:v>
                </c:pt>
                <c:pt idx="446">
                  <c:v>4.8669973591534106</c:v>
                </c:pt>
                <c:pt idx="447">
                  <c:v>4.8674043377690186</c:v>
                </c:pt>
                <c:pt idx="448">
                  <c:v>4.8678053699710278</c:v>
                </c:pt>
                <c:pt idx="449">
                  <c:v>4.8682004552930405</c:v>
                </c:pt>
                <c:pt idx="450">
                  <c:v>4.8685895932745069</c:v>
                </c:pt>
                <c:pt idx="451">
                  <c:v>4.8689727834608263</c:v>
                </c:pt>
                <c:pt idx="452">
                  <c:v>4.8693500254038753</c:v>
                </c:pt>
                <c:pt idx="453">
                  <c:v>4.8697213186610071</c:v>
                </c:pt>
                <c:pt idx="454">
                  <c:v>4.8700866627958996</c:v>
                </c:pt>
                <c:pt idx="455">
                  <c:v>4.8704460573784099</c:v>
                </c:pt>
                <c:pt idx="456">
                  <c:v>4.8707995019841128</c:v>
                </c:pt>
                <c:pt idx="457">
                  <c:v>4.8711469961946658</c:v>
                </c:pt>
                <c:pt idx="458">
                  <c:v>4.8714885395978884</c:v>
                </c:pt>
                <c:pt idx="459">
                  <c:v>4.8718241317876281</c:v>
                </c:pt>
                <c:pt idx="460">
                  <c:v>4.8721537723636006</c:v>
                </c:pt>
                <c:pt idx="461">
                  <c:v>4.8724774609318136</c:v>
                </c:pt>
                <c:pt idx="462">
                  <c:v>4.8727951971038941</c:v>
                </c:pt>
                <c:pt idx="463">
                  <c:v>4.8731069804979095</c:v>
                </c:pt>
                <c:pt idx="464">
                  <c:v>4.8734128107375687</c:v>
                </c:pt>
                <c:pt idx="465">
                  <c:v>4.873712687452989</c:v>
                </c:pt>
                <c:pt idx="466">
                  <c:v>4.8740066102799355</c:v>
                </c:pt>
                <c:pt idx="467">
                  <c:v>4.8742945788604413</c:v>
                </c:pt>
                <c:pt idx="468">
                  <c:v>4.8745765928424651</c:v>
                </c:pt>
                <c:pt idx="469">
                  <c:v>4.8748526518799933</c:v>
                </c:pt>
                <c:pt idx="470">
                  <c:v>4.8751227556329386</c:v>
                </c:pt>
                <c:pt idx="471">
                  <c:v>4.8753869037673594</c:v>
                </c:pt>
                <c:pt idx="472">
                  <c:v>4.875645095955325</c:v>
                </c:pt>
                <c:pt idx="473">
                  <c:v>4.875897331874782</c:v>
                </c:pt>
                <c:pt idx="474">
                  <c:v>4.8761436112098497</c:v>
                </c:pt>
                <c:pt idx="475">
                  <c:v>4.8763839336505699</c:v>
                </c:pt>
                <c:pt idx="476">
                  <c:v>4.876618298892784</c:v>
                </c:pt>
                <c:pt idx="477">
                  <c:v>4.8768467066388652</c:v>
                </c:pt>
                <c:pt idx="478">
                  <c:v>4.8770691565966731</c:v>
                </c:pt>
                <c:pt idx="479">
                  <c:v>4.8772856484803109</c:v>
                </c:pt>
                <c:pt idx="480">
                  <c:v>4.8774961820098639</c:v>
                </c:pt>
                <c:pt idx="481">
                  <c:v>4.8777007569114064</c:v>
                </c:pt>
                <c:pt idx="482">
                  <c:v>4.8778993729170503</c:v>
                </c:pt>
                <c:pt idx="483">
                  <c:v>4.8780920297648667</c:v>
                </c:pt>
                <c:pt idx="484">
                  <c:v>4.8782787271989605</c:v>
                </c:pt>
                <c:pt idx="485">
                  <c:v>4.8784594649693593</c:v>
                </c:pt>
                <c:pt idx="486">
                  <c:v>4.8786342428320566</c:v>
                </c:pt>
                <c:pt idx="487">
                  <c:v>4.8788030605492896</c:v>
                </c:pt>
                <c:pt idx="488">
                  <c:v>4.8789659178891602</c:v>
                </c:pt>
                <c:pt idx="489">
                  <c:v>4.8791228146255854</c:v>
                </c:pt>
                <c:pt idx="490">
                  <c:v>4.879273750538637</c:v>
                </c:pt>
                <c:pt idx="491">
                  <c:v>4.8794187254146406</c:v>
                </c:pt>
                <c:pt idx="492">
                  <c:v>4.8795577390454534</c:v>
                </c:pt>
                <c:pt idx="493">
                  <c:v>4.8796907912292165</c:v>
                </c:pt>
                <c:pt idx="494">
                  <c:v>4.8798178817698803</c:v>
                </c:pt>
                <c:pt idx="495">
                  <c:v>4.8799390104775977</c:v>
                </c:pt>
                <c:pt idx="496">
                  <c:v>4.880054177168371</c:v>
                </c:pt>
                <c:pt idx="497">
                  <c:v>4.880163381664306</c:v>
                </c:pt>
                <c:pt idx="498">
                  <c:v>4.8802666237933918</c:v>
                </c:pt>
                <c:pt idx="499">
                  <c:v>4.8803639033896182</c:v>
                </c:pt>
                <c:pt idx="500">
                  <c:v>4.880455220293042</c:v>
                </c:pt>
                <c:pt idx="501">
                  <c:v>4.8805405743496868</c:v>
                </c:pt>
                <c:pt idx="502">
                  <c:v>4.8806199654115634</c:v>
                </c:pt>
                <c:pt idx="503">
                  <c:v>4.8806933933366103</c:v>
                </c:pt>
                <c:pt idx="504">
                  <c:v>4.8807608579889026</c:v>
                </c:pt>
                <c:pt idx="505">
                  <c:v>4.8808223592383602</c:v>
                </c:pt>
                <c:pt idx="506">
                  <c:v>4.8808778969608548</c:v>
                </c:pt>
                <c:pt idx="507">
                  <c:v>4.8809274710384347</c:v>
                </c:pt>
                <c:pt idx="508">
                  <c:v>4.880971081359184</c:v>
                </c:pt>
                <c:pt idx="509">
                  <c:v>4.881008727816841</c:v>
                </c:pt>
                <c:pt idx="510">
                  <c:v>4.8810404103114289</c:v>
                </c:pt>
                <c:pt idx="511">
                  <c:v>4.8810661287488228</c:v>
                </c:pt>
                <c:pt idx="512">
                  <c:v>4.8810858830410053</c:v>
                </c:pt>
                <c:pt idx="513">
                  <c:v>4.8810996731057754</c:v>
                </c:pt>
                <c:pt idx="514">
                  <c:v>4.8811074988670793</c:v>
                </c:pt>
                <c:pt idx="515">
                  <c:v>4.8811093602548565</c:v>
                </c:pt>
                <c:pt idx="516">
                  <c:v>4.8811052572048403</c:v>
                </c:pt>
                <c:pt idx="517">
                  <c:v>4.8810951896589163</c:v>
                </c:pt>
                <c:pt idx="518">
                  <c:v>4.8810791575650079</c:v>
                </c:pt>
                <c:pt idx="519">
                  <c:v>4.8810571608768614</c:v>
                </c:pt>
                <c:pt idx="520">
                  <c:v>4.8810291995544608</c:v>
                </c:pt>
                <c:pt idx="521">
                  <c:v>4.8809952735634354</c:v>
                </c:pt>
                <c:pt idx="522">
                  <c:v>4.8809553828756869</c:v>
                </c:pt>
                <c:pt idx="523">
                  <c:v>4.880909527468984</c:v>
                </c:pt>
                <c:pt idx="524">
                  <c:v>4.8808577073271007</c:v>
                </c:pt>
                <c:pt idx="525">
                  <c:v>4.8807999224398273</c:v>
                </c:pt>
                <c:pt idx="526">
                  <c:v>4.8807361728030152</c:v>
                </c:pt>
                <c:pt idx="527">
                  <c:v>4.8806664584183537</c:v>
                </c:pt>
                <c:pt idx="528">
                  <c:v>4.8805907792936178</c:v>
                </c:pt>
                <c:pt idx="529">
                  <c:v>4.880509135442364</c:v>
                </c:pt>
                <c:pt idx="530">
                  <c:v>4.880421526884553</c:v>
                </c:pt>
                <c:pt idx="531">
                  <c:v>4.8803279536458781</c:v>
                </c:pt>
                <c:pt idx="532">
                  <c:v>4.8802284157579443</c:v>
                </c:pt>
                <c:pt idx="533">
                  <c:v>4.8801229132585915</c:v>
                </c:pt>
                <c:pt idx="534">
                  <c:v>4.8800114461914577</c:v>
                </c:pt>
                <c:pt idx="535">
                  <c:v>4.8798940146061485</c:v>
                </c:pt>
                <c:pt idx="536">
                  <c:v>4.8797706185585623</c:v>
                </c:pt>
                <c:pt idx="537">
                  <c:v>4.8796412581102837</c:v>
                </c:pt>
                <c:pt idx="538">
                  <c:v>4.8795059333288693</c:v>
                </c:pt>
                <c:pt idx="539">
                  <c:v>4.8793646442882208</c:v>
                </c:pt>
                <c:pt idx="540">
                  <c:v>4.8792173910678729</c:v>
                </c:pt>
                <c:pt idx="541">
                  <c:v>4.8790641737534406</c:v>
                </c:pt>
                <c:pt idx="542">
                  <c:v>4.8789049924366656</c:v>
                </c:pt>
                <c:pt idx="543">
                  <c:v>4.8787398472152717</c:v>
                </c:pt>
                <c:pt idx="544">
                  <c:v>4.8785687381928993</c:v>
                </c:pt>
                <c:pt idx="545">
                  <c:v>4.8783916654790955</c:v>
                </c:pt>
                <c:pt idx="546">
                  <c:v>4.878208629189543</c:v>
                </c:pt>
                <c:pt idx="547">
                  <c:v>4.8780196294460261</c:v>
                </c:pt>
                <c:pt idx="548">
                  <c:v>4.8778246663760125</c:v>
                </c:pt>
                <c:pt idx="549">
                  <c:v>4.877623740113413</c:v>
                </c:pt>
                <c:pt idx="550">
                  <c:v>4.8774168507976894</c:v>
                </c:pt>
                <c:pt idx="551">
                  <c:v>4.8772039985746058</c:v>
                </c:pt>
                <c:pt idx="552">
                  <c:v>4.8769851835957096</c:v>
                </c:pt>
                <c:pt idx="553">
                  <c:v>4.8767604060188283</c:v>
                </c:pt>
                <c:pt idx="554">
                  <c:v>4.8765296660075457</c:v>
                </c:pt>
                <c:pt idx="555">
                  <c:v>4.8762929637315322</c:v>
                </c:pt>
                <c:pt idx="556">
                  <c:v>4.8760502993666268</c:v>
                </c:pt>
                <c:pt idx="557">
                  <c:v>4.8758016730943465</c:v>
                </c:pt>
                <c:pt idx="558">
                  <c:v>4.8755470851025215</c:v>
                </c:pt>
                <c:pt idx="559">
                  <c:v>4.875286535584781</c:v>
                </c:pt>
                <c:pt idx="560">
                  <c:v>4.875020024740973</c:v>
                </c:pt>
                <c:pt idx="561">
                  <c:v>4.8747475527767952</c:v>
                </c:pt>
                <c:pt idx="562">
                  <c:v>4.874469119903976</c:v>
                </c:pt>
                <c:pt idx="563">
                  <c:v>4.8741847263402551</c:v>
                </c:pt>
                <c:pt idx="564">
                  <c:v>4.8738943723095352</c:v>
                </c:pt>
                <c:pt idx="565">
                  <c:v>4.8735980580414839</c:v>
                </c:pt>
                <c:pt idx="566">
                  <c:v>4.8732957837719217</c:v>
                </c:pt>
                <c:pt idx="567">
                  <c:v>4.87298754974291</c:v>
                </c:pt>
                <c:pt idx="568">
                  <c:v>4.8726733562020996</c:v>
                </c:pt>
                <c:pt idx="569">
                  <c:v>4.8723532034032981</c:v>
                </c:pt>
                <c:pt idx="570">
                  <c:v>4.8720270916065314</c:v>
                </c:pt>
                <c:pt idx="571">
                  <c:v>4.8716950210777732</c:v>
                </c:pt>
                <c:pt idx="572">
                  <c:v>4.8713569920888657</c:v>
                </c:pt>
                <c:pt idx="573">
                  <c:v>4.8710130049178133</c:v>
                </c:pt>
                <c:pt idx="574">
                  <c:v>4.8706630598486038</c:v>
                </c:pt>
                <c:pt idx="575">
                  <c:v>4.8703071571712799</c:v>
                </c:pt>
                <c:pt idx="576">
                  <c:v>4.8699452971818022</c:v>
                </c:pt>
                <c:pt idx="577">
                  <c:v>4.8695774801824392</c:v>
                </c:pt>
                <c:pt idx="578">
                  <c:v>4.8692037064811764</c:v>
                </c:pt>
                <c:pt idx="579">
                  <c:v>4.8688239763922372</c:v>
                </c:pt>
                <c:pt idx="580">
                  <c:v>4.8684382902357486</c:v>
                </c:pt>
                <c:pt idx="581">
                  <c:v>4.8680466483379528</c:v>
                </c:pt>
                <c:pt idx="582">
                  <c:v>4.8676490510310897</c:v>
                </c:pt>
                <c:pt idx="583">
                  <c:v>4.8672454986535136</c:v>
                </c:pt>
                <c:pt idx="584">
                  <c:v>4.866835991549558</c:v>
                </c:pt>
                <c:pt idx="585">
                  <c:v>4.8664205300695027</c:v>
                </c:pt>
                <c:pt idx="586">
                  <c:v>4.8659991145698767</c:v>
                </c:pt>
                <c:pt idx="587">
                  <c:v>4.8655717454131011</c:v>
                </c:pt>
                <c:pt idx="588">
                  <c:v>4.8651384229677905</c:v>
                </c:pt>
                <c:pt idx="589">
                  <c:v>4.864699147608369</c:v>
                </c:pt>
                <c:pt idx="590">
                  <c:v>4.8642539197154759</c:v>
                </c:pt>
                <c:pt idx="591">
                  <c:v>4.8638027396759318</c:v>
                </c:pt>
                <c:pt idx="592">
                  <c:v>4.8633456078823487</c:v>
                </c:pt>
                <c:pt idx="593">
                  <c:v>4.8628825247334602</c:v>
                </c:pt>
                <c:pt idx="594">
                  <c:v>4.8624134906341459</c:v>
                </c:pt>
                <c:pt idx="595">
                  <c:v>4.8619385059953037</c:v>
                </c:pt>
                <c:pt idx="596">
                  <c:v>4.861457571233883</c:v>
                </c:pt>
                <c:pt idx="597">
                  <c:v>4.8609706867728759</c:v>
                </c:pt>
                <c:pt idx="598">
                  <c:v>4.8604778530414041</c:v>
                </c:pt>
                <c:pt idx="599">
                  <c:v>4.8599790704746262</c:v>
                </c:pt>
                <c:pt idx="600">
                  <c:v>4.8594743395137767</c:v>
                </c:pt>
                <c:pt idx="601">
                  <c:v>4.8589636606060589</c:v>
                </c:pt>
                <c:pt idx="602">
                  <c:v>4.8584470342048967</c:v>
                </c:pt>
                <c:pt idx="603">
                  <c:v>4.8579244607695911</c:v>
                </c:pt>
                <c:pt idx="604">
                  <c:v>4.8573959407658567</c:v>
                </c:pt>
                <c:pt idx="605">
                  <c:v>4.8568614746650676</c:v>
                </c:pt>
                <c:pt idx="606">
                  <c:v>4.8563210629449927</c:v>
                </c:pt>
                <c:pt idx="607">
                  <c:v>4.8557747060894361</c:v>
                </c:pt>
                <c:pt idx="608">
                  <c:v>4.8552224045881323</c:v>
                </c:pt>
                <c:pt idx="609">
                  <c:v>4.8546641589369761</c:v>
                </c:pt>
                <c:pt idx="610">
                  <c:v>4.8540999696380345</c:v>
                </c:pt>
                <c:pt idx="611">
                  <c:v>4.8535298371993498</c:v>
                </c:pt>
                <c:pt idx="612">
                  <c:v>4.8529537621350469</c:v>
                </c:pt>
                <c:pt idx="613">
                  <c:v>4.8523717449655175</c:v>
                </c:pt>
                <c:pt idx="614">
                  <c:v>4.8517837862171387</c:v>
                </c:pt>
                <c:pt idx="615">
                  <c:v>4.8511898864223522</c:v>
                </c:pt>
                <c:pt idx="616">
                  <c:v>4.8505900461197173</c:v>
                </c:pt>
                <c:pt idx="617">
                  <c:v>4.8499842658538856</c:v>
                </c:pt>
                <c:pt idx="618">
                  <c:v>4.8493725461756432</c:v>
                </c:pt>
                <c:pt idx="619">
                  <c:v>4.8487548876418956</c:v>
                </c:pt>
                <c:pt idx="620">
                  <c:v>4.8481312908156946</c:v>
                </c:pt>
                <c:pt idx="621">
                  <c:v>4.8475017562660314</c:v>
                </c:pt>
                <c:pt idx="622">
                  <c:v>4.8468662845682777</c:v>
                </c:pt>
                <c:pt idx="623">
                  <c:v>4.8462248763037028</c:v>
                </c:pt>
                <c:pt idx="624">
                  <c:v>4.8455775320597372</c:v>
                </c:pt>
                <c:pt idx="625">
                  <c:v>4.8449242524300464</c:v>
                </c:pt>
                <c:pt idx="626">
                  <c:v>4.8442650380141972</c:v>
                </c:pt>
                <c:pt idx="627">
                  <c:v>4.8435998894181198</c:v>
                </c:pt>
                <c:pt idx="628">
                  <c:v>4.8429288072538492</c:v>
                </c:pt>
                <c:pt idx="629">
                  <c:v>4.8422517921393728</c:v>
                </c:pt>
                <c:pt idx="630">
                  <c:v>4.8415688446989158</c:v>
                </c:pt>
                <c:pt idx="631">
                  <c:v>4.8408799655629089</c:v>
                </c:pt>
                <c:pt idx="632">
                  <c:v>4.8401851553678812</c:v>
                </c:pt>
                <c:pt idx="633">
                  <c:v>4.8394844147564333</c:v>
                </c:pt>
                <c:pt idx="634">
                  <c:v>4.8387777443773556</c:v>
                </c:pt>
                <c:pt idx="635">
                  <c:v>4.838065144885614</c:v>
                </c:pt>
                <c:pt idx="636">
                  <c:v>4.8373466169422787</c:v>
                </c:pt>
                <c:pt idx="637">
                  <c:v>4.8366221612146711</c:v>
                </c:pt>
                <c:pt idx="638">
                  <c:v>4.8358917783760642</c:v>
                </c:pt>
                <c:pt idx="639">
                  <c:v>4.8351554691061169</c:v>
                </c:pt>
                <c:pt idx="640">
                  <c:v>4.8344132340904968</c:v>
                </c:pt>
                <c:pt idx="641">
                  <c:v>4.8336650740212121</c:v>
                </c:pt>
                <c:pt idx="642">
                  <c:v>4.8329109895961651</c:v>
                </c:pt>
                <c:pt idx="643">
                  <c:v>4.8321509815196375</c:v>
                </c:pt>
                <c:pt idx="644">
                  <c:v>4.8313850505020639</c:v>
                </c:pt>
                <c:pt idx="645">
                  <c:v>4.8306131972599911</c:v>
                </c:pt>
                <c:pt idx="646">
                  <c:v>4.829835422516207</c:v>
                </c:pt>
                <c:pt idx="647">
                  <c:v>4.8290517269995581</c:v>
                </c:pt>
                <c:pt idx="648">
                  <c:v>4.8282621114451656</c:v>
                </c:pt>
                <c:pt idx="649">
                  <c:v>4.8274665765944649</c:v>
                </c:pt>
                <c:pt idx="650">
                  <c:v>4.8266651231947604</c:v>
                </c:pt>
                <c:pt idx="651">
                  <c:v>4.8258577520000001</c:v>
                </c:pt>
                <c:pt idx="652">
                  <c:v>4.8250444637698333</c:v>
                </c:pt>
                <c:pt idx="653">
                  <c:v>4.8242252592704435</c:v>
                </c:pt>
                <c:pt idx="654">
                  <c:v>4.8234001392741828</c:v>
                </c:pt>
                <c:pt idx="655">
                  <c:v>4.8225691045593848</c:v>
                </c:pt>
                <c:pt idx="656">
                  <c:v>4.8217321559109632</c:v>
                </c:pt>
                <c:pt idx="657">
                  <c:v>4.8208892941197137</c:v>
                </c:pt>
                <c:pt idx="658">
                  <c:v>4.8200405199827943</c:v>
                </c:pt>
                <c:pt idx="659">
                  <c:v>4.8191858343034237</c:v>
                </c:pt>
                <c:pt idx="660">
                  <c:v>4.8183252378914379</c:v>
                </c:pt>
                <c:pt idx="661">
                  <c:v>4.8174587315624411</c:v>
                </c:pt>
                <c:pt idx="662">
                  <c:v>4.8165863161385687</c:v>
                </c:pt>
                <c:pt idx="663">
                  <c:v>4.8157079924480781</c:v>
                </c:pt>
                <c:pt idx="664">
                  <c:v>4.8148237613253411</c:v>
                </c:pt>
                <c:pt idx="665">
                  <c:v>4.8139336236112378</c:v>
                </c:pt>
                <c:pt idx="666">
                  <c:v>4.8130375801526606</c:v>
                </c:pt>
                <c:pt idx="667">
                  <c:v>4.8121356318029811</c:v>
                </c:pt>
                <c:pt idx="668">
                  <c:v>4.8112277794216123</c:v>
                </c:pt>
                <c:pt idx="669">
                  <c:v>4.8103140238741666</c:v>
                </c:pt>
                <c:pt idx="670">
                  <c:v>4.8093943660328282</c:v>
                </c:pt>
                <c:pt idx="671">
                  <c:v>4.8084688067756236</c:v>
                </c:pt>
                <c:pt idx="672">
                  <c:v>4.8075373469870897</c:v>
                </c:pt>
                <c:pt idx="673">
                  <c:v>4.8065999875582017</c:v>
                </c:pt>
                <c:pt idx="674">
                  <c:v>4.805656729385797</c:v>
                </c:pt>
                <c:pt idx="675">
                  <c:v>4.8047075733733644</c:v>
                </c:pt>
                <c:pt idx="676">
                  <c:v>4.8037525204304581</c:v>
                </c:pt>
                <c:pt idx="677">
                  <c:v>4.8027915714729073</c:v>
                </c:pt>
                <c:pt idx="678">
                  <c:v>4.8018247274228578</c:v>
                </c:pt>
                <c:pt idx="679">
                  <c:v>4.8008519892088071</c:v>
                </c:pt>
                <c:pt idx="680">
                  <c:v>4.7998733577655921</c:v>
                </c:pt>
                <c:pt idx="681">
                  <c:v>4.7988888340340941</c:v>
                </c:pt>
                <c:pt idx="682">
                  <c:v>4.7978984189617266</c:v>
                </c:pt>
                <c:pt idx="683">
                  <c:v>4.7969021135022736</c:v>
                </c:pt>
                <c:pt idx="684">
                  <c:v>4.7958999186155093</c:v>
                </c:pt>
                <c:pt idx="685">
                  <c:v>4.7948918352677659</c:v>
                </c:pt>
                <c:pt idx="686">
                  <c:v>4.7938778644315709</c:v>
                </c:pt>
                <c:pt idx="687">
                  <c:v>4.7928580070860756</c:v>
                </c:pt>
                <c:pt idx="688">
                  <c:v>4.7918322642162705</c:v>
                </c:pt>
                <c:pt idx="689">
                  <c:v>4.7908006368138345</c:v>
                </c:pt>
                <c:pt idx="690">
                  <c:v>4.7897631258764966</c:v>
                </c:pt>
                <c:pt idx="691">
                  <c:v>4.7887197324087154</c:v>
                </c:pt>
                <c:pt idx="692">
                  <c:v>4.7876704574209104</c:v>
                </c:pt>
                <c:pt idx="693">
                  <c:v>4.7866153019301043</c:v>
                </c:pt>
                <c:pt idx="694">
                  <c:v>4.7855542669594362</c:v>
                </c:pt>
                <c:pt idx="695">
                  <c:v>4.7844873535386103</c:v>
                </c:pt>
                <c:pt idx="696">
                  <c:v>4.7834145627035278</c:v>
                </c:pt>
                <c:pt idx="697">
                  <c:v>4.7823358954966055</c:v>
                </c:pt>
                <c:pt idx="698">
                  <c:v>4.7812513529664731</c:v>
                </c:pt>
                <c:pt idx="699">
                  <c:v>4.7801609361682607</c:v>
                </c:pt>
                <c:pt idx="700">
                  <c:v>4.7790646461633219</c:v>
                </c:pt>
                <c:pt idx="701">
                  <c:v>4.7779624840195387</c:v>
                </c:pt>
                <c:pt idx="702">
                  <c:v>4.7768544508111166</c:v>
                </c:pt>
                <c:pt idx="703">
                  <c:v>4.7757405476185699</c:v>
                </c:pt>
                <c:pt idx="704">
                  <c:v>4.7746207755289296</c:v>
                </c:pt>
                <c:pt idx="705">
                  <c:v>4.7734951356356294</c:v>
                </c:pt>
                <c:pt idx="706">
                  <c:v>4.7723636290383658</c:v>
                </c:pt>
                <c:pt idx="707">
                  <c:v>4.7712262568433177</c:v>
                </c:pt>
                <c:pt idx="708">
                  <c:v>4.77008302016299</c:v>
                </c:pt>
                <c:pt idx="709">
                  <c:v>4.7689339201166261</c:v>
                </c:pt>
                <c:pt idx="710">
                  <c:v>4.7677789578293801</c:v>
                </c:pt>
                <c:pt idx="711">
                  <c:v>4.7666181344332648</c:v>
                </c:pt>
                <c:pt idx="712">
                  <c:v>4.7654514510664896</c:v>
                </c:pt>
                <c:pt idx="713">
                  <c:v>4.7642789088738207</c:v>
                </c:pt>
                <c:pt idx="714">
                  <c:v>4.7631005090062422</c:v>
                </c:pt>
                <c:pt idx="715">
                  <c:v>4.7619162526214263</c:v>
                </c:pt>
                <c:pt idx="716">
                  <c:v>4.7607261408834107</c:v>
                </c:pt>
                <c:pt idx="717">
                  <c:v>4.7595301749626415</c:v>
                </c:pt>
                <c:pt idx="718">
                  <c:v>4.7583283560359844</c:v>
                </c:pt>
                <c:pt idx="719">
                  <c:v>4.7571206852869139</c:v>
                </c:pt>
                <c:pt idx="720">
                  <c:v>4.755907163905249</c:v>
                </c:pt>
                <c:pt idx="721">
                  <c:v>4.7546877930872338</c:v>
                </c:pt>
                <c:pt idx="722">
                  <c:v>4.7534625740358125</c:v>
                </c:pt>
                <c:pt idx="723">
                  <c:v>4.7522315079601336</c:v>
                </c:pt>
                <c:pt idx="724">
                  <c:v>4.7509945960759605</c:v>
                </c:pt>
                <c:pt idx="725">
                  <c:v>4.7497518396055742</c:v>
                </c:pt>
                <c:pt idx="726">
                  <c:v>4.7485032397777394</c:v>
                </c:pt>
                <c:pt idx="727">
                  <c:v>4.7472487978277051</c:v>
                </c:pt>
                <c:pt idx="728">
                  <c:v>4.7459885149970704</c:v>
                </c:pt>
                <c:pt idx="729">
                  <c:v>4.7447223925342241</c:v>
                </c:pt>
                <c:pt idx="730">
                  <c:v>4.743450431693879</c:v>
                </c:pt>
                <c:pt idx="731">
                  <c:v>4.7421726337373213</c:v>
                </c:pt>
                <c:pt idx="732">
                  <c:v>4.7408889999323982</c:v>
                </c:pt>
                <c:pt idx="733">
                  <c:v>4.7395995315533739</c:v>
                </c:pt>
                <c:pt idx="734">
                  <c:v>4.7383042298811793</c:v>
                </c:pt>
                <c:pt idx="735">
                  <c:v>4.7370030962031029</c:v>
                </c:pt>
                <c:pt idx="736">
                  <c:v>4.7356961318133033</c:v>
                </c:pt>
                <c:pt idx="737">
                  <c:v>4.7343833380121199</c:v>
                </c:pt>
                <c:pt idx="738">
                  <c:v>4.7330647161066386</c:v>
                </c:pt>
                <c:pt idx="739">
                  <c:v>4.7317402674105553</c:v>
                </c:pt>
                <c:pt idx="740">
                  <c:v>4.730409993243919</c:v>
                </c:pt>
                <c:pt idx="741">
                  <c:v>4.7290738949337063</c:v>
                </c:pt>
                <c:pt idx="742">
                  <c:v>4.727731973813027</c:v>
                </c:pt>
                <c:pt idx="743">
                  <c:v>4.726384231221858</c:v>
                </c:pt>
                <c:pt idx="744">
                  <c:v>4.725030668506716</c:v>
                </c:pt>
                <c:pt idx="745">
                  <c:v>4.7236712870207453</c:v>
                </c:pt>
                <c:pt idx="746">
                  <c:v>4.7223060881235499</c:v>
                </c:pt>
                <c:pt idx="747">
                  <c:v>4.7209350731815203</c:v>
                </c:pt>
                <c:pt idx="748">
                  <c:v>4.7195582435675076</c:v>
                </c:pt>
                <c:pt idx="749">
                  <c:v>4.7181756006610893</c:v>
                </c:pt>
                <c:pt idx="750">
                  <c:v>4.7167871458482553</c:v>
                </c:pt>
                <c:pt idx="751">
                  <c:v>4.7153928805218683</c:v>
                </c:pt>
                <c:pt idx="752">
                  <c:v>4.7139928060813796</c:v>
                </c:pt>
                <c:pt idx="753">
                  <c:v>4.7125869239327658</c:v>
                </c:pt>
                <c:pt idx="754">
                  <c:v>4.7111752354886827</c:v>
                </c:pt>
                <c:pt idx="755">
                  <c:v>4.7097577421685033</c:v>
                </c:pt>
                <c:pt idx="756">
                  <c:v>4.7083344453982532</c:v>
                </c:pt>
                <c:pt idx="757">
                  <c:v>4.7069053466105544</c:v>
                </c:pt>
                <c:pt idx="758">
                  <c:v>4.7054704472446911</c:v>
                </c:pt>
                <c:pt idx="759">
                  <c:v>4.7040297487465512</c:v>
                </c:pt>
                <c:pt idx="760">
                  <c:v>4.7025832525689673</c:v>
                </c:pt>
                <c:pt idx="761">
                  <c:v>4.7011309601712368</c:v>
                </c:pt>
                <c:pt idx="762">
                  <c:v>4.6996728730193418</c:v>
                </c:pt>
                <c:pt idx="763">
                  <c:v>4.6982089925859718</c:v>
                </c:pt>
                <c:pt idx="764">
                  <c:v>4.6967393203506314</c:v>
                </c:pt>
                <c:pt idx="765">
                  <c:v>4.6952638577994907</c:v>
                </c:pt>
                <c:pt idx="766">
                  <c:v>4.6937826064253612</c:v>
                </c:pt>
                <c:pt idx="767">
                  <c:v>4.6922955677278848</c:v>
                </c:pt>
                <c:pt idx="768">
                  <c:v>4.6908027432132453</c:v>
                </c:pt>
                <c:pt idx="769">
                  <c:v>4.6893041343945434</c:v>
                </c:pt>
                <c:pt idx="770">
                  <c:v>4.6877997427915536</c:v>
                </c:pt>
                <c:pt idx="771">
                  <c:v>4.686289569930759</c:v>
                </c:pt>
                <c:pt idx="772">
                  <c:v>4.6847736173453853</c:v>
                </c:pt>
                <c:pt idx="773">
                  <c:v>4.683251886575583</c:v>
                </c:pt>
                <c:pt idx="774">
                  <c:v>4.6817243791680969</c:v>
                </c:pt>
                <c:pt idx="775">
                  <c:v>4.6801910966764515</c:v>
                </c:pt>
                <c:pt idx="776">
                  <c:v>4.6786520406610057</c:v>
                </c:pt>
                <c:pt idx="777">
                  <c:v>4.6771072126887994</c:v>
                </c:pt>
                <c:pt idx="778">
                  <c:v>4.6755566143338188</c:v>
                </c:pt>
                <c:pt idx="779">
                  <c:v>4.6740002471767337</c:v>
                </c:pt>
                <c:pt idx="780">
                  <c:v>4.6724381128050414</c:v>
                </c:pt>
                <c:pt idx="781">
                  <c:v>4.6708702128130417</c:v>
                </c:pt>
                <c:pt idx="782">
                  <c:v>4.6692965488018698</c:v>
                </c:pt>
                <c:pt idx="783">
                  <c:v>4.6677171223794733</c:v>
                </c:pt>
                <c:pt idx="784">
                  <c:v>4.6661319351606272</c:v>
                </c:pt>
                <c:pt idx="785">
                  <c:v>4.66454098876694</c:v>
                </c:pt>
                <c:pt idx="786">
                  <c:v>4.6629442848269012</c:v>
                </c:pt>
                <c:pt idx="787">
                  <c:v>4.6613418249757279</c:v>
                </c:pt>
                <c:pt idx="788">
                  <c:v>4.6597336108556346</c:v>
                </c:pt>
                <c:pt idx="789">
                  <c:v>4.6581196441155379</c:v>
                </c:pt>
                <c:pt idx="790">
                  <c:v>4.6564999264114313</c:v>
                </c:pt>
                <c:pt idx="791">
                  <c:v>4.6548744594059599</c:v>
                </c:pt>
                <c:pt idx="792">
                  <c:v>4.6532432447688779</c:v>
                </c:pt>
                <c:pt idx="793">
                  <c:v>4.6516062841766521</c:v>
                </c:pt>
                <c:pt idx="794">
                  <c:v>4.649963579312649</c:v>
                </c:pt>
                <c:pt idx="795">
                  <c:v>4.6483151318673332</c:v>
                </c:pt>
                <c:pt idx="796">
                  <c:v>4.6466609435377491</c:v>
                </c:pt>
                <c:pt idx="797">
                  <c:v>4.6450010160281705</c:v>
                </c:pt>
                <c:pt idx="798">
                  <c:v>4.6433353510495623</c:v>
                </c:pt>
                <c:pt idx="799">
                  <c:v>4.6416639503200718</c:v>
                </c:pt>
                <c:pt idx="800">
                  <c:v>4.6399868155645017</c:v>
                </c:pt>
                <c:pt idx="801">
                  <c:v>4.6383039485147819</c:v>
                </c:pt>
                <c:pt idx="802">
                  <c:v>4.636615350909727</c:v>
                </c:pt>
                <c:pt idx="803">
                  <c:v>4.634921024495223</c:v>
                </c:pt>
                <c:pt idx="804">
                  <c:v>4.633220971023853</c:v>
                </c:pt>
                <c:pt idx="805">
                  <c:v>4.6315151922555087</c:v>
                </c:pt>
                <c:pt idx="806">
                  <c:v>4.6298036899568107</c:v>
                </c:pt>
                <c:pt idx="807">
                  <c:v>4.6280864659014576</c:v>
                </c:pt>
                <c:pt idx="808">
                  <c:v>4.6263635218701387</c:v>
                </c:pt>
                <c:pt idx="809">
                  <c:v>4.6246348596505236</c:v>
                </c:pt>
                <c:pt idx="810">
                  <c:v>4.6229004810374077</c:v>
                </c:pt>
                <c:pt idx="811">
                  <c:v>4.6211603878324201</c:v>
                </c:pt>
                <c:pt idx="812">
                  <c:v>4.6194145818443868</c:v>
                </c:pt>
                <c:pt idx="813">
                  <c:v>4.6176630648889327</c:v>
                </c:pt>
                <c:pt idx="814">
                  <c:v>4.6159058387890086</c:v>
                </c:pt>
                <c:pt idx="815">
                  <c:v>4.6141429053743943</c:v>
                </c:pt>
                <c:pt idx="816">
                  <c:v>4.6123742664820888</c:v>
                </c:pt>
                <c:pt idx="817">
                  <c:v>4.6105999239559443</c:v>
                </c:pt>
                <c:pt idx="818">
                  <c:v>4.6088198796470907</c:v>
                </c:pt>
                <c:pt idx="819">
                  <c:v>4.6070341354136284</c:v>
                </c:pt>
                <c:pt idx="820">
                  <c:v>4.6052426931207693</c:v>
                </c:pt>
                <c:pt idx="821">
                  <c:v>4.6034455546407687</c:v>
                </c:pt>
                <c:pt idx="822">
                  <c:v>4.6016427218531266</c:v>
                </c:pt>
                <c:pt idx="823">
                  <c:v>4.599834196644256</c:v>
                </c:pt>
                <c:pt idx="824">
                  <c:v>4.598019980907706</c:v>
                </c:pt>
                <c:pt idx="825">
                  <c:v>4.5962000765444131</c:v>
                </c:pt>
                <c:pt idx="826">
                  <c:v>4.5943744854622022</c:v>
                </c:pt>
                <c:pt idx="827">
                  <c:v>4.5925432095759975</c:v>
                </c:pt>
                <c:pt idx="828">
                  <c:v>4.5907062508080534</c:v>
                </c:pt>
                <c:pt idx="829">
                  <c:v>4.5888636110875707</c:v>
                </c:pt>
                <c:pt idx="830">
                  <c:v>4.5870152923511993</c:v>
                </c:pt>
                <c:pt idx="831">
                  <c:v>4.5851612965424469</c:v>
                </c:pt>
                <c:pt idx="832">
                  <c:v>4.5833016256122185</c:v>
                </c:pt>
                <c:pt idx="833">
                  <c:v>4.5814362815185499</c:v>
                </c:pt>
                <c:pt idx="834">
                  <c:v>4.5795652662266724</c:v>
                </c:pt>
                <c:pt idx="835">
                  <c:v>4.3526646879496935</c:v>
                </c:pt>
                <c:pt idx="836">
                  <c:v>4.1367636085567314</c:v>
                </c:pt>
                <c:pt idx="837">
                  <c:v>3.9313288034230709</c:v>
                </c:pt>
                <c:pt idx="838">
                  <c:v>3.7358528971470735</c:v>
                </c:pt>
                <c:pt idx="839">
                  <c:v>3.5498531104528883</c:v>
                </c:pt>
                <c:pt idx="840">
                  <c:v>3.3728700678397718</c:v>
                </c:pt>
                <c:pt idx="841">
                  <c:v>3.2044666630332044</c:v>
                </c:pt>
                <c:pt idx="842">
                  <c:v>3.0442269794357255</c:v>
                </c:pt>
                <c:pt idx="843">
                  <c:v>2.8917552629112717</c:v>
                </c:pt>
                <c:pt idx="844">
                  <c:v>2.7466749443660126</c:v>
                </c:pt>
                <c:pt idx="845">
                  <c:v>2.608627709711723</c:v>
                </c:pt>
                <c:pt idx="846">
                  <c:v>2.4772726149146878</c:v>
                </c:pt>
                <c:pt idx="847">
                  <c:v>2.3522852439445439</c:v>
                </c:pt>
                <c:pt idx="848">
                  <c:v>2.2333569075433832</c:v>
                </c:pt>
                <c:pt idx="849">
                  <c:v>2.1201938808362573</c:v>
                </c:pt>
                <c:pt idx="850">
                  <c:v>2.012516677900182</c:v>
                </c:pt>
                <c:pt idx="851">
                  <c:v>1.9100593614999783</c:v>
                </c:pt>
                <c:pt idx="852">
                  <c:v>1.8125688862861717</c:v>
                </c:pt>
                <c:pt idx="853">
                  <c:v>1.7198044738328024</c:v>
                </c:pt>
                <c:pt idx="854">
                  <c:v>1.6315370179716355</c:v>
                </c:pt>
                <c:pt idx="855">
                  <c:v>1.5475485189540901</c:v>
                </c:pt>
                <c:pt idx="856">
                  <c:v>1.4676315450433952</c:v>
                </c:pt>
                <c:pt idx="857">
                  <c:v>1.3915887202072421</c:v>
                </c:pt>
                <c:pt idx="858">
                  <c:v>1.3192322366456439</c:v>
                </c:pt>
                <c:pt idx="859">
                  <c:v>1.2503833909500697</c:v>
                </c:pt>
                <c:pt idx="860">
                  <c:v>1.1848721427482749</c:v>
                </c:pt>
                <c:pt idx="861">
                  <c:v>1.122536694744779</c:v>
                </c:pt>
                <c:pt idx="862">
                  <c:v>1.0632230931197979</c:v>
                </c:pt>
                <c:pt idx="863">
                  <c:v>1.0067848472997039</c:v>
                </c:pt>
                <c:pt idx="864">
                  <c:v>0.95308256815994197</c:v>
                </c:pt>
                <c:pt idx="865">
                  <c:v>0.90198362376684593</c:v>
                </c:pt>
                <c:pt idx="866">
                  <c:v>0.85336181180811566</c:v>
                </c:pt>
                <c:pt idx="867">
                  <c:v>0.80709704790294357</c:v>
                </c:pt>
                <c:pt idx="868">
                  <c:v>0.7630750690219813</c:v>
                </c:pt>
                <c:pt idx="869">
                  <c:v>0.72118715128467259</c:v>
                </c:pt>
                <c:pt idx="870">
                  <c:v>0.68132984143696951</c:v>
                </c:pt>
                <c:pt idx="871">
                  <c:v>0.64340470134625372</c:v>
                </c:pt>
                <c:pt idx="872">
                  <c:v>0.60731806488242057</c:v>
                </c:pt>
                <c:pt idx="873">
                  <c:v>0.57298080658468109</c:v>
                </c:pt>
                <c:pt idx="874">
                  <c:v>0.54030812154274532</c:v>
                </c:pt>
                <c:pt idx="875">
                  <c:v>0.50921931594874037</c:v>
                </c:pt>
                <c:pt idx="876">
                  <c:v>0.4796376078025848</c:v>
                </c:pt>
                <c:pt idx="877">
                  <c:v>0.45148993727859721</c:v>
                </c:pt>
                <c:pt idx="878">
                  <c:v>0.42470678628500214</c:v>
                </c:pt>
                <c:pt idx="879">
                  <c:v>0.39922200677067621</c:v>
                </c:pt>
                <c:pt idx="880">
                  <c:v>0.37497265735510066</c:v>
                </c:pt>
                <c:pt idx="881">
                  <c:v>0.35189884787803127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8208"/>
        <c:axId val="359067032"/>
      </c:scatterChart>
      <c:valAx>
        <c:axId val="3590682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7032"/>
        <c:crosses val="autoZero"/>
        <c:crossBetween val="midCat"/>
      </c:valAx>
      <c:valAx>
        <c:axId val="3590670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2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 formatCode="0.00000">
                  <c:v>8.2064653980604505E-3</c:v>
                </c:pt>
                <c:pt idx="7" formatCode="0.00000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236.49530582073692</c:v>
                </c:pt>
                <c:pt idx="2">
                  <c:v>348.65482862119188</c:v>
                </c:pt>
                <c:pt idx="3">
                  <c:v>422.18075556318763</c:v>
                </c:pt>
                <c:pt idx="4">
                  <c:v>472.66699238811736</c:v>
                </c:pt>
                <c:pt idx="5">
                  <c:v>508.15326052870063</c:v>
                </c:pt>
                <c:pt idx="6">
                  <c:v>533.46456161188428</c:v>
                </c:pt>
                <c:pt idx="7">
                  <c:v>551.70953622937066</c:v>
                </c:pt>
                <c:pt idx="8">
                  <c:v>564.97315672586876</c:v>
                </c:pt>
                <c:pt idx="9">
                  <c:v>574.68941361461032</c:v>
                </c:pt>
                <c:pt idx="10">
                  <c:v>581.8611956101854</c:v>
                </c:pt>
                <c:pt idx="11">
                  <c:v>587.19808591903961</c:v>
                </c:pt>
                <c:pt idx="12">
                  <c:v>591.20635206889801</c:v>
                </c:pt>
                <c:pt idx="13">
                  <c:v>594.24944139552974</c:v>
                </c:pt>
                <c:pt idx="14">
                  <c:v>596.58950139456203</c:v>
                </c:pt>
                <c:pt idx="15">
                  <c:v>598.41631039165475</c:v>
                </c:pt>
                <c:pt idx="16">
                  <c:v>599.86766215310752</c:v>
                </c:pt>
                <c:pt idx="17">
                  <c:v>601.04384958692367</c:v>
                </c:pt>
                <c:pt idx="18">
                  <c:v>602.01802147433295</c:v>
                </c:pt>
                <c:pt idx="19">
                  <c:v>602.84362478040521</c:v>
                </c:pt>
                <c:pt idx="20">
                  <c:v>603.55977353107198</c:v>
                </c:pt>
                <c:pt idx="21">
                  <c:v>604.19513408363389</c:v>
                </c:pt>
                <c:pt idx="22">
                  <c:v>604.77074404397047</c:v>
                </c:pt>
                <c:pt idx="23">
                  <c:v>605.30206196798918</c:v>
                </c:pt>
                <c:pt idx="24">
                  <c:v>605.80046056238973</c:v>
                </c:pt>
                <c:pt idx="25">
                  <c:v>606.27431629100022</c:v>
                </c:pt>
                <c:pt idx="26">
                  <c:v>606.72980566934223</c:v>
                </c:pt>
                <c:pt idx="27">
                  <c:v>607.17148801149062</c:v>
                </c:pt>
                <c:pt idx="28">
                  <c:v>607.60273244899179</c:v>
                </c:pt>
                <c:pt idx="29">
                  <c:v>608.02603122077221</c:v>
                </c:pt>
                <c:pt idx="30">
                  <c:v>608.4432297937152</c:v>
                </c:pt>
                <c:pt idx="31">
                  <c:v>608.85569608465869</c:v>
                </c:pt>
                <c:pt idx="32">
                  <c:v>609.26444503700588</c:v>
                </c:pt>
                <c:pt idx="33">
                  <c:v>609.67023042916549</c:v>
                </c:pt>
                <c:pt idx="34">
                  <c:v>610.07361260633741</c:v>
                </c:pt>
                <c:pt idx="35">
                  <c:v>610.4750085012073</c:v>
                </c:pt>
                <c:pt idx="36">
                  <c:v>610.87472861304332</c:v>
                </c:pt>
                <c:pt idx="37">
                  <c:v>611.27300437281667</c:v>
                </c:pt>
                <c:pt idx="38">
                  <c:v>611.67000841525385</c:v>
                </c:pt>
                <c:pt idx="39">
                  <c:v>612.06586960998527</c:v>
                </c:pt>
                <c:pt idx="40">
                  <c:v>612.46068421862003</c:v>
                </c:pt>
                <c:pt idx="41">
                  <c:v>612.85452418433533</c:v>
                </c:pt>
                <c:pt idx="42">
                  <c:v>613.24744329638054</c:v>
                </c:pt>
                <c:pt idx="43">
                  <c:v>613.6394817794278</c:v>
                </c:pt>
                <c:pt idx="44">
                  <c:v>614.0306697129655</c:v>
                </c:pt>
                <c:pt idx="45">
                  <c:v>614.42102958169994</c:v>
                </c:pt>
                <c:pt idx="46">
                  <c:v>614.81057817966075</c:v>
                </c:pt>
                <c:pt idx="47">
                  <c:v>615.19932803299764</c:v>
                </c:pt>
                <c:pt idx="48">
                  <c:v>615.58728846407075</c:v>
                </c:pt>
                <c:pt idx="49">
                  <c:v>615.97446638818565</c:v>
                </c:pt>
                <c:pt idx="50">
                  <c:v>616.3608669104907</c:v>
                </c:pt>
                <c:pt idx="51">
                  <c:v>616.74649377404592</c:v>
                </c:pt>
                <c:pt idx="52">
                  <c:v>617.13134969570626</c:v>
                </c:pt>
                <c:pt idx="53">
                  <c:v>617.5154366186232</c:v>
                </c:pt>
                <c:pt idx="54">
                  <c:v>617.89875590259317</c:v>
                </c:pt>
                <c:pt idx="55">
                  <c:v>618.28130846667716</c:v>
                </c:pt>
                <c:pt idx="56">
                  <c:v>618.66309489714627</c:v>
                </c:pt>
                <c:pt idx="57">
                  <c:v>619.04411552864292</c:v>
                </c:pt>
                <c:pt idx="58">
                  <c:v>619.42437050562603</c:v>
                </c:pt>
                <c:pt idx="59">
                  <c:v>619.80385982830865</c:v>
                </c:pt>
                <c:pt idx="60">
                  <c:v>620.1825833884244</c:v>
                </c:pt>
                <c:pt idx="61">
                  <c:v>620.56054099485607</c:v>
                </c:pt>
                <c:pt idx="62">
                  <c:v>620.93773239433301</c:v>
                </c:pt>
                <c:pt idx="63">
                  <c:v>621.314157286365</c:v>
                </c:pt>
                <c:pt idx="64">
                  <c:v>621.68981533494332</c:v>
                </c:pt>
                <c:pt idx="65">
                  <c:v>622.06470617719776</c:v>
                </c:pt>
                <c:pt idx="66">
                  <c:v>622.43882943008111</c:v>
                </c:pt>
                <c:pt idx="67">
                  <c:v>622.81218469539908</c:v>
                </c:pt>
                <c:pt idx="68">
                  <c:v>623.1847715637665</c:v>
                </c:pt>
                <c:pt idx="69">
                  <c:v>623.55658961748065</c:v>
                </c:pt>
                <c:pt idx="70">
                  <c:v>623.92763843274963</c:v>
                </c:pt>
                <c:pt idx="71">
                  <c:v>624.29791758146428</c:v>
                </c:pt>
                <c:pt idx="72">
                  <c:v>624.66742663243338</c:v>
                </c:pt>
                <c:pt idx="73">
                  <c:v>625.03616515230863</c:v>
                </c:pt>
                <c:pt idx="74">
                  <c:v>625.40413270657996</c:v>
                </c:pt>
                <c:pt idx="75">
                  <c:v>625.77132886003517</c:v>
                </c:pt>
                <c:pt idx="76">
                  <c:v>626.13775317708962</c:v>
                </c:pt>
                <c:pt idx="77">
                  <c:v>626.50340522228532</c:v>
                </c:pt>
                <c:pt idx="78">
                  <c:v>626.8682845604817</c:v>
                </c:pt>
                <c:pt idx="79">
                  <c:v>627.23239075706977</c:v>
                </c:pt>
                <c:pt idx="80">
                  <c:v>627.59572337818463</c:v>
                </c:pt>
                <c:pt idx="81">
                  <c:v>627.95828199073731</c:v>
                </c:pt>
                <c:pt idx="82">
                  <c:v>628.32006616244098</c:v>
                </c:pt>
                <c:pt idx="83">
                  <c:v>628.68107546220676</c:v>
                </c:pt>
                <c:pt idx="84">
                  <c:v>629.0413094597294</c:v>
                </c:pt>
                <c:pt idx="85">
                  <c:v>629.40076772589816</c:v>
                </c:pt>
                <c:pt idx="86">
                  <c:v>629.75944983259467</c:v>
                </c:pt>
                <c:pt idx="87">
                  <c:v>630.11735535297032</c:v>
                </c:pt>
                <c:pt idx="88">
                  <c:v>630.47448386119595</c:v>
                </c:pt>
                <c:pt idx="89">
                  <c:v>630.83083493257118</c:v>
                </c:pt>
                <c:pt idx="90">
                  <c:v>631.18640814360822</c:v>
                </c:pt>
                <c:pt idx="91">
                  <c:v>631.54120307200435</c:v>
                </c:pt>
                <c:pt idx="92">
                  <c:v>631.89521929654609</c:v>
                </c:pt>
                <c:pt idx="93">
                  <c:v>632.24845639724936</c:v>
                </c:pt>
                <c:pt idx="94">
                  <c:v>632.60091395532663</c:v>
                </c:pt>
                <c:pt idx="95">
                  <c:v>632.95259155302722</c:v>
                </c:pt>
                <c:pt idx="96">
                  <c:v>633.30348877402048</c:v>
                </c:pt>
                <c:pt idx="97">
                  <c:v>633.65360520296917</c:v>
                </c:pt>
                <c:pt idx="98">
                  <c:v>634.00294042577059</c:v>
                </c:pt>
                <c:pt idx="99">
                  <c:v>634.35149402943557</c:v>
                </c:pt>
                <c:pt idx="100">
                  <c:v>634.69926560229044</c:v>
                </c:pt>
                <c:pt idx="101">
                  <c:v>635.04625473370959</c:v>
                </c:pt>
                <c:pt idx="102">
                  <c:v>635.39246101425908</c:v>
                </c:pt>
                <c:pt idx="103">
                  <c:v>635.73788403578624</c:v>
                </c:pt>
                <c:pt idx="104">
                  <c:v>636.08252339116632</c:v>
                </c:pt>
                <c:pt idx="105">
                  <c:v>636.42637867448548</c:v>
                </c:pt>
                <c:pt idx="106">
                  <c:v>636.7694494811484</c:v>
                </c:pt>
                <c:pt idx="107">
                  <c:v>637.11173540749269</c:v>
                </c:pt>
                <c:pt idx="108">
                  <c:v>637.45323605119268</c:v>
                </c:pt>
                <c:pt idx="109">
                  <c:v>637.79395101101409</c:v>
                </c:pt>
                <c:pt idx="110">
                  <c:v>638.13387988688442</c:v>
                </c:pt>
                <c:pt idx="111">
                  <c:v>638.4730222799235</c:v>
                </c:pt>
                <c:pt idx="112">
                  <c:v>638.8113777923619</c:v>
                </c:pt>
                <c:pt idx="113">
                  <c:v>639.14894602768595</c:v>
                </c:pt>
                <c:pt idx="114">
                  <c:v>639.48572659047875</c:v>
                </c:pt>
                <c:pt idx="115">
                  <c:v>639.82171908644295</c:v>
                </c:pt>
                <c:pt idx="116">
                  <c:v>640.15692312243618</c:v>
                </c:pt>
                <c:pt idx="117">
                  <c:v>640.49133830660446</c:v>
                </c:pt>
                <c:pt idx="118">
                  <c:v>640.82496424803628</c:v>
                </c:pt>
                <c:pt idx="119">
                  <c:v>641.1578005571987</c:v>
                </c:pt>
                <c:pt idx="120">
                  <c:v>641.48984684543245</c:v>
                </c:pt>
                <c:pt idx="121">
                  <c:v>641.82110272550585</c:v>
                </c:pt>
                <c:pt idx="122">
                  <c:v>642.15156781107396</c:v>
                </c:pt>
                <c:pt idx="123">
                  <c:v>642.48124171723475</c:v>
                </c:pt>
                <c:pt idx="124">
                  <c:v>642.81012405992101</c:v>
                </c:pt>
                <c:pt idx="125">
                  <c:v>643.13821445638087</c:v>
                </c:pt>
                <c:pt idx="126">
                  <c:v>643.46551252498966</c:v>
                </c:pt>
                <c:pt idx="127">
                  <c:v>643.79201788519254</c:v>
                </c:pt>
                <c:pt idx="128">
                  <c:v>644.11773015762276</c:v>
                </c:pt>
                <c:pt idx="129">
                  <c:v>644.44264896404013</c:v>
                </c:pt>
                <c:pt idx="130">
                  <c:v>644.76677392729664</c:v>
                </c:pt>
                <c:pt idx="131">
                  <c:v>645.09010467148357</c:v>
                </c:pt>
                <c:pt idx="132">
                  <c:v>645.41264082168516</c:v>
                </c:pt>
                <c:pt idx="133">
                  <c:v>645.7343820041682</c:v>
                </c:pt>
                <c:pt idx="134">
                  <c:v>646.05532784636591</c:v>
                </c:pt>
                <c:pt idx="135">
                  <c:v>646.37547797678781</c:v>
                </c:pt>
                <c:pt idx="136">
                  <c:v>646.69483202509525</c:v>
                </c:pt>
                <c:pt idx="137">
                  <c:v>647.01338962204488</c:v>
                </c:pt>
                <c:pt idx="138">
                  <c:v>647.33115039959716</c:v>
                </c:pt>
                <c:pt idx="139">
                  <c:v>647.64811399062205</c:v>
                </c:pt>
                <c:pt idx="140">
                  <c:v>647.9642800293899</c:v>
                </c:pt>
                <c:pt idx="141">
                  <c:v>648.27964815102121</c:v>
                </c:pt>
                <c:pt idx="142">
                  <c:v>648.59421799197639</c:v>
                </c:pt>
                <c:pt idx="143">
                  <c:v>648.90798918967073</c:v>
                </c:pt>
                <c:pt idx="144">
                  <c:v>649.22096138273844</c:v>
                </c:pt>
                <c:pt idx="145">
                  <c:v>649.53313421084283</c:v>
                </c:pt>
                <c:pt idx="146">
                  <c:v>649.84450731476863</c:v>
                </c:pt>
                <c:pt idx="147">
                  <c:v>650.15508033648689</c:v>
                </c:pt>
                <c:pt idx="148">
                  <c:v>650.46485291893441</c:v>
                </c:pt>
                <c:pt idx="149">
                  <c:v>650.77382470630732</c:v>
                </c:pt>
                <c:pt idx="150">
                  <c:v>651.08199534379446</c:v>
                </c:pt>
                <c:pt idx="151">
                  <c:v>651.3893644777387</c:v>
                </c:pt>
                <c:pt idx="152">
                  <c:v>651.69593175555008</c:v>
                </c:pt>
                <c:pt idx="153">
                  <c:v>652.00169682577064</c:v>
                </c:pt>
                <c:pt idx="154">
                  <c:v>652.306659338033</c:v>
                </c:pt>
                <c:pt idx="155">
                  <c:v>652.61081894302265</c:v>
                </c:pt>
                <c:pt idx="156">
                  <c:v>652.91417529259411</c:v>
                </c:pt>
                <c:pt idx="157">
                  <c:v>653.21672803967977</c:v>
                </c:pt>
                <c:pt idx="158">
                  <c:v>653.51847683823121</c:v>
                </c:pt>
                <c:pt idx="159">
                  <c:v>653.81942134337191</c:v>
                </c:pt>
                <c:pt idx="160">
                  <c:v>654.11956121127264</c:v>
                </c:pt>
                <c:pt idx="161">
                  <c:v>654.41889609919303</c:v>
                </c:pt>
                <c:pt idx="162">
                  <c:v>654.71742566554826</c:v>
                </c:pt>
                <c:pt idx="163">
                  <c:v>655.01514956971766</c:v>
                </c:pt>
                <c:pt idx="164">
                  <c:v>655.31206747225156</c:v>
                </c:pt>
                <c:pt idx="165">
                  <c:v>655.60817903476845</c:v>
                </c:pt>
                <c:pt idx="166">
                  <c:v>655.90348391996861</c:v>
                </c:pt>
                <c:pt idx="167">
                  <c:v>656.19798179162876</c:v>
                </c:pt>
                <c:pt idx="168">
                  <c:v>656.49167231461172</c:v>
                </c:pt>
                <c:pt idx="169">
                  <c:v>656.7845551547997</c:v>
                </c:pt>
                <c:pt idx="170">
                  <c:v>657.076629979225</c:v>
                </c:pt>
                <c:pt idx="171">
                  <c:v>657.36789645598549</c:v>
                </c:pt>
                <c:pt idx="172">
                  <c:v>657.65835425424041</c:v>
                </c:pt>
                <c:pt idx="173">
                  <c:v>657.94800304418152</c:v>
                </c:pt>
                <c:pt idx="174">
                  <c:v>658.23684249714574</c:v>
                </c:pt>
                <c:pt idx="175">
                  <c:v>658.52487228548603</c:v>
                </c:pt>
                <c:pt idx="176">
                  <c:v>658.81209208268763</c:v>
                </c:pt>
                <c:pt idx="177">
                  <c:v>659.09850156314678</c:v>
                </c:pt>
                <c:pt idx="178">
                  <c:v>659.38410040250574</c:v>
                </c:pt>
                <c:pt idx="179">
                  <c:v>659.66888827743003</c:v>
                </c:pt>
                <c:pt idx="180">
                  <c:v>659.95286486556734</c:v>
                </c:pt>
                <c:pt idx="181">
                  <c:v>660.23602984571323</c:v>
                </c:pt>
                <c:pt idx="182">
                  <c:v>660.51838289769535</c:v>
                </c:pt>
                <c:pt idx="183">
                  <c:v>660.7999237023688</c:v>
                </c:pt>
                <c:pt idx="184">
                  <c:v>661.08065194172002</c:v>
                </c:pt>
                <c:pt idx="185">
                  <c:v>661.36056729872053</c:v>
                </c:pt>
                <c:pt idx="186">
                  <c:v>661.63966945739298</c:v>
                </c:pt>
                <c:pt idx="187">
                  <c:v>661.917958102905</c:v>
                </c:pt>
                <c:pt idx="188">
                  <c:v>662.19543292142157</c:v>
                </c:pt>
                <c:pt idx="189">
                  <c:v>662.47209360011846</c:v>
                </c:pt>
                <c:pt idx="190">
                  <c:v>662.74793982729102</c:v>
                </c:pt>
                <c:pt idx="191">
                  <c:v>663.02297129230271</c:v>
                </c:pt>
                <c:pt idx="192">
                  <c:v>663.29718768541488</c:v>
                </c:pt>
                <c:pt idx="193">
                  <c:v>663.57058869815239</c:v>
                </c:pt>
                <c:pt idx="194">
                  <c:v>663.84317402292254</c:v>
                </c:pt>
                <c:pt idx="195">
                  <c:v>664.11494335324903</c:v>
                </c:pt>
                <c:pt idx="196">
                  <c:v>664.38589638369194</c:v>
                </c:pt>
                <c:pt idx="197">
                  <c:v>664.65603280981259</c:v>
                </c:pt>
                <c:pt idx="198">
                  <c:v>664.92535232830414</c:v>
                </c:pt>
                <c:pt idx="199">
                  <c:v>665.19385463681078</c:v>
                </c:pt>
                <c:pt idx="200">
                  <c:v>665.46153943407899</c:v>
                </c:pt>
                <c:pt idx="201">
                  <c:v>665.72840641981531</c:v>
                </c:pt>
                <c:pt idx="202">
                  <c:v>665.99445529486309</c:v>
                </c:pt>
                <c:pt idx="203">
                  <c:v>666.25968576104094</c:v>
                </c:pt>
                <c:pt idx="204">
                  <c:v>666.52409752120298</c:v>
                </c:pt>
                <c:pt idx="205">
                  <c:v>666.78769027929854</c:v>
                </c:pt>
                <c:pt idx="206">
                  <c:v>667.05046374020208</c:v>
                </c:pt>
                <c:pt idx="207">
                  <c:v>667.31241760983744</c:v>
                </c:pt>
                <c:pt idx="208">
                  <c:v>667.57355159530573</c:v>
                </c:pt>
                <c:pt idx="209">
                  <c:v>667.83386540459742</c:v>
                </c:pt>
                <c:pt idx="210">
                  <c:v>668.09335874675287</c:v>
                </c:pt>
                <c:pt idx="211">
                  <c:v>668.35203133184348</c:v>
                </c:pt>
                <c:pt idx="212">
                  <c:v>668.60988287098132</c:v>
                </c:pt>
                <c:pt idx="213">
                  <c:v>668.86691307631008</c:v>
                </c:pt>
                <c:pt idx="214">
                  <c:v>669.12312166098729</c:v>
                </c:pt>
                <c:pt idx="215">
                  <c:v>669.37850833918287</c:v>
                </c:pt>
                <c:pt idx="216">
                  <c:v>669.63307282606763</c:v>
                </c:pt>
                <c:pt idx="217">
                  <c:v>669.88681483794358</c:v>
                </c:pt>
                <c:pt idx="218">
                  <c:v>670.13973409194853</c:v>
                </c:pt>
                <c:pt idx="219">
                  <c:v>670.3918303064039</c:v>
                </c:pt>
                <c:pt idx="220">
                  <c:v>670.64310320060986</c:v>
                </c:pt>
                <c:pt idx="221">
                  <c:v>670.89355249479604</c:v>
                </c:pt>
                <c:pt idx="222">
                  <c:v>671.14317791029805</c:v>
                </c:pt>
                <c:pt idx="223">
                  <c:v>671.39197916944067</c:v>
                </c:pt>
                <c:pt idx="224">
                  <c:v>671.63995599557256</c:v>
                </c:pt>
                <c:pt idx="225">
                  <c:v>671.88710811299484</c:v>
                </c:pt>
                <c:pt idx="226">
                  <c:v>672.13343524712752</c:v>
                </c:pt>
                <c:pt idx="227">
                  <c:v>672.37893712432856</c:v>
                </c:pt>
                <c:pt idx="228">
                  <c:v>672.62361347193018</c:v>
                </c:pt>
                <c:pt idx="229">
                  <c:v>672.86746401836001</c:v>
                </c:pt>
                <c:pt idx="230">
                  <c:v>673.11048849303904</c:v>
                </c:pt>
                <c:pt idx="231">
                  <c:v>673.35268662626822</c:v>
                </c:pt>
                <c:pt idx="232">
                  <c:v>673.59405814955164</c:v>
                </c:pt>
                <c:pt idx="233">
                  <c:v>673.83460279526628</c:v>
                </c:pt>
                <c:pt idx="234">
                  <c:v>674.07432029681297</c:v>
                </c:pt>
                <c:pt idx="235">
                  <c:v>674.31321038859437</c:v>
                </c:pt>
                <c:pt idx="236">
                  <c:v>674.55127280607257</c:v>
                </c:pt>
                <c:pt idx="237">
                  <c:v>674.78850728561622</c:v>
                </c:pt>
                <c:pt idx="238">
                  <c:v>675.02491356468045</c:v>
                </c:pt>
                <c:pt idx="239">
                  <c:v>675.26049138163205</c:v>
                </c:pt>
                <c:pt idx="240">
                  <c:v>675.49524047590228</c:v>
                </c:pt>
                <c:pt idx="241">
                  <c:v>675.72916058792646</c:v>
                </c:pt>
                <c:pt idx="242">
                  <c:v>675.96225145903952</c:v>
                </c:pt>
                <c:pt idx="243">
                  <c:v>676.1945128316828</c:v>
                </c:pt>
                <c:pt idx="244">
                  <c:v>676.42594444926635</c:v>
                </c:pt>
                <c:pt idx="245">
                  <c:v>676.65654605610666</c:v>
                </c:pt>
                <c:pt idx="246">
                  <c:v>676.88631739764992</c:v>
                </c:pt>
                <c:pt idx="247">
                  <c:v>677.1152582201795</c:v>
                </c:pt>
                <c:pt idx="248">
                  <c:v>677.34336827109098</c:v>
                </c:pt>
                <c:pt idx="249">
                  <c:v>677.57064729873264</c:v>
                </c:pt>
                <c:pt idx="250">
                  <c:v>677.79709505240203</c:v>
                </c:pt>
                <c:pt idx="251">
                  <c:v>678.02271128240636</c:v>
                </c:pt>
                <c:pt idx="252">
                  <c:v>678.2474957401223</c:v>
                </c:pt>
                <c:pt idx="253">
                  <c:v>678.47144817776689</c:v>
                </c:pt>
                <c:pt idx="254">
                  <c:v>678.69456834861649</c:v>
                </c:pt>
                <c:pt idx="255">
                  <c:v>678.91685600693029</c:v>
                </c:pt>
                <c:pt idx="256">
                  <c:v>679.13831090793065</c:v>
                </c:pt>
                <c:pt idx="257">
                  <c:v>679.35893280785649</c:v>
                </c:pt>
                <c:pt idx="258">
                  <c:v>679.57872146387933</c:v>
                </c:pt>
                <c:pt idx="259">
                  <c:v>679.79767663417545</c:v>
                </c:pt>
                <c:pt idx="260">
                  <c:v>680.01579807790938</c:v>
                </c:pt>
                <c:pt idx="261">
                  <c:v>680.23308555518179</c:v>
                </c:pt>
                <c:pt idx="262">
                  <c:v>680.44953882717368</c:v>
                </c:pt>
                <c:pt idx="263">
                  <c:v>680.66515765588611</c:v>
                </c:pt>
                <c:pt idx="264">
                  <c:v>680.8799418044058</c:v>
                </c:pt>
                <c:pt idx="265">
                  <c:v>681.09389103675539</c:v>
                </c:pt>
                <c:pt idx="266">
                  <c:v>681.3070051179908</c:v>
                </c:pt>
                <c:pt idx="267">
                  <c:v>681.51928381401024</c:v>
                </c:pt>
                <c:pt idx="268">
                  <c:v>681.73072689182186</c:v>
                </c:pt>
                <c:pt idx="269">
                  <c:v>681.94133411931887</c:v>
                </c:pt>
                <c:pt idx="270">
                  <c:v>682.15110526536409</c:v>
                </c:pt>
                <c:pt idx="271">
                  <c:v>682.36004009987107</c:v>
                </c:pt>
                <c:pt idx="272">
                  <c:v>682.56813839363474</c:v>
                </c:pt>
                <c:pt idx="273">
                  <c:v>682.7753999184406</c:v>
                </c:pt>
                <c:pt idx="274">
                  <c:v>682.9818244470672</c:v>
                </c:pt>
                <c:pt idx="275">
                  <c:v>683.18741175322862</c:v>
                </c:pt>
                <c:pt idx="276">
                  <c:v>683.39216161159254</c:v>
                </c:pt>
                <c:pt idx="277">
                  <c:v>683.59607379784609</c:v>
                </c:pt>
                <c:pt idx="278">
                  <c:v>683.79914808859758</c:v>
                </c:pt>
                <c:pt idx="279">
                  <c:v>684.00138426139642</c:v>
                </c:pt>
                <c:pt idx="280">
                  <c:v>684.20278209480693</c:v>
                </c:pt>
                <c:pt idx="281">
                  <c:v>684.40334136833792</c:v>
                </c:pt>
                <c:pt idx="282">
                  <c:v>684.60306186242781</c:v>
                </c:pt>
                <c:pt idx="283">
                  <c:v>684.80194335848535</c:v>
                </c:pt>
                <c:pt idx="284">
                  <c:v>684.99998563892859</c:v>
                </c:pt>
                <c:pt idx="285">
                  <c:v>685.19718848705679</c:v>
                </c:pt>
                <c:pt idx="286">
                  <c:v>685.3935516871752</c:v>
                </c:pt>
                <c:pt idx="287">
                  <c:v>685.58907502451132</c:v>
                </c:pt>
                <c:pt idx="288">
                  <c:v>685.78375828530125</c:v>
                </c:pt>
                <c:pt idx="289">
                  <c:v>685.97760125664945</c:v>
                </c:pt>
                <c:pt idx="290">
                  <c:v>686.17060372672177</c:v>
                </c:pt>
                <c:pt idx="291">
                  <c:v>686.36276548452918</c:v>
                </c:pt>
                <c:pt idx="292">
                  <c:v>686.5540863201096</c:v>
                </c:pt>
                <c:pt idx="293">
                  <c:v>686.74456602443115</c:v>
                </c:pt>
                <c:pt idx="294">
                  <c:v>686.93420438940564</c:v>
                </c:pt>
                <c:pt idx="295">
                  <c:v>687.12300120787665</c:v>
                </c:pt>
                <c:pt idx="296">
                  <c:v>687.31095627370166</c:v>
                </c:pt>
                <c:pt idx="297">
                  <c:v>687.49806938160009</c:v>
                </c:pt>
                <c:pt idx="298">
                  <c:v>687.68434032730249</c:v>
                </c:pt>
                <c:pt idx="299">
                  <c:v>687.86976890742392</c:v>
                </c:pt>
                <c:pt idx="300">
                  <c:v>688.05435491962203</c:v>
                </c:pt>
                <c:pt idx="301">
                  <c:v>688.23809816243363</c:v>
                </c:pt>
                <c:pt idx="302">
                  <c:v>688.42099843533401</c:v>
                </c:pt>
                <c:pt idx="303">
                  <c:v>688.60305553875094</c:v>
                </c:pt>
                <c:pt idx="304">
                  <c:v>688.78426927406326</c:v>
                </c:pt>
                <c:pt idx="305">
                  <c:v>688.96463944359027</c:v>
                </c:pt>
                <c:pt idx="306">
                  <c:v>689.1441658506119</c:v>
                </c:pt>
                <c:pt idx="307">
                  <c:v>689.32284829931768</c:v>
                </c:pt>
                <c:pt idx="308">
                  <c:v>689.50068659485737</c:v>
                </c:pt>
                <c:pt idx="309">
                  <c:v>689.67768054330054</c:v>
                </c:pt>
                <c:pt idx="310">
                  <c:v>689.85382995165617</c:v>
                </c:pt>
                <c:pt idx="311">
                  <c:v>690.02913462790252</c:v>
                </c:pt>
                <c:pt idx="312">
                  <c:v>690.20359438095386</c:v>
                </c:pt>
                <c:pt idx="313">
                  <c:v>690.37720902058845</c:v>
                </c:pt>
                <c:pt idx="314">
                  <c:v>690.54997835761958</c:v>
                </c:pt>
                <c:pt idx="315">
                  <c:v>690.72190220373398</c:v>
                </c:pt>
                <c:pt idx="316">
                  <c:v>690.89298037155504</c:v>
                </c:pt>
                <c:pt idx="317">
                  <c:v>691.06321267469332</c:v>
                </c:pt>
                <c:pt idx="318">
                  <c:v>691.23259892762758</c:v>
                </c:pt>
                <c:pt idx="319">
                  <c:v>691.4011389458002</c:v>
                </c:pt>
                <c:pt idx="320">
                  <c:v>691.56883254557795</c:v>
                </c:pt>
                <c:pt idx="321">
                  <c:v>691.73567954428393</c:v>
                </c:pt>
                <c:pt idx="322">
                  <c:v>691.90167976010241</c:v>
                </c:pt>
                <c:pt idx="323">
                  <c:v>692.06683301224064</c:v>
                </c:pt>
                <c:pt idx="324">
                  <c:v>692.23113912077497</c:v>
                </c:pt>
                <c:pt idx="325">
                  <c:v>692.39459790670742</c:v>
                </c:pt>
                <c:pt idx="326">
                  <c:v>692.55720919200257</c:v>
                </c:pt>
                <c:pt idx="327">
                  <c:v>692.71897279953475</c:v>
                </c:pt>
                <c:pt idx="328">
                  <c:v>692.87988855309493</c:v>
                </c:pt>
                <c:pt idx="329">
                  <c:v>693.03995627743711</c:v>
                </c:pt>
                <c:pt idx="330">
                  <c:v>693.19917579820628</c:v>
                </c:pt>
                <c:pt idx="331">
                  <c:v>693.35754694195089</c:v>
                </c:pt>
                <c:pt idx="332">
                  <c:v>693.51506953621424</c:v>
                </c:pt>
                <c:pt idx="333">
                  <c:v>693.6717434093855</c:v>
                </c:pt>
                <c:pt idx="334">
                  <c:v>693.82756839083174</c:v>
                </c:pt>
                <c:pt idx="335">
                  <c:v>693.98254431084615</c:v>
                </c:pt>
                <c:pt idx="336">
                  <c:v>694.13667100059604</c:v>
                </c:pt>
                <c:pt idx="337">
                  <c:v>694.28994829218584</c:v>
                </c:pt>
                <c:pt idx="338">
                  <c:v>694.44237601867326</c:v>
                </c:pt>
                <c:pt idx="339">
                  <c:v>694.59395401399161</c:v>
                </c:pt>
                <c:pt idx="340">
                  <c:v>694.74468211305123</c:v>
                </c:pt>
                <c:pt idx="341">
                  <c:v>694.89456015160988</c:v>
                </c:pt>
                <c:pt idx="342">
                  <c:v>695.04358796639792</c:v>
                </c:pt>
                <c:pt idx="343">
                  <c:v>695.19176539505156</c:v>
                </c:pt>
                <c:pt idx="344">
                  <c:v>695.33909227611082</c:v>
                </c:pt>
                <c:pt idx="345">
                  <c:v>695.4855684490168</c:v>
                </c:pt>
                <c:pt idx="346">
                  <c:v>695.63119375417853</c:v>
                </c:pt>
                <c:pt idx="347">
                  <c:v>695.77596803289975</c:v>
                </c:pt>
                <c:pt idx="348">
                  <c:v>695.91989112736894</c:v>
                </c:pt>
                <c:pt idx="349">
                  <c:v>696.06296288069279</c:v>
                </c:pt>
                <c:pt idx="350">
                  <c:v>696.20518313695402</c:v>
                </c:pt>
                <c:pt idx="351">
                  <c:v>696.34655174106888</c:v>
                </c:pt>
                <c:pt idx="352">
                  <c:v>696.48706853891292</c:v>
                </c:pt>
                <c:pt idx="353">
                  <c:v>696.62673337724493</c:v>
                </c:pt>
                <c:pt idx="354">
                  <c:v>696.76554610378173</c:v>
                </c:pt>
                <c:pt idx="355">
                  <c:v>696.90350656711792</c:v>
                </c:pt>
                <c:pt idx="356">
                  <c:v>697.04061461673632</c:v>
                </c:pt>
                <c:pt idx="357">
                  <c:v>697.17687010307668</c:v>
                </c:pt>
                <c:pt idx="358">
                  <c:v>697.31227287747072</c:v>
                </c:pt>
                <c:pt idx="359">
                  <c:v>697.44682279214135</c:v>
                </c:pt>
                <c:pt idx="360">
                  <c:v>697.58051970023575</c:v>
                </c:pt>
                <c:pt idx="361">
                  <c:v>697.71336345582847</c:v>
                </c:pt>
                <c:pt idx="362">
                  <c:v>697.84535391386919</c:v>
                </c:pt>
                <c:pt idx="363">
                  <c:v>697.97649093022608</c:v>
                </c:pt>
                <c:pt idx="364">
                  <c:v>698.10677436164883</c:v>
                </c:pt>
                <c:pt idx="365">
                  <c:v>698.23620406586281</c:v>
                </c:pt>
                <c:pt idx="366">
                  <c:v>698.36477990140372</c:v>
                </c:pt>
                <c:pt idx="367">
                  <c:v>698.49250172779409</c:v>
                </c:pt>
                <c:pt idx="368">
                  <c:v>698.61936940544115</c:v>
                </c:pt>
                <c:pt idx="369">
                  <c:v>698.7453827956225</c:v>
                </c:pt>
                <c:pt idx="370">
                  <c:v>698.87054176051788</c:v>
                </c:pt>
                <c:pt idx="371">
                  <c:v>698.99484616329414</c:v>
                </c:pt>
                <c:pt idx="372">
                  <c:v>699.11829586789747</c:v>
                </c:pt>
                <c:pt idx="373">
                  <c:v>699.24089073927405</c:v>
                </c:pt>
                <c:pt idx="374">
                  <c:v>699.36263064322486</c:v>
                </c:pt>
                <c:pt idx="375">
                  <c:v>699.48351544645777</c:v>
                </c:pt>
                <c:pt idx="376">
                  <c:v>699.60354501660072</c:v>
                </c:pt>
                <c:pt idx="377">
                  <c:v>699.72271922215555</c:v>
                </c:pt>
                <c:pt idx="378">
                  <c:v>699.84103793253075</c:v>
                </c:pt>
                <c:pt idx="379">
                  <c:v>699.95850101804353</c:v>
                </c:pt>
                <c:pt idx="380">
                  <c:v>700.07510834991001</c:v>
                </c:pt>
                <c:pt idx="381">
                  <c:v>700.19085980022885</c:v>
                </c:pt>
                <c:pt idx="382">
                  <c:v>700.30575524201447</c:v>
                </c:pt>
                <c:pt idx="383">
                  <c:v>700.41979454916839</c:v>
                </c:pt>
                <c:pt idx="384">
                  <c:v>700.53297759650775</c:v>
                </c:pt>
                <c:pt idx="385">
                  <c:v>700.64530425968474</c:v>
                </c:pt>
                <c:pt idx="386">
                  <c:v>700.75677441536266</c:v>
                </c:pt>
                <c:pt idx="387">
                  <c:v>700.86738794097937</c:v>
                </c:pt>
                <c:pt idx="388">
                  <c:v>700.97714471491315</c:v>
                </c:pt>
                <c:pt idx="389">
                  <c:v>701.08604461650668</c:v>
                </c:pt>
                <c:pt idx="390">
                  <c:v>701.19408752587356</c:v>
                </c:pt>
                <c:pt idx="391">
                  <c:v>701.30127332409938</c:v>
                </c:pt>
                <c:pt idx="392">
                  <c:v>701.40760189316768</c:v>
                </c:pt>
                <c:pt idx="393">
                  <c:v>701.51307311592529</c:v>
                </c:pt>
                <c:pt idx="394">
                  <c:v>701.61768687610731</c:v>
                </c:pt>
                <c:pt idx="395">
                  <c:v>701.72144305835798</c:v>
                </c:pt>
                <c:pt idx="396">
                  <c:v>701.82434154821442</c:v>
                </c:pt>
                <c:pt idx="397">
                  <c:v>701.92638223211623</c:v>
                </c:pt>
                <c:pt idx="398">
                  <c:v>702.02756499734733</c:v>
                </c:pt>
                <c:pt idx="399">
                  <c:v>702.12788973214936</c:v>
                </c:pt>
                <c:pt idx="400">
                  <c:v>702.22735632557908</c:v>
                </c:pt>
                <c:pt idx="401">
                  <c:v>702.32596466767995</c:v>
                </c:pt>
                <c:pt idx="402">
                  <c:v>702.42371464928306</c:v>
                </c:pt>
                <c:pt idx="403">
                  <c:v>702.52060616217295</c:v>
                </c:pt>
                <c:pt idx="404">
                  <c:v>702.61663909900915</c:v>
                </c:pt>
                <c:pt idx="405">
                  <c:v>702.71181335333483</c:v>
                </c:pt>
                <c:pt idx="406">
                  <c:v>702.80612881957506</c:v>
                </c:pt>
                <c:pt idx="407">
                  <c:v>702.89958539305633</c:v>
                </c:pt>
                <c:pt idx="408">
                  <c:v>702.99218296997958</c:v>
                </c:pt>
                <c:pt idx="409">
                  <c:v>703.08392144746597</c:v>
                </c:pt>
                <c:pt idx="410">
                  <c:v>703.17480072347576</c:v>
                </c:pt>
                <c:pt idx="411">
                  <c:v>703.26482069687677</c:v>
                </c:pt>
                <c:pt idx="412">
                  <c:v>703.35398126743632</c:v>
                </c:pt>
                <c:pt idx="413">
                  <c:v>703.44228233578906</c:v>
                </c:pt>
                <c:pt idx="414">
                  <c:v>703.52972380347194</c:v>
                </c:pt>
                <c:pt idx="415">
                  <c:v>703.61630557289072</c:v>
                </c:pt>
                <c:pt idx="416">
                  <c:v>703.70202754734328</c:v>
                </c:pt>
                <c:pt idx="417">
                  <c:v>703.78688963100774</c:v>
                </c:pt>
                <c:pt idx="418">
                  <c:v>703.87089172895355</c:v>
                </c:pt>
                <c:pt idx="419">
                  <c:v>703.95403374712987</c:v>
                </c:pt>
                <c:pt idx="420">
                  <c:v>704.03631559237419</c:v>
                </c:pt>
                <c:pt idx="421">
                  <c:v>704.11773717240487</c:v>
                </c:pt>
                <c:pt idx="422">
                  <c:v>704.19829839581382</c:v>
                </c:pt>
                <c:pt idx="423">
                  <c:v>704.27799917209336</c:v>
                </c:pt>
                <c:pt idx="424">
                  <c:v>704.35683941159402</c:v>
                </c:pt>
                <c:pt idx="425">
                  <c:v>704.43481902557608</c:v>
                </c:pt>
                <c:pt idx="426">
                  <c:v>704.51193792616925</c:v>
                </c:pt>
                <c:pt idx="427">
                  <c:v>704.58819602638243</c:v>
                </c:pt>
                <c:pt idx="428">
                  <c:v>704.6635932400975</c:v>
                </c:pt>
                <c:pt idx="429">
                  <c:v>704.73812948210036</c:v>
                </c:pt>
                <c:pt idx="430">
                  <c:v>704.81180466802471</c:v>
                </c:pt>
                <c:pt idx="431">
                  <c:v>704.88461871443803</c:v>
                </c:pt>
                <c:pt idx="432">
                  <c:v>704.95657153873515</c:v>
                </c:pt>
                <c:pt idx="433">
                  <c:v>705.0276630592075</c:v>
                </c:pt>
                <c:pt idx="434">
                  <c:v>705.09789319502045</c:v>
                </c:pt>
                <c:pt idx="435">
                  <c:v>705.16726186625533</c:v>
                </c:pt>
                <c:pt idx="436">
                  <c:v>705.23576899381806</c:v>
                </c:pt>
                <c:pt idx="437">
                  <c:v>705.3034144995213</c:v>
                </c:pt>
                <c:pt idx="438">
                  <c:v>705.37019830606698</c:v>
                </c:pt>
                <c:pt idx="439">
                  <c:v>705.43612033701697</c:v>
                </c:pt>
                <c:pt idx="440">
                  <c:v>705.50118051681216</c:v>
                </c:pt>
                <c:pt idx="441">
                  <c:v>705.56537877078438</c:v>
                </c:pt>
                <c:pt idx="442">
                  <c:v>705.62871502511439</c:v>
                </c:pt>
                <c:pt idx="443">
                  <c:v>705.69118920691324</c:v>
                </c:pt>
                <c:pt idx="444">
                  <c:v>705.75280124411427</c:v>
                </c:pt>
                <c:pt idx="445">
                  <c:v>705.81355106555338</c:v>
                </c:pt>
                <c:pt idx="446">
                  <c:v>705.87343860092972</c:v>
                </c:pt>
                <c:pt idx="447">
                  <c:v>705.93246378085837</c:v>
                </c:pt>
                <c:pt idx="448">
                  <c:v>705.99062653676981</c:v>
                </c:pt>
                <c:pt idx="449">
                  <c:v>706.04792680102116</c:v>
                </c:pt>
                <c:pt idx="450">
                  <c:v>706.10436450681755</c:v>
                </c:pt>
                <c:pt idx="451">
                  <c:v>706.15993958822719</c:v>
                </c:pt>
                <c:pt idx="452">
                  <c:v>706.21465198025737</c:v>
                </c:pt>
                <c:pt idx="453">
                  <c:v>706.26850161871027</c:v>
                </c:pt>
                <c:pt idx="454">
                  <c:v>706.32148844030451</c:v>
                </c:pt>
                <c:pt idx="455">
                  <c:v>706.37361238265544</c:v>
                </c:pt>
                <c:pt idx="456">
                  <c:v>706.42487338420779</c:v>
                </c:pt>
                <c:pt idx="457">
                  <c:v>706.47527138428802</c:v>
                </c:pt>
                <c:pt idx="458">
                  <c:v>706.52480632311654</c:v>
                </c:pt>
                <c:pt idx="459">
                  <c:v>706.57347814178797</c:v>
                </c:pt>
                <c:pt idx="460">
                  <c:v>706.62128678224803</c:v>
                </c:pt>
                <c:pt idx="461">
                  <c:v>706.6682321873551</c:v>
                </c:pt>
                <c:pt idx="462">
                  <c:v>706.71431430078235</c:v>
                </c:pt>
                <c:pt idx="463">
                  <c:v>706.759533067137</c:v>
                </c:pt>
                <c:pt idx="464">
                  <c:v>706.8038884318446</c:v>
                </c:pt>
                <c:pt idx="465">
                  <c:v>706.84738034126019</c:v>
                </c:pt>
                <c:pt idx="466">
                  <c:v>706.89000874255771</c:v>
                </c:pt>
                <c:pt idx="467">
                  <c:v>706.93177358382036</c:v>
                </c:pt>
                <c:pt idx="468">
                  <c:v>706.97267481399058</c:v>
                </c:pt>
                <c:pt idx="469">
                  <c:v>707.01271238288518</c:v>
                </c:pt>
                <c:pt idx="470">
                  <c:v>707.05188624118034</c:v>
                </c:pt>
                <c:pt idx="471">
                  <c:v>707.09019634044375</c:v>
                </c:pt>
                <c:pt idx="472">
                  <c:v>707.12764263311465</c:v>
                </c:pt>
                <c:pt idx="473">
                  <c:v>707.16422507248478</c:v>
                </c:pt>
                <c:pt idx="474">
                  <c:v>707.19994361274109</c:v>
                </c:pt>
                <c:pt idx="475">
                  <c:v>707.23479820892965</c:v>
                </c:pt>
                <c:pt idx="476">
                  <c:v>707.26878881693744</c:v>
                </c:pt>
                <c:pt idx="477">
                  <c:v>707.30191539359896</c:v>
                </c:pt>
                <c:pt idx="478">
                  <c:v>707.33417789654425</c:v>
                </c:pt>
                <c:pt idx="479">
                  <c:v>707.3655762843091</c:v>
                </c:pt>
                <c:pt idx="480">
                  <c:v>707.3961105162964</c:v>
                </c:pt>
                <c:pt idx="481">
                  <c:v>707.42578055277829</c:v>
                </c:pt>
                <c:pt idx="482">
                  <c:v>707.45458635490218</c:v>
                </c:pt>
                <c:pt idx="483">
                  <c:v>707.48252788467971</c:v>
                </c:pt>
                <c:pt idx="484">
                  <c:v>707.50960510499783</c:v>
                </c:pt>
                <c:pt idx="485">
                  <c:v>707.53581797960248</c:v>
                </c:pt>
                <c:pt idx="486">
                  <c:v>707.56116647310455</c:v>
                </c:pt>
                <c:pt idx="487">
                  <c:v>707.58565055102099</c:v>
                </c:pt>
                <c:pt idx="488">
                  <c:v>707.60927017971869</c:v>
                </c:pt>
                <c:pt idx="489">
                  <c:v>707.63202532640832</c:v>
                </c:pt>
                <c:pt idx="490">
                  <c:v>707.65391595919323</c:v>
                </c:pt>
                <c:pt idx="491">
                  <c:v>707.67494204708339</c:v>
                </c:pt>
                <c:pt idx="492">
                  <c:v>707.69510355989166</c:v>
                </c:pt>
                <c:pt idx="493">
                  <c:v>707.71440046834175</c:v>
                </c:pt>
                <c:pt idx="494">
                  <c:v>707.73283274400012</c:v>
                </c:pt>
                <c:pt idx="495">
                  <c:v>707.7504003593325</c:v>
                </c:pt>
                <c:pt idx="496">
                  <c:v>707.76710328765353</c:v>
                </c:pt>
                <c:pt idx="497">
                  <c:v>707.78294150316253</c:v>
                </c:pt>
                <c:pt idx="498">
                  <c:v>707.79791498091242</c:v>
                </c:pt>
                <c:pt idx="499">
                  <c:v>707.81202369682637</c:v>
                </c:pt>
                <c:pt idx="500">
                  <c:v>707.82526762770738</c:v>
                </c:pt>
                <c:pt idx="501">
                  <c:v>707.83764675122359</c:v>
                </c:pt>
                <c:pt idx="502">
                  <c:v>707.84916104591207</c:v>
                </c:pt>
                <c:pt idx="503">
                  <c:v>707.8598104911689</c:v>
                </c:pt>
                <c:pt idx="504">
                  <c:v>707.86959506728101</c:v>
                </c:pt>
                <c:pt idx="505">
                  <c:v>707.87851475538218</c:v>
                </c:pt>
                <c:pt idx="506">
                  <c:v>707.88656953746988</c:v>
                </c:pt>
                <c:pt idx="507">
                  <c:v>707.89375939643719</c:v>
                </c:pt>
                <c:pt idx="508">
                  <c:v>707.90008431605281</c:v>
                </c:pt>
                <c:pt idx="509">
                  <c:v>707.90554428090513</c:v>
                </c:pt>
                <c:pt idx="510">
                  <c:v>707.91013927649442</c:v>
                </c:pt>
                <c:pt idx="511">
                  <c:v>707.91386928916938</c:v>
                </c:pt>
                <c:pt idx="512">
                  <c:v>707.9167343061647</c:v>
                </c:pt>
                <c:pt idx="513">
                  <c:v>707.91873431555848</c:v>
                </c:pt>
                <c:pt idx="514">
                  <c:v>707.91986930632049</c:v>
                </c:pt>
                <c:pt idx="515">
                  <c:v>707.92013926828963</c:v>
                </c:pt>
                <c:pt idx="516">
                  <c:v>707.91954419214505</c:v>
                </c:pt>
                <c:pt idx="517">
                  <c:v>707.91808406945847</c:v>
                </c:pt>
                <c:pt idx="518">
                  <c:v>707.91575889267699</c:v>
                </c:pt>
                <c:pt idx="519">
                  <c:v>707.9125686550924</c:v>
                </c:pt>
                <c:pt idx="520">
                  <c:v>707.90851335090076</c:v>
                </c:pt>
                <c:pt idx="521">
                  <c:v>707.90359297511748</c:v>
                </c:pt>
                <c:pt idx="522">
                  <c:v>707.89780752366732</c:v>
                </c:pt>
                <c:pt idx="523">
                  <c:v>707.89115699332615</c:v>
                </c:pt>
                <c:pt idx="524">
                  <c:v>707.8836413817404</c:v>
                </c:pt>
                <c:pt idx="525">
                  <c:v>707.87526068742966</c:v>
                </c:pt>
                <c:pt idx="526">
                  <c:v>707.86601490979194</c:v>
                </c:pt>
                <c:pt idx="527">
                  <c:v>707.85590404907225</c:v>
                </c:pt>
                <c:pt idx="528">
                  <c:v>707.84492810639858</c:v>
                </c:pt>
                <c:pt idx="529">
                  <c:v>707.83308708373659</c:v>
                </c:pt>
                <c:pt idx="530">
                  <c:v>707.82038098398164</c:v>
                </c:pt>
                <c:pt idx="531">
                  <c:v>707.80680981085982</c:v>
                </c:pt>
                <c:pt idx="532">
                  <c:v>707.79237356895487</c:v>
                </c:pt>
                <c:pt idx="533">
                  <c:v>707.77707226375514</c:v>
                </c:pt>
                <c:pt idx="534">
                  <c:v>707.76090590158924</c:v>
                </c:pt>
                <c:pt idx="535">
                  <c:v>707.7438744896516</c:v>
                </c:pt>
                <c:pt idx="536">
                  <c:v>707.7259780360497</c:v>
                </c:pt>
                <c:pt idx="537">
                  <c:v>707.70721654971487</c:v>
                </c:pt>
                <c:pt idx="538">
                  <c:v>707.68759004044512</c:v>
                </c:pt>
                <c:pt idx="539">
                  <c:v>707.66709851895871</c:v>
                </c:pt>
                <c:pt idx="540">
                  <c:v>707.64574199679078</c:v>
                </c:pt>
                <c:pt idx="541">
                  <c:v>707.6235204863583</c:v>
                </c:pt>
                <c:pt idx="542">
                  <c:v>707.60043400096674</c:v>
                </c:pt>
                <c:pt idx="543">
                  <c:v>707.57648255478921</c:v>
                </c:pt>
                <c:pt idx="544">
                  <c:v>707.55166616285703</c:v>
                </c:pt>
                <c:pt idx="545">
                  <c:v>707.52598484105806</c:v>
                </c:pt>
                <c:pt idx="546">
                  <c:v>707.4994386061702</c:v>
                </c:pt>
                <c:pt idx="547">
                  <c:v>707.47202747585584</c:v>
                </c:pt>
                <c:pt idx="548">
                  <c:v>707.44375146860227</c:v>
                </c:pt>
                <c:pt idx="549">
                  <c:v>707.41461060383074</c:v>
                </c:pt>
                <c:pt idx="550">
                  <c:v>707.38460490176783</c:v>
                </c:pt>
                <c:pt idx="551">
                  <c:v>707.35373438355418</c:v>
                </c:pt>
                <c:pt idx="552">
                  <c:v>707.32199907116888</c:v>
                </c:pt>
                <c:pt idx="553">
                  <c:v>707.2893989875023</c:v>
                </c:pt>
                <c:pt idx="554">
                  <c:v>707.2559341562793</c:v>
                </c:pt>
                <c:pt idx="555">
                  <c:v>707.22160460210762</c:v>
                </c:pt>
                <c:pt idx="556">
                  <c:v>707.18641035048972</c:v>
                </c:pt>
                <c:pt idx="557">
                  <c:v>707.15035142775139</c:v>
                </c:pt>
                <c:pt idx="558">
                  <c:v>707.11342786113437</c:v>
                </c:pt>
                <c:pt idx="559">
                  <c:v>707.07563967872102</c:v>
                </c:pt>
                <c:pt idx="560">
                  <c:v>707.03698690949568</c:v>
                </c:pt>
                <c:pt idx="561">
                  <c:v>706.99746958329149</c:v>
                </c:pt>
                <c:pt idx="562">
                  <c:v>706.95708773081594</c:v>
                </c:pt>
                <c:pt idx="563">
                  <c:v>706.91584138364829</c:v>
                </c:pt>
                <c:pt idx="564">
                  <c:v>706.8737305742618</c:v>
                </c:pt>
                <c:pt idx="565">
                  <c:v>706.83075533596582</c:v>
                </c:pt>
                <c:pt idx="566">
                  <c:v>706.78691570296189</c:v>
                </c:pt>
                <c:pt idx="567">
                  <c:v>706.74221171035674</c:v>
                </c:pt>
                <c:pt idx="568">
                  <c:v>706.69664339406813</c:v>
                </c:pt>
                <c:pt idx="569">
                  <c:v>706.65021079090616</c:v>
                </c:pt>
                <c:pt idx="570">
                  <c:v>706.60291393858324</c:v>
                </c:pt>
                <c:pt idx="571">
                  <c:v>706.55475287567424</c:v>
                </c:pt>
                <c:pt idx="572">
                  <c:v>706.50572764160484</c:v>
                </c:pt>
                <c:pt idx="573">
                  <c:v>706.4558382766952</c:v>
                </c:pt>
                <c:pt idx="574">
                  <c:v>706.40508482213249</c:v>
                </c:pt>
                <c:pt idx="575">
                  <c:v>706.35346731998266</c:v>
                </c:pt>
                <c:pt idx="576">
                  <c:v>706.30098581316929</c:v>
                </c:pt>
                <c:pt idx="577">
                  <c:v>706.24764034553141</c:v>
                </c:pt>
                <c:pt idx="578">
                  <c:v>706.19343096173702</c:v>
                </c:pt>
                <c:pt idx="579">
                  <c:v>706.13835770735864</c:v>
                </c:pt>
                <c:pt idx="580">
                  <c:v>706.08242062882505</c:v>
                </c:pt>
                <c:pt idx="581">
                  <c:v>706.02561977345215</c:v>
                </c:pt>
                <c:pt idx="582">
                  <c:v>705.96795518942554</c:v>
                </c:pt>
                <c:pt idx="583">
                  <c:v>705.9094269258178</c:v>
                </c:pt>
                <c:pt idx="584">
                  <c:v>705.85003503256826</c:v>
                </c:pt>
                <c:pt idx="585">
                  <c:v>705.78977956047902</c:v>
                </c:pt>
                <c:pt idx="586">
                  <c:v>705.72866056125838</c:v>
                </c:pt>
                <c:pt idx="587">
                  <c:v>705.66667808746934</c:v>
                </c:pt>
                <c:pt idx="588">
                  <c:v>705.60383219257301</c:v>
                </c:pt>
                <c:pt idx="589">
                  <c:v>705.54012293087294</c:v>
                </c:pt>
                <c:pt idx="590">
                  <c:v>705.47555035757455</c:v>
                </c:pt>
                <c:pt idx="591">
                  <c:v>705.4101145287791</c:v>
                </c:pt>
                <c:pt idx="592">
                  <c:v>705.34381550142837</c:v>
                </c:pt>
                <c:pt idx="593">
                  <c:v>705.27665333335176</c:v>
                </c:pt>
                <c:pt idx="594">
                  <c:v>705.2086280832699</c:v>
                </c:pt>
                <c:pt idx="595">
                  <c:v>705.1397398107764</c:v>
                </c:pt>
                <c:pt idx="596">
                  <c:v>705.06998857634267</c:v>
                </c:pt>
                <c:pt idx="597">
                  <c:v>704.99937444131626</c:v>
                </c:pt>
                <c:pt idx="598">
                  <c:v>704.9278974679338</c:v>
                </c:pt>
                <c:pt idx="599">
                  <c:v>704.85555771930774</c:v>
                </c:pt>
                <c:pt idx="600">
                  <c:v>704.78235525943103</c:v>
                </c:pt>
                <c:pt idx="601">
                  <c:v>704.70829015316303</c:v>
                </c:pt>
                <c:pt idx="602">
                  <c:v>704.63336246626488</c:v>
                </c:pt>
                <c:pt idx="603">
                  <c:v>704.55757226535036</c:v>
                </c:pt>
                <c:pt idx="604">
                  <c:v>704.48091961796331</c:v>
                </c:pt>
                <c:pt idx="605">
                  <c:v>704.40340459246806</c:v>
                </c:pt>
                <c:pt idx="606">
                  <c:v>704.32502725815698</c:v>
                </c:pt>
                <c:pt idx="607">
                  <c:v>704.24578768519746</c:v>
                </c:pt>
                <c:pt idx="608">
                  <c:v>704.16568594461671</c:v>
                </c:pt>
                <c:pt idx="609">
                  <c:v>704.084722108336</c:v>
                </c:pt>
                <c:pt idx="610">
                  <c:v>704.00289624917104</c:v>
                </c:pt>
                <c:pt idx="611">
                  <c:v>703.92020844080491</c:v>
                </c:pt>
                <c:pt idx="612">
                  <c:v>703.8366587578023</c:v>
                </c:pt>
                <c:pt idx="613">
                  <c:v>703.75224727563716</c:v>
                </c:pt>
                <c:pt idx="614">
                  <c:v>703.66697407065112</c:v>
                </c:pt>
                <c:pt idx="615">
                  <c:v>703.58083922006551</c:v>
                </c:pt>
                <c:pt idx="616">
                  <c:v>703.49384280198944</c:v>
                </c:pt>
                <c:pt idx="617">
                  <c:v>703.40598489541492</c:v>
                </c:pt>
                <c:pt idx="618">
                  <c:v>703.31726558022376</c:v>
                </c:pt>
                <c:pt idx="619">
                  <c:v>703.2276849371857</c:v>
                </c:pt>
                <c:pt idx="620">
                  <c:v>703.13724304796142</c:v>
                </c:pt>
                <c:pt idx="621">
                  <c:v>703.04593999507347</c:v>
                </c:pt>
                <c:pt idx="622">
                  <c:v>702.95377586196923</c:v>
                </c:pt>
                <c:pt idx="623">
                  <c:v>702.86075073295183</c:v>
                </c:pt>
                <c:pt idx="624">
                  <c:v>702.76686469321794</c:v>
                </c:pt>
                <c:pt idx="625">
                  <c:v>702.67211782886818</c:v>
                </c:pt>
                <c:pt idx="626">
                  <c:v>702.57651022685957</c:v>
                </c:pt>
                <c:pt idx="627">
                  <c:v>702.48004197507169</c:v>
                </c:pt>
                <c:pt idx="628">
                  <c:v>702.38271316226962</c:v>
                </c:pt>
                <c:pt idx="629">
                  <c:v>702.28452387808159</c:v>
                </c:pt>
                <c:pt idx="630">
                  <c:v>702.18547421304083</c:v>
                </c:pt>
                <c:pt idx="631">
                  <c:v>702.08556425858001</c:v>
                </c:pt>
                <c:pt idx="632">
                  <c:v>701.9847941070168</c:v>
                </c:pt>
                <c:pt idx="633">
                  <c:v>701.8831638515494</c:v>
                </c:pt>
                <c:pt idx="634">
                  <c:v>701.78067358627356</c:v>
                </c:pt>
                <c:pt idx="635">
                  <c:v>701.67732340618034</c:v>
                </c:pt>
                <c:pt idx="636">
                  <c:v>701.57311340714705</c:v>
                </c:pt>
                <c:pt idx="637">
                  <c:v>701.46804368595667</c:v>
                </c:pt>
                <c:pt idx="638">
                  <c:v>701.36211434025586</c:v>
                </c:pt>
                <c:pt idx="639">
                  <c:v>701.25532546861746</c:v>
                </c:pt>
                <c:pt idx="640">
                  <c:v>701.14767717048539</c:v>
                </c:pt>
                <c:pt idx="641">
                  <c:v>701.03916954622366</c:v>
                </c:pt>
                <c:pt idx="642">
                  <c:v>700.92980269705072</c:v>
                </c:pt>
                <c:pt idx="643">
                  <c:v>700.81957672511055</c:v>
                </c:pt>
                <c:pt idx="644">
                  <c:v>700.70849173343925</c:v>
                </c:pt>
                <c:pt idx="645">
                  <c:v>700.59654782595965</c:v>
                </c:pt>
                <c:pt idx="646">
                  <c:v>700.4837451074992</c:v>
                </c:pt>
                <c:pt idx="647">
                  <c:v>700.37008368376485</c:v>
                </c:pt>
                <c:pt idx="648">
                  <c:v>700.25556366137278</c:v>
                </c:pt>
                <c:pt idx="649">
                  <c:v>700.14018514785562</c:v>
                </c:pt>
                <c:pt idx="650">
                  <c:v>700.02394825159695</c:v>
                </c:pt>
                <c:pt idx="651">
                  <c:v>699.9068530819435</c:v>
                </c:pt>
                <c:pt idx="652">
                  <c:v>699.7888997490694</c:v>
                </c:pt>
                <c:pt idx="653">
                  <c:v>699.67008836409627</c:v>
                </c:pt>
                <c:pt idx="654">
                  <c:v>699.55041903904032</c:v>
                </c:pt>
                <c:pt idx="655">
                  <c:v>699.42989188678541</c:v>
                </c:pt>
                <c:pt idx="656">
                  <c:v>699.30850702116948</c:v>
                </c:pt>
                <c:pt idx="657">
                  <c:v>699.18626455688377</c:v>
                </c:pt>
                <c:pt idx="658">
                  <c:v>699.06316460954235</c:v>
                </c:pt>
                <c:pt idx="659">
                  <c:v>698.93920729563797</c:v>
                </c:pt>
                <c:pt idx="660">
                  <c:v>698.81439273262333</c:v>
                </c:pt>
                <c:pt idx="661">
                  <c:v>698.68872103878766</c:v>
                </c:pt>
                <c:pt idx="662">
                  <c:v>698.56219233336742</c:v>
                </c:pt>
                <c:pt idx="663">
                  <c:v>698.43480673648708</c:v>
                </c:pt>
                <c:pt idx="664">
                  <c:v>698.30656436915751</c:v>
                </c:pt>
                <c:pt idx="665">
                  <c:v>698.17746535333401</c:v>
                </c:pt>
                <c:pt idx="666">
                  <c:v>698.0475098118435</c:v>
                </c:pt>
                <c:pt idx="667">
                  <c:v>697.91669786845262</c:v>
                </c:pt>
                <c:pt idx="668">
                  <c:v>697.78502964780455</c:v>
                </c:pt>
                <c:pt idx="669">
                  <c:v>697.65250527544106</c:v>
                </c:pt>
                <c:pt idx="670">
                  <c:v>697.51912487785762</c:v>
                </c:pt>
                <c:pt idx="671">
                  <c:v>697.38488858239646</c:v>
                </c:pt>
                <c:pt idx="672">
                  <c:v>697.24979651734441</c:v>
                </c:pt>
                <c:pt idx="673">
                  <c:v>697.11384881192191</c:v>
                </c:pt>
                <c:pt idx="674">
                  <c:v>696.97704559619967</c:v>
                </c:pt>
                <c:pt idx="675">
                  <c:v>696.83938700121314</c:v>
                </c:pt>
                <c:pt idx="676">
                  <c:v>696.70087315887713</c:v>
                </c:pt>
                <c:pt idx="677">
                  <c:v>696.56150420201698</c:v>
                </c:pt>
                <c:pt idx="678">
                  <c:v>696.42128026437388</c:v>
                </c:pt>
                <c:pt idx="679">
                  <c:v>696.28020148061023</c:v>
                </c:pt>
                <c:pt idx="680">
                  <c:v>696.13826798630771</c:v>
                </c:pt>
                <c:pt idx="681">
                  <c:v>695.99547991792508</c:v>
                </c:pt>
                <c:pt idx="682">
                  <c:v>695.85183741286835</c:v>
                </c:pt>
                <c:pt idx="683">
                  <c:v>695.70734060946677</c:v>
                </c:pt>
                <c:pt idx="684">
                  <c:v>695.56198964691953</c:v>
                </c:pt>
                <c:pt idx="685">
                  <c:v>695.41578466537567</c:v>
                </c:pt>
                <c:pt idx="686">
                  <c:v>695.26872580588417</c:v>
                </c:pt>
                <c:pt idx="687">
                  <c:v>695.12081321045332</c:v>
                </c:pt>
                <c:pt idx="688">
                  <c:v>694.97204702193915</c:v>
                </c:pt>
                <c:pt idx="689">
                  <c:v>694.82242738416744</c:v>
                </c:pt>
                <c:pt idx="690">
                  <c:v>694.67195444184142</c:v>
                </c:pt>
                <c:pt idx="691">
                  <c:v>694.52062834064043</c:v>
                </c:pt>
                <c:pt idx="692">
                  <c:v>694.36844922710816</c:v>
                </c:pt>
                <c:pt idx="693">
                  <c:v>694.21541724874612</c:v>
                </c:pt>
                <c:pt idx="694">
                  <c:v>694.06153255394293</c:v>
                </c:pt>
                <c:pt idx="695">
                  <c:v>693.90679529203919</c:v>
                </c:pt>
                <c:pt idx="696">
                  <c:v>693.75120561327446</c:v>
                </c:pt>
                <c:pt idx="697">
                  <c:v>693.59476366883337</c:v>
                </c:pt>
                <c:pt idx="698">
                  <c:v>693.43746961080103</c:v>
                </c:pt>
                <c:pt idx="699">
                  <c:v>693.27932359220608</c:v>
                </c:pt>
                <c:pt idx="700">
                  <c:v>693.12032576697925</c:v>
                </c:pt>
                <c:pt idx="701">
                  <c:v>692.96047628999827</c:v>
                </c:pt>
                <c:pt idx="702">
                  <c:v>692.79977531705833</c:v>
                </c:pt>
                <c:pt idx="703">
                  <c:v>692.63822300486868</c:v>
                </c:pt>
                <c:pt idx="704">
                  <c:v>692.47581951108475</c:v>
                </c:pt>
                <c:pt idx="705">
                  <c:v>692.31256499428991</c:v>
                </c:pt>
                <c:pt idx="706">
                  <c:v>692.14845961397612</c:v>
                </c:pt>
                <c:pt idx="707">
                  <c:v>691.98350353057538</c:v>
                </c:pt>
                <c:pt idx="708">
                  <c:v>691.81769690543729</c:v>
                </c:pt>
                <c:pt idx="709">
                  <c:v>691.65103990088846</c:v>
                </c:pt>
                <c:pt idx="710">
                  <c:v>691.48353268011317</c:v>
                </c:pt>
                <c:pt idx="711">
                  <c:v>691.3151754072901</c:v>
                </c:pt>
                <c:pt idx="712">
                  <c:v>691.14596824749663</c:v>
                </c:pt>
                <c:pt idx="713">
                  <c:v>690.97591136676147</c:v>
                </c:pt>
                <c:pt idx="714">
                  <c:v>690.80500493201487</c:v>
                </c:pt>
                <c:pt idx="715">
                  <c:v>690.63324911115683</c:v>
                </c:pt>
                <c:pt idx="716">
                  <c:v>690.46064407301094</c:v>
                </c:pt>
                <c:pt idx="717">
                  <c:v>690.28718998733018</c:v>
                </c:pt>
                <c:pt idx="718">
                  <c:v>690.11288702479828</c:v>
                </c:pt>
                <c:pt idx="719">
                  <c:v>689.93773535705782</c:v>
                </c:pt>
                <c:pt idx="720">
                  <c:v>689.76173515667131</c:v>
                </c:pt>
                <c:pt idx="721">
                  <c:v>689.58488659713328</c:v>
                </c:pt>
                <c:pt idx="722">
                  <c:v>689.40718985290971</c:v>
                </c:pt>
                <c:pt idx="723">
                  <c:v>689.22864509936664</c:v>
                </c:pt>
                <c:pt idx="724">
                  <c:v>689.04925251282964</c:v>
                </c:pt>
                <c:pt idx="725">
                  <c:v>688.86901227056921</c:v>
                </c:pt>
                <c:pt idx="726">
                  <c:v>688.68792455079608</c:v>
                </c:pt>
                <c:pt idx="727">
                  <c:v>688.50598953266206</c:v>
                </c:pt>
                <c:pt idx="728">
                  <c:v>688.32320739623935</c:v>
                </c:pt>
                <c:pt idx="729">
                  <c:v>688.13957832258507</c:v>
                </c:pt>
                <c:pt idx="730">
                  <c:v>687.95510249367351</c:v>
                </c:pt>
                <c:pt idx="731">
                  <c:v>687.76978009243237</c:v>
                </c:pt>
                <c:pt idx="732">
                  <c:v>687.58361130274079</c:v>
                </c:pt>
                <c:pt idx="733">
                  <c:v>687.39659630940878</c:v>
                </c:pt>
                <c:pt idx="734">
                  <c:v>687.20873529821313</c:v>
                </c:pt>
                <c:pt idx="735">
                  <c:v>687.02002845585241</c:v>
                </c:pt>
                <c:pt idx="736">
                  <c:v>686.83047597002223</c:v>
                </c:pt>
                <c:pt idx="737">
                  <c:v>686.64007802931394</c:v>
                </c:pt>
                <c:pt idx="738">
                  <c:v>686.44883482329783</c:v>
                </c:pt>
                <c:pt idx="739">
                  <c:v>686.25674654250258</c:v>
                </c:pt>
                <c:pt idx="740">
                  <c:v>686.06381337837831</c:v>
                </c:pt>
                <c:pt idx="741">
                  <c:v>685.87003552338012</c:v>
                </c:pt>
                <c:pt idx="742">
                  <c:v>685.67541317085238</c:v>
                </c:pt>
                <c:pt idx="743">
                  <c:v>685.47994651513534</c:v>
                </c:pt>
                <c:pt idx="744">
                  <c:v>685.28363575151798</c:v>
                </c:pt>
                <c:pt idx="745">
                  <c:v>685.08648107625027</c:v>
                </c:pt>
                <c:pt idx="746">
                  <c:v>684.88848268651918</c:v>
                </c:pt>
                <c:pt idx="747">
                  <c:v>684.68964078049601</c:v>
                </c:pt>
                <c:pt idx="748">
                  <c:v>684.48995555728902</c:v>
                </c:pt>
                <c:pt idx="749">
                  <c:v>684.28942721698184</c:v>
                </c:pt>
                <c:pt idx="750">
                  <c:v>684.08805596058824</c:v>
                </c:pt>
                <c:pt idx="751">
                  <c:v>683.88584199011871</c:v>
                </c:pt>
                <c:pt idx="752">
                  <c:v>683.6827855085395</c:v>
                </c:pt>
                <c:pt idx="753">
                  <c:v>683.47888671976295</c:v>
                </c:pt>
                <c:pt idx="754">
                  <c:v>683.2741458286705</c:v>
                </c:pt>
                <c:pt idx="755">
                  <c:v>683.06856304111716</c:v>
                </c:pt>
                <c:pt idx="756">
                  <c:v>682.86213856392362</c:v>
                </c:pt>
                <c:pt idx="757">
                  <c:v>682.65487260486645</c:v>
                </c:pt>
                <c:pt idx="758">
                  <c:v>682.44676537268901</c:v>
                </c:pt>
                <c:pt idx="759">
                  <c:v>682.23781707709236</c:v>
                </c:pt>
                <c:pt idx="760">
                  <c:v>682.02802792878424</c:v>
                </c:pt>
                <c:pt idx="761">
                  <c:v>681.81739813941067</c:v>
                </c:pt>
                <c:pt idx="762">
                  <c:v>681.60592792158684</c:v>
                </c:pt>
                <c:pt idx="763">
                  <c:v>681.39361748890099</c:v>
                </c:pt>
                <c:pt idx="764">
                  <c:v>681.18046705592906</c:v>
                </c:pt>
                <c:pt idx="765">
                  <c:v>680.96647683821482</c:v>
                </c:pt>
                <c:pt idx="766">
                  <c:v>680.75164705226405</c:v>
                </c:pt>
                <c:pt idx="767">
                  <c:v>680.53597791557434</c:v>
                </c:pt>
                <c:pt idx="768">
                  <c:v>680.31946964659107</c:v>
                </c:pt>
                <c:pt idx="769">
                  <c:v>680.1021224647634</c:v>
                </c:pt>
                <c:pt idx="770">
                  <c:v>679.88393659050814</c:v>
                </c:pt>
                <c:pt idx="771">
                  <c:v>679.66491224521531</c:v>
                </c:pt>
                <c:pt idx="772">
                  <c:v>679.44504965125236</c:v>
                </c:pt>
                <c:pt idx="773">
                  <c:v>679.22434903199178</c:v>
                </c:pt>
                <c:pt idx="774">
                  <c:v>679.00281061176167</c:v>
                </c:pt>
                <c:pt idx="775">
                  <c:v>678.78043461587401</c:v>
                </c:pt>
                <c:pt idx="776">
                  <c:v>678.55722127063166</c:v>
                </c:pt>
                <c:pt idx="777">
                  <c:v>678.33317080330664</c:v>
                </c:pt>
                <c:pt idx="778">
                  <c:v>678.10828344217816</c:v>
                </c:pt>
                <c:pt idx="779">
                  <c:v>677.88255941649516</c:v>
                </c:pt>
                <c:pt idx="780">
                  <c:v>677.65599895649621</c:v>
                </c:pt>
                <c:pt idx="781">
                  <c:v>677.42860229340715</c:v>
                </c:pt>
                <c:pt idx="782">
                  <c:v>677.2003696594445</c:v>
                </c:pt>
                <c:pt idx="783">
                  <c:v>676.97130128781339</c:v>
                </c:pt>
                <c:pt idx="784">
                  <c:v>676.74139741270881</c:v>
                </c:pt>
                <c:pt idx="785">
                  <c:v>676.51065826931699</c:v>
                </c:pt>
                <c:pt idx="786">
                  <c:v>676.27908409382178</c:v>
                </c:pt>
                <c:pt idx="787">
                  <c:v>676.04667512338335</c:v>
                </c:pt>
                <c:pt idx="788">
                  <c:v>675.81343159617609</c:v>
                </c:pt>
                <c:pt idx="789">
                  <c:v>675.57935375134707</c:v>
                </c:pt>
                <c:pt idx="790">
                  <c:v>675.34444182906907</c:v>
                </c:pt>
                <c:pt idx="791">
                  <c:v>675.10869607048005</c:v>
                </c:pt>
                <c:pt idx="792">
                  <c:v>674.87211671774878</c:v>
                </c:pt>
                <c:pt idx="793">
                  <c:v>674.63470401401776</c:v>
                </c:pt>
                <c:pt idx="794">
                  <c:v>674.3964582034298</c:v>
                </c:pt>
                <c:pt idx="795">
                  <c:v>674.15737953115786</c:v>
                </c:pt>
                <c:pt idx="796">
                  <c:v>673.91746824332836</c:v>
                </c:pt>
                <c:pt idx="797">
                  <c:v>673.67672458711684</c:v>
                </c:pt>
                <c:pt idx="798">
                  <c:v>673.43514881066892</c:v>
                </c:pt>
                <c:pt idx="799">
                  <c:v>673.19274116317206</c:v>
                </c:pt>
                <c:pt idx="800">
                  <c:v>672.94950189477913</c:v>
                </c:pt>
                <c:pt idx="801">
                  <c:v>672.70543125667609</c:v>
                </c:pt>
                <c:pt idx="802">
                  <c:v>672.46052950104809</c:v>
                </c:pt>
                <c:pt idx="803">
                  <c:v>672.21479688110549</c:v>
                </c:pt>
                <c:pt idx="804">
                  <c:v>671.96823365103012</c:v>
                </c:pt>
                <c:pt idx="805">
                  <c:v>671.72084006606372</c:v>
                </c:pt>
                <c:pt idx="806">
                  <c:v>671.47261638242355</c:v>
                </c:pt>
                <c:pt idx="807">
                  <c:v>671.2235628573543</c:v>
                </c:pt>
                <c:pt idx="808">
                  <c:v>670.97367974911367</c:v>
                </c:pt>
                <c:pt idx="809">
                  <c:v>670.72296731697224</c:v>
                </c:pt>
                <c:pt idx="810">
                  <c:v>670.47142582123399</c:v>
                </c:pt>
                <c:pt idx="811">
                  <c:v>670.21905552319356</c:v>
                </c:pt>
                <c:pt idx="812">
                  <c:v>669.96585668519026</c:v>
                </c:pt>
                <c:pt idx="813">
                  <c:v>669.71182957054862</c:v>
                </c:pt>
                <c:pt idx="814">
                  <c:v>669.45697444365601</c:v>
                </c:pt>
                <c:pt idx="815">
                  <c:v>669.20129156989049</c:v>
                </c:pt>
                <c:pt idx="816">
                  <c:v>668.94478121567636</c:v>
                </c:pt>
                <c:pt idx="817">
                  <c:v>668.6874436484328</c:v>
                </c:pt>
                <c:pt idx="818">
                  <c:v>668.42927913663391</c:v>
                </c:pt>
                <c:pt idx="819">
                  <c:v>668.17028794976477</c:v>
                </c:pt>
                <c:pt idx="820">
                  <c:v>667.9104703583422</c:v>
                </c:pt>
                <c:pt idx="821">
                  <c:v>667.64982663390413</c:v>
                </c:pt>
                <c:pt idx="822">
                  <c:v>667.38835704903943</c:v>
                </c:pt>
                <c:pt idx="823">
                  <c:v>667.12606187733945</c:v>
                </c:pt>
                <c:pt idx="824">
                  <c:v>666.86294139343079</c:v>
                </c:pt>
                <c:pt idx="825">
                  <c:v>666.5989958730114</c:v>
                </c:pt>
                <c:pt idx="826">
                  <c:v>666.33422559277767</c:v>
                </c:pt>
                <c:pt idx="827">
                  <c:v>666.06863083045653</c:v>
                </c:pt>
                <c:pt idx="828">
                  <c:v>665.80221186483732</c:v>
                </c:pt>
                <c:pt idx="829">
                  <c:v>665.53496897571733</c:v>
                </c:pt>
                <c:pt idx="830">
                  <c:v>665.26690244397378</c:v>
                </c:pt>
                <c:pt idx="831">
                  <c:v>664.99801255147895</c:v>
                </c:pt>
                <c:pt idx="832">
                  <c:v>664.72829958117745</c:v>
                </c:pt>
                <c:pt idx="833">
                  <c:v>664.45776381704854</c:v>
                </c:pt>
                <c:pt idx="834">
                  <c:v>664.1864055441149</c:v>
                </c:pt>
                <c:pt idx="835">
                  <c:v>631.27841739661983</c:v>
                </c:pt>
                <c:pt idx="836">
                  <c:v>599.96571552671958</c:v>
                </c:pt>
                <c:pt idx="837">
                  <c:v>570.1709649634621</c:v>
                </c:pt>
                <c:pt idx="838">
                  <c:v>541.82057971676193</c:v>
                </c:pt>
                <c:pt idx="839">
                  <c:v>514.84454103740222</c:v>
                </c:pt>
                <c:pt idx="840">
                  <c:v>489.17622448727656</c:v>
                </c:pt>
                <c:pt idx="841">
                  <c:v>464.752235392778</c:v>
                </c:pt>
                <c:pt idx="842">
                  <c:v>441.51225227494206</c:v>
                </c:pt>
                <c:pt idx="843">
                  <c:v>419.39887786965505</c:v>
                </c:pt>
                <c:pt idx="844">
                  <c:v>398.35749736998008</c:v>
                </c:pt>
                <c:pt idx="845">
                  <c:v>378.33614354049644</c:v>
                </c:pt>
                <c:pt idx="846">
                  <c:v>359.28536837051308</c:v>
                </c:pt>
                <c:pt idx="847">
                  <c:v>341.15812094917243</c:v>
                </c:pt>
                <c:pt idx="848">
                  <c:v>323.90963126082426</c:v>
                </c:pt>
                <c:pt idx="849">
                  <c:v>307.49729961367035</c:v>
                </c:pt>
                <c:pt idx="850">
                  <c:v>291.88059142859782</c:v>
                </c:pt>
                <c:pt idx="851">
                  <c:v>277.02093712835074</c:v>
                </c:pt>
                <c:pt idx="852">
                  <c:v>262.88163687979289</c:v>
                </c:pt>
                <c:pt idx="853">
                  <c:v>249.42776995399601</c:v>
                </c:pt>
                <c:pt idx="854">
                  <c:v>236.62610848029522</c:v>
                </c:pt>
                <c:pt idx="855">
                  <c:v>224.44503538130385</c:v>
                </c:pt>
                <c:pt idx="856">
                  <c:v>212.8544662862067</c:v>
                </c:pt>
                <c:pt idx="857">
                  <c:v>201.82577522947673</c:v>
                </c:pt>
                <c:pt idx="858">
                  <c:v>191.33172395150746</c:v>
                </c:pt>
                <c:pt idx="859">
                  <c:v>181.3463946265511</c:v>
                </c:pt>
                <c:pt idx="860">
                  <c:v>171.8451258518165</c:v>
                </c:pt>
                <c:pt idx="861">
                  <c:v>162.80445173963437</c:v>
                </c:pt>
                <c:pt idx="862">
                  <c:v>154.20204396226222</c:v>
                </c:pt>
                <c:pt idx="863">
                  <c:v>146.01665660619346</c:v>
                </c:pt>
                <c:pt idx="864">
                  <c:v>138.22807369977403</c:v>
                </c:pt>
                <c:pt idx="865">
                  <c:v>130.81705928453167</c:v>
                </c:pt>
                <c:pt idx="866">
                  <c:v>123.76530990690583</c:v>
                </c:pt>
                <c:pt idx="867">
                  <c:v>117.05540941304476</c:v>
                </c:pt>
                <c:pt idx="868">
                  <c:v>110.67078593502268</c:v>
                </c:pt>
                <c:pt idx="869">
                  <c:v>104.59567096224403</c:v>
                </c:pt>
                <c:pt idx="870">
                  <c:v>98.815060396949889</c:v>
                </c:pt>
                <c:pt idx="871">
                  <c:v>93.314677497643757</c:v>
                </c:pt>
                <c:pt idx="872">
                  <c:v>88.080937618915243</c:v>
                </c:pt>
                <c:pt idx="873">
                  <c:v>83.100914660577374</c:v>
                </c:pt>
                <c:pt idx="874">
                  <c:v>78.362309143255303</c:v>
                </c:pt>
                <c:pt idx="875">
                  <c:v>73.853417831579449</c:v>
                </c:pt>
                <c:pt idx="876">
                  <c:v>69.563104829961546</c:v>
                </c:pt>
                <c:pt idx="877">
                  <c:v>65.480774079564497</c:v>
                </c:pt>
                <c:pt idx="878">
                  <c:v>61.596343188542733</c:v>
                </c:pt>
                <c:pt idx="879">
                  <c:v>57.900218530917513</c:v>
                </c:pt>
                <c:pt idx="880">
                  <c:v>54.38327155258893</c:v>
                </c:pt>
                <c:pt idx="881">
                  <c:v>51.036816225965374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1736"/>
        <c:axId val="359064288"/>
      </c:scatterChart>
      <c:valAx>
        <c:axId val="35907173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4288"/>
        <c:crosses val="autoZero"/>
        <c:crossBetween val="midCat"/>
      </c:valAx>
      <c:valAx>
        <c:axId val="3590642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71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>
                  <c:v>8.2064653980604505E-3</c:v>
                </c:pt>
                <c:pt idx="7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208.57490024647672</c:v>
                </c:pt>
                <c:pt idx="2">
                  <c:v>317.93554391629965</c:v>
                </c:pt>
                <c:pt idx="3">
                  <c:v>392.19795196511848</c:v>
                </c:pt>
                <c:pt idx="4">
                  <c:v>443.18989012728503</c:v>
                </c:pt>
                <c:pt idx="5">
                  <c:v>479.03161065213834</c:v>
                </c:pt>
                <c:pt idx="6">
                  <c:v>504.596445363692</c:v>
                </c:pt>
                <c:pt idx="7">
                  <c:v>523.0241729182593</c:v>
                </c:pt>
                <c:pt idx="8">
                  <c:v>536.42065003160019</c:v>
                </c:pt>
                <c:pt idx="9">
                  <c:v>546.23423095181215</c:v>
                </c:pt>
                <c:pt idx="10">
                  <c:v>553.47784994641154</c:v>
                </c:pt>
                <c:pt idx="11">
                  <c:v>558.86819784560339</c:v>
                </c:pt>
                <c:pt idx="12">
                  <c:v>562.91661326543044</c:v>
                </c:pt>
                <c:pt idx="13">
                  <c:v>565.99018405470599</c:v>
                </c:pt>
                <c:pt idx="14">
                  <c:v>568.35368354032209</c:v>
                </c:pt>
                <c:pt idx="15">
                  <c:v>570.198790984889</c:v>
                </c:pt>
                <c:pt idx="16">
                  <c:v>571.664680382195</c:v>
                </c:pt>
                <c:pt idx="17">
                  <c:v>572.85264923596912</c:v>
                </c:pt>
                <c:pt idx="18">
                  <c:v>573.8365790308228</c:v>
                </c:pt>
                <c:pt idx="19">
                  <c:v>574.6704520896468</c:v>
                </c:pt>
                <c:pt idx="20">
                  <c:v>575.39377422862003</c:v>
                </c:pt>
                <c:pt idx="21">
                  <c:v>576.03549894498701</c:v>
                </c:pt>
                <c:pt idx="22">
                  <c:v>576.61687457028449</c:v>
                </c:pt>
                <c:pt idx="23">
                  <c:v>577.15351450286585</c:v>
                </c:pt>
                <c:pt idx="24">
                  <c:v>577.65690536548675</c:v>
                </c:pt>
                <c:pt idx="25">
                  <c:v>578.1355075258117</c:v>
                </c:pt>
                <c:pt idx="26">
                  <c:v>578.59555936715776</c:v>
                </c:pt>
                <c:pt idx="27">
                  <c:v>579.04166587250586</c:v>
                </c:pt>
                <c:pt idx="28">
                  <c:v>579.47722992070567</c:v>
                </c:pt>
                <c:pt idx="29">
                  <c:v>579.904768714488</c:v>
                </c:pt>
                <c:pt idx="30">
                  <c:v>580.32614620607319</c:v>
                </c:pt>
                <c:pt idx="31">
                  <c:v>580.74274401419859</c:v>
                </c:pt>
                <c:pt idx="32">
                  <c:v>581.15558724856794</c:v>
                </c:pt>
                <c:pt idx="33">
                  <c:v>581.56543723790003</c:v>
                </c:pt>
                <c:pt idx="34">
                  <c:v>581.9728599401584</c:v>
                </c:pt>
                <c:pt idx="35">
                  <c:v>582.37827646428411</c:v>
                </c:pt>
                <c:pt idx="36">
                  <c:v>582.78200041969785</c:v>
                </c:pt>
                <c:pt idx="37">
                  <c:v>583.18426555552639</c:v>
                </c:pt>
                <c:pt idx="38">
                  <c:v>583.58524623571236</c:v>
                </c:pt>
                <c:pt idx="39">
                  <c:v>583.98507262072394</c:v>
                </c:pt>
                <c:pt idx="40">
                  <c:v>584.38384193638581</c:v>
                </c:pt>
                <c:pt idx="41">
                  <c:v>584.78162684650272</c:v>
                </c:pt>
                <c:pt idx="42">
                  <c:v>585.17848167911018</c:v>
                </c:pt>
                <c:pt idx="43">
                  <c:v>585.57444706179569</c:v>
                </c:pt>
                <c:pt idx="44">
                  <c:v>585.96955337534234</c:v>
                </c:pt>
                <c:pt idx="45">
                  <c:v>586.36382332967719</c:v>
                </c:pt>
                <c:pt idx="46">
                  <c:v>586.75727388704911</c:v>
                </c:pt>
                <c:pt idx="47">
                  <c:v>587.14991769907738</c:v>
                </c:pt>
                <c:pt idx="48">
                  <c:v>587.54176418150087</c:v>
                </c:pt>
                <c:pt idx="49">
                  <c:v>587.93282031889305</c:v>
                </c:pt>
                <c:pt idx="50">
                  <c:v>588.32309126753853</c:v>
                </c:pt>
                <c:pt idx="51">
                  <c:v>588.71258080799009</c:v>
                </c:pt>
                <c:pt idx="52">
                  <c:v>589.10129168431672</c:v>
                </c:pt>
                <c:pt idx="53">
                  <c:v>589.4892258591334</c:v>
                </c:pt>
                <c:pt idx="54">
                  <c:v>589.87638470585716</c:v>
                </c:pt>
                <c:pt idx="55">
                  <c:v>590.26276915275503</c:v>
                </c:pt>
                <c:pt idx="56">
                  <c:v>590.64837979197023</c:v>
                </c:pt>
                <c:pt idx="57">
                  <c:v>591.03321696149749</c:v>
                </c:pt>
                <c:pt idx="58">
                  <c:v>591.41728080724249</c:v>
                </c:pt>
                <c:pt idx="59">
                  <c:v>591.80057132942056</c:v>
                </c:pt>
                <c:pt idx="60">
                  <c:v>592.183088418681</c:v>
                </c:pt>
                <c:pt idx="61">
                  <c:v>592.56483188199184</c:v>
                </c:pt>
                <c:pt idx="62">
                  <c:v>592.94580146354588</c:v>
                </c:pt>
                <c:pt idx="63">
                  <c:v>593.3259968598428</c:v>
                </c:pt>
                <c:pt idx="64">
                  <c:v>593.70541773150831</c:v>
                </c:pt>
                <c:pt idx="65">
                  <c:v>594.08406371203728</c:v>
                </c:pt>
                <c:pt idx="66">
                  <c:v>594.46193441454602</c:v>
                </c:pt>
                <c:pt idx="67">
                  <c:v>594.83902943685155</c:v>
                </c:pt>
                <c:pt idx="68">
                  <c:v>595.21534836546778</c:v>
                </c:pt>
                <c:pt idx="69">
                  <c:v>595.5908907785082</c:v>
                </c:pt>
                <c:pt idx="70">
                  <c:v>595.96565624793618</c:v>
                </c:pt>
                <c:pt idx="71">
                  <c:v>596.33964434135407</c:v>
                </c:pt>
                <c:pt idx="72">
                  <c:v>596.71285462325159</c:v>
                </c:pt>
                <c:pt idx="73">
                  <c:v>597.08528665593974</c:v>
                </c:pt>
                <c:pt idx="74">
                  <c:v>597.4569400005563</c:v>
                </c:pt>
                <c:pt idx="75">
                  <c:v>597.82781421752952</c:v>
                </c:pt>
                <c:pt idx="76">
                  <c:v>598.19790886691203</c:v>
                </c:pt>
                <c:pt idx="77">
                  <c:v>598.56722350888344</c:v>
                </c:pt>
                <c:pt idx="78">
                  <c:v>598.93575770394489</c:v>
                </c:pt>
                <c:pt idx="79">
                  <c:v>599.3035110131342</c:v>
                </c:pt>
                <c:pt idx="80">
                  <c:v>599.67048299824046</c:v>
                </c:pt>
                <c:pt idx="81">
                  <c:v>600.03667322183651</c:v>
                </c:pt>
                <c:pt idx="82">
                  <c:v>600.40208124730566</c:v>
                </c:pt>
                <c:pt idx="83">
                  <c:v>600.76670663924085</c:v>
                </c:pt>
                <c:pt idx="84">
                  <c:v>601.13054896302674</c:v>
                </c:pt>
                <c:pt idx="85">
                  <c:v>601.4936077852542</c:v>
                </c:pt>
                <c:pt idx="86">
                  <c:v>601.8558826735167</c:v>
                </c:pt>
                <c:pt idx="87">
                  <c:v>602.21737319668989</c:v>
                </c:pt>
                <c:pt idx="88">
                  <c:v>602.57807892467952</c:v>
                </c:pt>
                <c:pt idx="89">
                  <c:v>602.93799942853082</c:v>
                </c:pt>
                <c:pt idx="90">
                  <c:v>603.29713428051423</c:v>
                </c:pt>
                <c:pt idx="91">
                  <c:v>603.65548305409709</c:v>
                </c:pt>
                <c:pt idx="92">
                  <c:v>604.01304532384677</c:v>
                </c:pt>
                <c:pt idx="93">
                  <c:v>604.36982066557209</c:v>
                </c:pt>
                <c:pt idx="94">
                  <c:v>604.72580865629106</c:v>
                </c:pt>
                <c:pt idx="95">
                  <c:v>605.08100887406817</c:v>
                </c:pt>
                <c:pt idx="96">
                  <c:v>605.43542089840298</c:v>
                </c:pt>
                <c:pt idx="97">
                  <c:v>605.78904430979765</c:v>
                </c:pt>
                <c:pt idx="98">
                  <c:v>606.1418786900017</c:v>
                </c:pt>
                <c:pt idx="99">
                  <c:v>606.49392362188894</c:v>
                </c:pt>
                <c:pt idx="100">
                  <c:v>606.84517868966259</c:v>
                </c:pt>
                <c:pt idx="101">
                  <c:v>607.19564347858375</c:v>
                </c:pt>
                <c:pt idx="102">
                  <c:v>607.54531757511722</c:v>
                </c:pt>
                <c:pt idx="103">
                  <c:v>607.89420056702215</c:v>
                </c:pt>
                <c:pt idx="104">
                  <c:v>608.24229204309574</c:v>
                </c:pt>
                <c:pt idx="105">
                  <c:v>608.58959159335814</c:v>
                </c:pt>
                <c:pt idx="106">
                  <c:v>608.93609880916165</c:v>
                </c:pt>
                <c:pt idx="107">
                  <c:v>609.28181328280027</c:v>
                </c:pt>
                <c:pt idx="108">
                  <c:v>609.62673460791859</c:v>
                </c:pt>
                <c:pt idx="109">
                  <c:v>609.97086237926317</c:v>
                </c:pt>
                <c:pt idx="110">
                  <c:v>610.31419619275425</c:v>
                </c:pt>
                <c:pt idx="111">
                  <c:v>610.65673564551605</c:v>
                </c:pt>
                <c:pt idx="112">
                  <c:v>610.99848033579508</c:v>
                </c:pt>
                <c:pt idx="113">
                  <c:v>611.33942986310592</c:v>
                </c:pt>
                <c:pt idx="114">
                  <c:v>611.67958382807058</c:v>
                </c:pt>
                <c:pt idx="115">
                  <c:v>612.01894183244247</c:v>
                </c:pt>
                <c:pt idx="116">
                  <c:v>612.35750347914143</c:v>
                </c:pt>
                <c:pt idx="117">
                  <c:v>612.695268372388</c:v>
                </c:pt>
                <c:pt idx="118">
                  <c:v>613.03223611735552</c:v>
                </c:pt>
                <c:pt idx="119">
                  <c:v>613.36840632060876</c:v>
                </c:pt>
                <c:pt idx="120">
                  <c:v>613.7037785895958</c:v>
                </c:pt>
                <c:pt idx="121">
                  <c:v>614.03835253320597</c:v>
                </c:pt>
                <c:pt idx="122">
                  <c:v>614.37212776122465</c:v>
                </c:pt>
                <c:pt idx="123">
                  <c:v>614.70510388489424</c:v>
                </c:pt>
                <c:pt idx="124">
                  <c:v>615.0372805163006</c:v>
                </c:pt>
                <c:pt idx="125">
                  <c:v>615.36865726885799</c:v>
                </c:pt>
                <c:pt idx="126">
                  <c:v>615.6992337571188</c:v>
                </c:pt>
                <c:pt idx="127">
                  <c:v>616.02900959671683</c:v>
                </c:pt>
                <c:pt idx="128">
                  <c:v>616.35798440448491</c:v>
                </c:pt>
                <c:pt idx="129">
                  <c:v>616.68615779839456</c:v>
                </c:pt>
                <c:pt idx="130">
                  <c:v>617.01352939751962</c:v>
                </c:pt>
                <c:pt idx="131">
                  <c:v>617.34009882218641</c:v>
                </c:pt>
                <c:pt idx="132">
                  <c:v>617.66586569372373</c:v>
                </c:pt>
                <c:pt idx="133">
                  <c:v>617.99082963465446</c:v>
                </c:pt>
                <c:pt idx="134">
                  <c:v>618.31499026868039</c:v>
                </c:pt>
                <c:pt idx="135">
                  <c:v>618.63834722058994</c:v>
                </c:pt>
                <c:pt idx="136">
                  <c:v>618.96090011633441</c:v>
                </c:pt>
                <c:pt idx="137">
                  <c:v>619.28264858297234</c:v>
                </c:pt>
                <c:pt idx="138">
                  <c:v>619.60359224877766</c:v>
                </c:pt>
                <c:pt idx="139">
                  <c:v>619.92373074294289</c:v>
                </c:pt>
                <c:pt idx="140">
                  <c:v>620.24306369607484</c:v>
                </c:pt>
                <c:pt idx="141">
                  <c:v>620.56159073963943</c:v>
                </c:pt>
                <c:pt idx="142">
                  <c:v>620.87931150645534</c:v>
                </c:pt>
                <c:pt idx="143">
                  <c:v>621.19622563030623</c:v>
                </c:pt>
                <c:pt idx="144">
                  <c:v>621.51233274620654</c:v>
                </c:pt>
                <c:pt idx="145">
                  <c:v>621.82763249021014</c:v>
                </c:pt>
                <c:pt idx="146">
                  <c:v>622.14212449950378</c:v>
                </c:pt>
                <c:pt idx="147">
                  <c:v>622.45580841247215</c:v>
                </c:pt>
                <c:pt idx="148">
                  <c:v>622.76868386847559</c:v>
                </c:pt>
                <c:pt idx="149">
                  <c:v>623.08075050814637</c:v>
                </c:pt>
                <c:pt idx="150">
                  <c:v>623.39200797311889</c:v>
                </c:pt>
                <c:pt idx="151">
                  <c:v>623.70245590619402</c:v>
                </c:pt>
                <c:pt idx="152">
                  <c:v>624.01209395125022</c:v>
                </c:pt>
                <c:pt idx="153">
                  <c:v>624.32092175330843</c:v>
                </c:pt>
                <c:pt idx="154">
                  <c:v>624.6289389584922</c:v>
                </c:pt>
                <c:pt idx="155">
                  <c:v>624.93614521398797</c:v>
                </c:pt>
                <c:pt idx="156">
                  <c:v>625.24254016816303</c:v>
                </c:pt>
                <c:pt idx="157">
                  <c:v>625.54812347047346</c:v>
                </c:pt>
                <c:pt idx="158">
                  <c:v>625.85289477140464</c:v>
                </c:pt>
                <c:pt idx="159">
                  <c:v>626.15685372262499</c:v>
                </c:pt>
                <c:pt idx="160">
                  <c:v>626.45999997686192</c:v>
                </c:pt>
                <c:pt idx="161">
                  <c:v>626.76233318794175</c:v>
                </c:pt>
                <c:pt idx="162">
                  <c:v>627.063853010858</c:v>
                </c:pt>
                <c:pt idx="163">
                  <c:v>627.36455910157838</c:v>
                </c:pt>
                <c:pt idx="164">
                  <c:v>627.66445111725284</c:v>
                </c:pt>
                <c:pt idx="165">
                  <c:v>627.96352871611055</c:v>
                </c:pt>
                <c:pt idx="166">
                  <c:v>628.26179155747332</c:v>
                </c:pt>
                <c:pt idx="167">
                  <c:v>628.5592393017497</c:v>
                </c:pt>
                <c:pt idx="168">
                  <c:v>628.855871610446</c:v>
                </c:pt>
                <c:pt idx="169">
                  <c:v>629.1516881460974</c:v>
                </c:pt>
                <c:pt idx="170">
                  <c:v>629.44668857240094</c:v>
                </c:pt>
                <c:pt idx="171">
                  <c:v>629.74087255413008</c:v>
                </c:pt>
                <c:pt idx="172">
                  <c:v>630.03423975713031</c:v>
                </c:pt>
                <c:pt idx="173">
                  <c:v>630.32678984828965</c:v>
                </c:pt>
                <c:pt idx="174">
                  <c:v>630.618522495653</c:v>
                </c:pt>
                <c:pt idx="175">
                  <c:v>630.90943736829115</c:v>
                </c:pt>
                <c:pt idx="176">
                  <c:v>631.19953413641917</c:v>
                </c:pt>
                <c:pt idx="177">
                  <c:v>631.48881247117151</c:v>
                </c:pt>
                <c:pt idx="178">
                  <c:v>631.7772720449417</c:v>
                </c:pt>
                <c:pt idx="179">
                  <c:v>632.06491253115632</c:v>
                </c:pt>
                <c:pt idx="180">
                  <c:v>632.3517336042346</c:v>
                </c:pt>
                <c:pt idx="181">
                  <c:v>632.63773493975407</c:v>
                </c:pt>
                <c:pt idx="182">
                  <c:v>632.92291621433583</c:v>
                </c:pt>
                <c:pt idx="183">
                  <c:v>633.20727710563835</c:v>
                </c:pt>
                <c:pt idx="184">
                  <c:v>633.49081729246211</c:v>
                </c:pt>
                <c:pt idx="185">
                  <c:v>633.77353645460335</c:v>
                </c:pt>
                <c:pt idx="186">
                  <c:v>634.0554342729198</c:v>
                </c:pt>
                <c:pt idx="187">
                  <c:v>634.33651042942529</c:v>
                </c:pt>
                <c:pt idx="188">
                  <c:v>634.61676460714159</c:v>
                </c:pt>
                <c:pt idx="189">
                  <c:v>634.89619649011058</c:v>
                </c:pt>
                <c:pt idx="190">
                  <c:v>635.17480576350579</c:v>
                </c:pt>
                <c:pt idx="191">
                  <c:v>635.45259211357893</c:v>
                </c:pt>
                <c:pt idx="192">
                  <c:v>635.72955522748885</c:v>
                </c:pt>
                <c:pt idx="193">
                  <c:v>636.00569479367061</c:v>
                </c:pt>
                <c:pt idx="194">
                  <c:v>636.2810105014504</c:v>
                </c:pt>
                <c:pt idx="195">
                  <c:v>636.55550204128212</c:v>
                </c:pt>
                <c:pt idx="196">
                  <c:v>636.82916910466622</c:v>
                </c:pt>
                <c:pt idx="197">
                  <c:v>637.1020113841148</c:v>
                </c:pt>
                <c:pt idx="198">
                  <c:v>637.37402857328289</c:v>
                </c:pt>
                <c:pt idx="199">
                  <c:v>637.64522036678591</c:v>
                </c:pt>
                <c:pt idx="200">
                  <c:v>637.91558646035276</c:v>
                </c:pt>
                <c:pt idx="201">
                  <c:v>638.1851265506823</c:v>
                </c:pt>
                <c:pt idx="202">
                  <c:v>638.45384033562129</c:v>
                </c:pt>
                <c:pt idx="203">
                  <c:v>638.72172751400126</c:v>
                </c:pt>
                <c:pt idx="204">
                  <c:v>638.98878778570065</c:v>
                </c:pt>
                <c:pt idx="205">
                  <c:v>639.2550208517024</c:v>
                </c:pt>
                <c:pt idx="206">
                  <c:v>639.52042641392575</c:v>
                </c:pt>
                <c:pt idx="207">
                  <c:v>639.78500417534815</c:v>
                </c:pt>
                <c:pt idx="208">
                  <c:v>640.04875384013724</c:v>
                </c:pt>
                <c:pt idx="209">
                  <c:v>640.31167511335855</c:v>
                </c:pt>
                <c:pt idx="210">
                  <c:v>640.57376770113785</c:v>
                </c:pt>
                <c:pt idx="211">
                  <c:v>640.83503131064253</c:v>
                </c:pt>
                <c:pt idx="212">
                  <c:v>641.09546565009089</c:v>
                </c:pt>
                <c:pt idx="213">
                  <c:v>641.35507042874349</c:v>
                </c:pt>
                <c:pt idx="214">
                  <c:v>641.61384535688433</c:v>
                </c:pt>
                <c:pt idx="215">
                  <c:v>641.87179014582057</c:v>
                </c:pt>
                <c:pt idx="216">
                  <c:v>642.12890450786983</c:v>
                </c:pt>
                <c:pt idx="217">
                  <c:v>642.38518815649263</c:v>
                </c:pt>
                <c:pt idx="218">
                  <c:v>642.64064080599303</c:v>
                </c:pt>
                <c:pt idx="219">
                  <c:v>642.89526217187142</c:v>
                </c:pt>
                <c:pt idx="220">
                  <c:v>643.14905197061637</c:v>
                </c:pt>
                <c:pt idx="221">
                  <c:v>643.40200991965469</c:v>
                </c:pt>
                <c:pt idx="222">
                  <c:v>643.65413573753108</c:v>
                </c:pt>
                <c:pt idx="223">
                  <c:v>643.90542914378875</c:v>
                </c:pt>
                <c:pt idx="224">
                  <c:v>644.15588985900536</c:v>
                </c:pt>
                <c:pt idx="225">
                  <c:v>644.40551760472033</c:v>
                </c:pt>
                <c:pt idx="226">
                  <c:v>644.6543121036035</c:v>
                </c:pt>
                <c:pt idx="227">
                  <c:v>644.90227307927194</c:v>
                </c:pt>
                <c:pt idx="228">
                  <c:v>645.14940025632632</c:v>
                </c:pt>
                <c:pt idx="229">
                  <c:v>645.39569336047418</c:v>
                </c:pt>
                <c:pt idx="230">
                  <c:v>645.64115211842648</c:v>
                </c:pt>
                <c:pt idx="231">
                  <c:v>645.88577625778237</c:v>
                </c:pt>
                <c:pt idx="232">
                  <c:v>646.12956550735669</c:v>
                </c:pt>
                <c:pt idx="233">
                  <c:v>646.37251959684545</c:v>
                </c:pt>
                <c:pt idx="234">
                  <c:v>646.61463825697933</c:v>
                </c:pt>
                <c:pt idx="235">
                  <c:v>646.8559212195006</c:v>
                </c:pt>
                <c:pt idx="236">
                  <c:v>647.09636821722177</c:v>
                </c:pt>
                <c:pt idx="237">
                  <c:v>647.33597898387018</c:v>
                </c:pt>
                <c:pt idx="238">
                  <c:v>647.57475325427185</c:v>
                </c:pt>
                <c:pt idx="239">
                  <c:v>647.81269076417243</c:v>
                </c:pt>
                <c:pt idx="240">
                  <c:v>648.04979125039335</c:v>
                </c:pt>
                <c:pt idx="241">
                  <c:v>648.28605445076983</c:v>
                </c:pt>
                <c:pt idx="242">
                  <c:v>648.52148010404585</c:v>
                </c:pt>
                <c:pt idx="243">
                  <c:v>648.75606795008309</c:v>
                </c:pt>
                <c:pt idx="244">
                  <c:v>648.98981772972127</c:v>
                </c:pt>
                <c:pt idx="245">
                  <c:v>649.22272918471594</c:v>
                </c:pt>
                <c:pt idx="246">
                  <c:v>649.45480205796332</c:v>
                </c:pt>
                <c:pt idx="247">
                  <c:v>649.68603609320564</c:v>
                </c:pt>
                <c:pt idx="248">
                  <c:v>649.91643103530794</c:v>
                </c:pt>
                <c:pt idx="249">
                  <c:v>650.14598663009815</c:v>
                </c:pt>
                <c:pt idx="250">
                  <c:v>650.37470262436238</c:v>
                </c:pt>
                <c:pt idx="251">
                  <c:v>650.60257876590674</c:v>
                </c:pt>
                <c:pt idx="252">
                  <c:v>650.82961480361769</c:v>
                </c:pt>
                <c:pt idx="253">
                  <c:v>651.05581048723025</c:v>
                </c:pt>
                <c:pt idx="254">
                  <c:v>651.28116556754935</c:v>
                </c:pt>
                <c:pt idx="255">
                  <c:v>651.50567979637287</c:v>
                </c:pt>
                <c:pt idx="256">
                  <c:v>651.72935292647128</c:v>
                </c:pt>
                <c:pt idx="257">
                  <c:v>651.95218471164162</c:v>
                </c:pt>
                <c:pt idx="258">
                  <c:v>652.17417490662342</c:v>
                </c:pt>
                <c:pt idx="259">
                  <c:v>652.39532326717051</c:v>
                </c:pt>
                <c:pt idx="260">
                  <c:v>652.61562955003524</c:v>
                </c:pt>
                <c:pt idx="261">
                  <c:v>652.83509351291502</c:v>
                </c:pt>
                <c:pt idx="262">
                  <c:v>653.05371491459891</c:v>
                </c:pt>
                <c:pt idx="263">
                  <c:v>653.27149351470393</c:v>
                </c:pt>
                <c:pt idx="264">
                  <c:v>653.48842907394362</c:v>
                </c:pt>
                <c:pt idx="265">
                  <c:v>653.70452135397727</c:v>
                </c:pt>
                <c:pt idx="266">
                  <c:v>653.91977011750726</c:v>
                </c:pt>
                <c:pt idx="267">
                  <c:v>654.13417512808655</c:v>
                </c:pt>
                <c:pt idx="268">
                  <c:v>654.34773615039012</c:v>
                </c:pt>
                <c:pt idx="269">
                  <c:v>654.56045294998603</c:v>
                </c:pt>
                <c:pt idx="270">
                  <c:v>654.77232529342155</c:v>
                </c:pt>
                <c:pt idx="271">
                  <c:v>654.98335294830576</c:v>
                </c:pt>
                <c:pt idx="272">
                  <c:v>655.19353568313818</c:v>
                </c:pt>
                <c:pt idx="273">
                  <c:v>655.40287326741759</c:v>
                </c:pt>
                <c:pt idx="274">
                  <c:v>655.6113654716471</c:v>
                </c:pt>
                <c:pt idx="275">
                  <c:v>655.819012067274</c:v>
                </c:pt>
                <c:pt idx="276">
                  <c:v>656.02581282670894</c:v>
                </c:pt>
                <c:pt idx="277">
                  <c:v>656.23176752339214</c:v>
                </c:pt>
                <c:pt idx="278">
                  <c:v>656.43687593169432</c:v>
                </c:pt>
                <c:pt idx="279">
                  <c:v>656.64113782693641</c:v>
                </c:pt>
                <c:pt idx="280">
                  <c:v>656.84455298546538</c:v>
                </c:pt>
                <c:pt idx="281">
                  <c:v>657.04712118458087</c:v>
                </c:pt>
                <c:pt idx="282">
                  <c:v>657.24884220252204</c:v>
                </c:pt>
                <c:pt idx="283">
                  <c:v>657.44971581850825</c:v>
                </c:pt>
                <c:pt idx="284">
                  <c:v>657.6497418127783</c:v>
                </c:pt>
                <c:pt idx="285">
                  <c:v>657.84891996646058</c:v>
                </c:pt>
                <c:pt idx="286">
                  <c:v>658.04725006169997</c:v>
                </c:pt>
                <c:pt idx="287">
                  <c:v>658.24473188157242</c:v>
                </c:pt>
                <c:pt idx="288">
                  <c:v>658.44136521017322</c:v>
                </c:pt>
                <c:pt idx="289">
                  <c:v>658.63714983247394</c:v>
                </c:pt>
                <c:pt idx="290">
                  <c:v>658.8320855345188</c:v>
                </c:pt>
                <c:pt idx="291">
                  <c:v>659.02617210320545</c:v>
                </c:pt>
                <c:pt idx="292">
                  <c:v>659.21940932646851</c:v>
                </c:pt>
                <c:pt idx="293">
                  <c:v>659.41179699318241</c:v>
                </c:pt>
                <c:pt idx="294">
                  <c:v>659.60333489317452</c:v>
                </c:pt>
                <c:pt idx="295">
                  <c:v>659.79402281721354</c:v>
                </c:pt>
                <c:pt idx="296">
                  <c:v>659.98386055709204</c:v>
                </c:pt>
                <c:pt idx="297">
                  <c:v>660.17284790547319</c:v>
                </c:pt>
                <c:pt idx="298">
                  <c:v>660.36098465604152</c:v>
                </c:pt>
                <c:pt idx="299">
                  <c:v>660.54827060337482</c:v>
                </c:pt>
                <c:pt idx="300">
                  <c:v>660.73470554310404</c:v>
                </c:pt>
                <c:pt idx="301">
                  <c:v>660.92028927174772</c:v>
                </c:pt>
                <c:pt idx="302">
                  <c:v>661.10502158677309</c:v>
                </c:pt>
                <c:pt idx="303">
                  <c:v>661.28890228660828</c:v>
                </c:pt>
                <c:pt idx="304">
                  <c:v>661.47193117064319</c:v>
                </c:pt>
                <c:pt idx="305">
                  <c:v>661.65410803921645</c:v>
                </c:pt>
                <c:pt idx="306">
                  <c:v>661.83543269363781</c:v>
                </c:pt>
                <c:pt idx="307">
                  <c:v>662.0159049361356</c:v>
                </c:pt>
                <c:pt idx="308">
                  <c:v>662.19552456990789</c:v>
                </c:pt>
                <c:pt idx="309">
                  <c:v>662.37429139908113</c:v>
                </c:pt>
                <c:pt idx="310">
                  <c:v>662.55220522873208</c:v>
                </c:pt>
                <c:pt idx="311">
                  <c:v>662.72926586491451</c:v>
                </c:pt>
                <c:pt idx="312">
                  <c:v>662.90547311462967</c:v>
                </c:pt>
                <c:pt idx="313">
                  <c:v>663.08082678574988</c:v>
                </c:pt>
                <c:pt idx="314">
                  <c:v>663.25532668719336</c:v>
                </c:pt>
                <c:pt idx="315">
                  <c:v>663.42897262876102</c:v>
                </c:pt>
                <c:pt idx="316">
                  <c:v>663.60176442119882</c:v>
                </c:pt>
                <c:pt idx="317">
                  <c:v>663.77370187625093</c:v>
                </c:pt>
                <c:pt idx="318">
                  <c:v>663.94478480653743</c:v>
                </c:pt>
                <c:pt idx="319">
                  <c:v>664.11501302565205</c:v>
                </c:pt>
                <c:pt idx="320">
                  <c:v>664.28438634812244</c:v>
                </c:pt>
                <c:pt idx="321">
                  <c:v>664.45290458944146</c:v>
                </c:pt>
                <c:pt idx="322">
                  <c:v>664.62056756597258</c:v>
                </c:pt>
                <c:pt idx="323">
                  <c:v>664.78737509511188</c:v>
                </c:pt>
                <c:pt idx="324">
                  <c:v>664.95332699513381</c:v>
                </c:pt>
                <c:pt idx="325">
                  <c:v>665.11842308524706</c:v>
                </c:pt>
                <c:pt idx="326">
                  <c:v>665.28266318563317</c:v>
                </c:pt>
                <c:pt idx="327">
                  <c:v>665.44604711739203</c:v>
                </c:pt>
                <c:pt idx="328">
                  <c:v>665.60857470254996</c:v>
                </c:pt>
                <c:pt idx="329">
                  <c:v>665.77024576410497</c:v>
                </c:pt>
                <c:pt idx="330">
                  <c:v>665.93106012595626</c:v>
                </c:pt>
                <c:pt idx="331">
                  <c:v>666.09101761291458</c:v>
                </c:pt>
                <c:pt idx="332">
                  <c:v>666.25011805079578</c:v>
                </c:pt>
                <c:pt idx="333">
                  <c:v>666.40836126627005</c:v>
                </c:pt>
                <c:pt idx="334">
                  <c:v>666.56574708699554</c:v>
                </c:pt>
                <c:pt idx="335">
                  <c:v>666.72227534156525</c:v>
                </c:pt>
                <c:pt idx="336">
                  <c:v>666.87794585945551</c:v>
                </c:pt>
                <c:pt idx="337">
                  <c:v>667.03275847108898</c:v>
                </c:pt>
                <c:pt idx="338">
                  <c:v>667.18671300785104</c:v>
                </c:pt>
                <c:pt idx="339">
                  <c:v>667.33980930201176</c:v>
                </c:pt>
                <c:pt idx="340">
                  <c:v>667.4920471868279</c:v>
                </c:pt>
                <c:pt idx="341">
                  <c:v>667.64342649641173</c:v>
                </c:pt>
                <c:pt idx="342">
                  <c:v>667.79394706585867</c:v>
                </c:pt>
                <c:pt idx="343">
                  <c:v>667.94360873117819</c:v>
                </c:pt>
                <c:pt idx="344">
                  <c:v>668.0924113292931</c:v>
                </c:pt>
                <c:pt idx="345">
                  <c:v>668.24035469803641</c:v>
                </c:pt>
                <c:pt idx="346">
                  <c:v>668.38743867621861</c:v>
                </c:pt>
                <c:pt idx="347">
                  <c:v>668.53366310355352</c:v>
                </c:pt>
                <c:pt idx="348">
                  <c:v>668.67902782064937</c:v>
                </c:pt>
                <c:pt idx="349">
                  <c:v>668.82353266904067</c:v>
                </c:pt>
                <c:pt idx="350">
                  <c:v>668.96717749124889</c:v>
                </c:pt>
                <c:pt idx="351">
                  <c:v>669.10996213063675</c:v>
                </c:pt>
                <c:pt idx="352">
                  <c:v>669.25188643153592</c:v>
                </c:pt>
                <c:pt idx="353">
                  <c:v>669.39295023917032</c:v>
                </c:pt>
                <c:pt idx="354">
                  <c:v>669.5331533997313</c:v>
                </c:pt>
                <c:pt idx="355">
                  <c:v>669.6724957602969</c:v>
                </c:pt>
                <c:pt idx="356">
                  <c:v>669.81097716884256</c:v>
                </c:pt>
                <c:pt idx="357">
                  <c:v>669.94859747430939</c:v>
                </c:pt>
                <c:pt idx="358">
                  <c:v>670.08535652654052</c:v>
                </c:pt>
                <c:pt idx="359">
                  <c:v>670.22125417627808</c:v>
                </c:pt>
                <c:pt idx="360">
                  <c:v>670.35629027519883</c:v>
                </c:pt>
                <c:pt idx="361">
                  <c:v>670.49046467591529</c:v>
                </c:pt>
                <c:pt idx="362">
                  <c:v>670.62377723192424</c:v>
                </c:pt>
                <c:pt idx="363">
                  <c:v>670.75622779765035</c:v>
                </c:pt>
                <c:pt idx="364">
                  <c:v>670.88781622840816</c:v>
                </c:pt>
                <c:pt idx="365">
                  <c:v>671.01854238049816</c:v>
                </c:pt>
                <c:pt idx="366">
                  <c:v>671.14840611103898</c:v>
                </c:pt>
                <c:pt idx="367">
                  <c:v>671.27740727814592</c:v>
                </c:pt>
                <c:pt idx="368">
                  <c:v>671.40554574082819</c:v>
                </c:pt>
                <c:pt idx="369">
                  <c:v>671.53282135897371</c:v>
                </c:pt>
                <c:pt idx="370">
                  <c:v>671.65923399338169</c:v>
                </c:pt>
                <c:pt idx="371">
                  <c:v>671.78478350584862</c:v>
                </c:pt>
                <c:pt idx="372">
                  <c:v>671.90946975895747</c:v>
                </c:pt>
                <c:pt idx="373">
                  <c:v>672.03329261630199</c:v>
                </c:pt>
                <c:pt idx="374">
                  <c:v>672.15625194233871</c:v>
                </c:pt>
                <c:pt idx="375">
                  <c:v>672.27834760244059</c:v>
                </c:pt>
                <c:pt idx="376">
                  <c:v>672.39957946290951</c:v>
                </c:pt>
                <c:pt idx="377">
                  <c:v>672.51994739093016</c:v>
                </c:pt>
                <c:pt idx="378">
                  <c:v>672.63945125460293</c:v>
                </c:pt>
                <c:pt idx="379">
                  <c:v>672.75809092294605</c:v>
                </c:pt>
                <c:pt idx="380">
                  <c:v>672.87586626588586</c:v>
                </c:pt>
                <c:pt idx="381">
                  <c:v>672.99277715423943</c:v>
                </c:pt>
                <c:pt idx="382">
                  <c:v>673.10882345974983</c:v>
                </c:pt>
                <c:pt idx="383">
                  <c:v>673.22400505505504</c:v>
                </c:pt>
                <c:pt idx="384">
                  <c:v>673.33832181371827</c:v>
                </c:pt>
                <c:pt idx="385">
                  <c:v>673.45177361014635</c:v>
                </c:pt>
                <c:pt idx="386">
                  <c:v>673.56436031976716</c:v>
                </c:pt>
                <c:pt idx="387">
                  <c:v>673.67608181879075</c:v>
                </c:pt>
                <c:pt idx="388">
                  <c:v>673.78693798437757</c:v>
                </c:pt>
                <c:pt idx="389">
                  <c:v>673.89692869466103</c:v>
                </c:pt>
                <c:pt idx="390">
                  <c:v>674.00605382855451</c:v>
                </c:pt>
                <c:pt idx="391">
                  <c:v>674.11431326595221</c:v>
                </c:pt>
                <c:pt idx="392">
                  <c:v>674.2217068876555</c:v>
                </c:pt>
                <c:pt idx="393">
                  <c:v>674.328234575338</c:v>
                </c:pt>
                <c:pt idx="394">
                  <c:v>674.43389621156985</c:v>
                </c:pt>
                <c:pt idx="395">
                  <c:v>674.5386916798401</c:v>
                </c:pt>
                <c:pt idx="396">
                  <c:v>674.64262086453914</c:v>
                </c:pt>
                <c:pt idx="397">
                  <c:v>674.74568365096923</c:v>
                </c:pt>
                <c:pt idx="398">
                  <c:v>674.84787992528516</c:v>
                </c:pt>
                <c:pt idx="399">
                  <c:v>674.9492095746092</c:v>
                </c:pt>
                <c:pt idx="400">
                  <c:v>675.04967248688683</c:v>
                </c:pt>
                <c:pt idx="401">
                  <c:v>675.14926855106012</c:v>
                </c:pt>
                <c:pt idx="402">
                  <c:v>675.24799765686657</c:v>
                </c:pt>
                <c:pt idx="403">
                  <c:v>675.34585969500688</c:v>
                </c:pt>
                <c:pt idx="404">
                  <c:v>675.44285455706517</c:v>
                </c:pt>
                <c:pt idx="405">
                  <c:v>675.53898213551884</c:v>
                </c:pt>
                <c:pt idx="406">
                  <c:v>675.63424232373461</c:v>
                </c:pt>
                <c:pt idx="407">
                  <c:v>675.72863501599113</c:v>
                </c:pt>
                <c:pt idx="408">
                  <c:v>675.82216010744946</c:v>
                </c:pt>
                <c:pt idx="409">
                  <c:v>675.91481749420018</c:v>
                </c:pt>
                <c:pt idx="410">
                  <c:v>676.0066070731815</c:v>
                </c:pt>
                <c:pt idx="411">
                  <c:v>676.09752874224841</c:v>
                </c:pt>
                <c:pt idx="412">
                  <c:v>676.18758240016405</c:v>
                </c:pt>
                <c:pt idx="413">
                  <c:v>676.27676794656759</c:v>
                </c:pt>
                <c:pt idx="414">
                  <c:v>676.36508528201</c:v>
                </c:pt>
                <c:pt idx="415">
                  <c:v>676.45253430791945</c:v>
                </c:pt>
                <c:pt idx="416">
                  <c:v>676.53911492662496</c:v>
                </c:pt>
                <c:pt idx="417">
                  <c:v>676.6248270413455</c:v>
                </c:pt>
                <c:pt idx="418">
                  <c:v>676.70967055619872</c:v>
                </c:pt>
                <c:pt idx="419">
                  <c:v>676.79364537619222</c:v>
                </c:pt>
                <c:pt idx="420">
                  <c:v>676.87675140723036</c:v>
                </c:pt>
                <c:pt idx="421">
                  <c:v>676.95898855610687</c:v>
                </c:pt>
                <c:pt idx="422">
                  <c:v>677.04035673049839</c:v>
                </c:pt>
                <c:pt idx="423">
                  <c:v>677.12085583899022</c:v>
                </c:pt>
                <c:pt idx="424">
                  <c:v>677.20048579103548</c:v>
                </c:pt>
                <c:pt idx="425">
                  <c:v>677.27924649700503</c:v>
                </c:pt>
                <c:pt idx="426">
                  <c:v>677.3571378681487</c:v>
                </c:pt>
                <c:pt idx="427">
                  <c:v>677.43415981660416</c:v>
                </c:pt>
                <c:pt idx="428">
                  <c:v>677.51031225539055</c:v>
                </c:pt>
                <c:pt idx="429">
                  <c:v>677.58559509843985</c:v>
                </c:pt>
                <c:pt idx="430">
                  <c:v>677.66000826054119</c:v>
                </c:pt>
                <c:pt idx="431">
                  <c:v>677.73355165742623</c:v>
                </c:pt>
                <c:pt idx="432">
                  <c:v>677.80622520566226</c:v>
                </c:pt>
                <c:pt idx="433">
                  <c:v>677.87802882272229</c:v>
                </c:pt>
                <c:pt idx="434">
                  <c:v>677.94896242696188</c:v>
                </c:pt>
                <c:pt idx="435">
                  <c:v>678.01902593766238</c:v>
                </c:pt>
                <c:pt idx="436">
                  <c:v>678.08821927493682</c:v>
                </c:pt>
                <c:pt idx="437">
                  <c:v>678.15654235981503</c:v>
                </c:pt>
                <c:pt idx="438">
                  <c:v>678.22399511422452</c:v>
                </c:pt>
                <c:pt idx="439">
                  <c:v>678.29057746096157</c:v>
                </c:pt>
                <c:pt idx="440">
                  <c:v>678.35628932371026</c:v>
                </c:pt>
                <c:pt idx="441">
                  <c:v>678.42113062705425</c:v>
                </c:pt>
                <c:pt idx="442">
                  <c:v>678.48510129643546</c:v>
                </c:pt>
                <c:pt idx="443">
                  <c:v>678.54820125823414</c:v>
                </c:pt>
                <c:pt idx="444">
                  <c:v>678.6104304396622</c:v>
                </c:pt>
                <c:pt idx="445">
                  <c:v>678.6717887688427</c:v>
                </c:pt>
                <c:pt idx="446">
                  <c:v>678.73227617477039</c:v>
                </c:pt>
                <c:pt idx="447">
                  <c:v>678.79189258736562</c:v>
                </c:pt>
                <c:pt idx="448">
                  <c:v>678.85063793737186</c:v>
                </c:pt>
                <c:pt idx="449">
                  <c:v>678.90851215646865</c:v>
                </c:pt>
                <c:pt idx="450">
                  <c:v>678.96551517719217</c:v>
                </c:pt>
                <c:pt idx="451">
                  <c:v>679.02164693295026</c:v>
                </c:pt>
                <c:pt idx="452">
                  <c:v>679.07690735809911</c:v>
                </c:pt>
                <c:pt idx="453">
                  <c:v>679.13129638779765</c:v>
                </c:pt>
                <c:pt idx="454">
                  <c:v>679.18481395813103</c:v>
                </c:pt>
                <c:pt idx="455">
                  <c:v>679.23746000608946</c:v>
                </c:pt>
                <c:pt idx="456">
                  <c:v>679.28923446950114</c:v>
                </c:pt>
                <c:pt idx="457">
                  <c:v>679.34013728708487</c:v>
                </c:pt>
                <c:pt idx="458">
                  <c:v>679.39016839846227</c:v>
                </c:pt>
                <c:pt idx="459">
                  <c:v>679.4393277441377</c:v>
                </c:pt>
                <c:pt idx="460">
                  <c:v>679.48761526547582</c:v>
                </c:pt>
                <c:pt idx="461">
                  <c:v>679.53503090476204</c:v>
                </c:pt>
                <c:pt idx="462">
                  <c:v>679.58157460510586</c:v>
                </c:pt>
                <c:pt idx="463">
                  <c:v>679.62724631055949</c:v>
                </c:pt>
                <c:pt idx="464">
                  <c:v>679.67204596600163</c:v>
                </c:pt>
                <c:pt idx="465">
                  <c:v>679.71597351725018</c:v>
                </c:pt>
                <c:pt idx="466">
                  <c:v>679.75902891094995</c:v>
                </c:pt>
                <c:pt idx="467">
                  <c:v>679.80121209466392</c:v>
                </c:pt>
                <c:pt idx="468">
                  <c:v>679.84252301682352</c:v>
                </c:pt>
                <c:pt idx="469">
                  <c:v>679.88296162674237</c:v>
                </c:pt>
                <c:pt idx="470">
                  <c:v>679.92252787460279</c:v>
                </c:pt>
                <c:pt idx="471">
                  <c:v>679.9612217114875</c:v>
                </c:pt>
                <c:pt idx="472">
                  <c:v>679.99904308935925</c:v>
                </c:pt>
                <c:pt idx="473">
                  <c:v>680.03599196104176</c:v>
                </c:pt>
                <c:pt idx="474">
                  <c:v>680.07206828026335</c:v>
                </c:pt>
                <c:pt idx="475">
                  <c:v>680.10727200161966</c:v>
                </c:pt>
                <c:pt idx="476">
                  <c:v>680.14160308055602</c:v>
                </c:pt>
                <c:pt idx="477">
                  <c:v>680.17506147347422</c:v>
                </c:pt>
                <c:pt idx="478">
                  <c:v>680.2076471375799</c:v>
                </c:pt>
                <c:pt idx="479">
                  <c:v>680.23936003099379</c:v>
                </c:pt>
                <c:pt idx="480">
                  <c:v>680.27020011271202</c:v>
                </c:pt>
                <c:pt idx="481">
                  <c:v>680.30016734260869</c:v>
                </c:pt>
                <c:pt idx="482">
                  <c:v>680.32926168144229</c:v>
                </c:pt>
                <c:pt idx="483">
                  <c:v>680.35748309084363</c:v>
                </c:pt>
                <c:pt idx="484">
                  <c:v>680.38483153332822</c:v>
                </c:pt>
                <c:pt idx="485">
                  <c:v>680.41130697227857</c:v>
                </c:pt>
                <c:pt idx="486">
                  <c:v>680.43690937195129</c:v>
                </c:pt>
                <c:pt idx="487">
                  <c:v>680.46163869751786</c:v>
                </c:pt>
                <c:pt idx="488">
                  <c:v>680.48549491500808</c:v>
                </c:pt>
                <c:pt idx="489">
                  <c:v>680.50847799130463</c:v>
                </c:pt>
                <c:pt idx="490">
                  <c:v>680.53058789419083</c:v>
                </c:pt>
                <c:pt idx="491">
                  <c:v>680.55182459236687</c:v>
                </c:pt>
                <c:pt idx="492">
                  <c:v>680.57218805534285</c:v>
                </c:pt>
                <c:pt idx="493">
                  <c:v>680.59167825354916</c:v>
                </c:pt>
                <c:pt idx="494">
                  <c:v>680.61029515826749</c:v>
                </c:pt>
                <c:pt idx="495">
                  <c:v>680.62803874168787</c:v>
                </c:pt>
                <c:pt idx="496">
                  <c:v>680.64490897685755</c:v>
                </c:pt>
                <c:pt idx="497">
                  <c:v>680.66090583771768</c:v>
                </c:pt>
                <c:pt idx="498">
                  <c:v>680.67602929907093</c:v>
                </c:pt>
                <c:pt idx="499">
                  <c:v>680.69027933659947</c:v>
                </c:pt>
                <c:pt idx="500">
                  <c:v>680.70365592687403</c:v>
                </c:pt>
                <c:pt idx="501">
                  <c:v>680.71615904733892</c:v>
                </c:pt>
                <c:pt idx="502">
                  <c:v>680.72778867631621</c:v>
                </c:pt>
                <c:pt idx="503">
                  <c:v>680.73854479299575</c:v>
                </c:pt>
                <c:pt idx="504">
                  <c:v>680.7484273774669</c:v>
                </c:pt>
                <c:pt idx="505">
                  <c:v>680.75743641067436</c:v>
                </c:pt>
                <c:pt idx="506">
                  <c:v>680.76557187443552</c:v>
                </c:pt>
                <c:pt idx="507">
                  <c:v>680.77283375147204</c:v>
                </c:pt>
                <c:pt idx="508">
                  <c:v>680.77922202538991</c:v>
                </c:pt>
                <c:pt idx="509">
                  <c:v>680.78473668062304</c:v>
                </c:pt>
                <c:pt idx="510">
                  <c:v>680.78937770252696</c:v>
                </c:pt>
                <c:pt idx="511">
                  <c:v>680.79314507731317</c:v>
                </c:pt>
                <c:pt idx="512">
                  <c:v>680.79603879208878</c:v>
                </c:pt>
                <c:pt idx="513">
                  <c:v>680.79805883481197</c:v>
                </c:pt>
                <c:pt idx="514">
                  <c:v>680.79920519434279</c:v>
                </c:pt>
                <c:pt idx="515">
                  <c:v>680.7994778604176</c:v>
                </c:pt>
                <c:pt idx="516">
                  <c:v>680.79887682362289</c:v>
                </c:pt>
                <c:pt idx="517">
                  <c:v>680.79740207544558</c:v>
                </c:pt>
                <c:pt idx="518">
                  <c:v>680.79505360825681</c:v>
                </c:pt>
                <c:pt idx="519">
                  <c:v>680.79183141528176</c:v>
                </c:pt>
                <c:pt idx="520">
                  <c:v>680.78773549065818</c:v>
                </c:pt>
                <c:pt idx="521">
                  <c:v>680.78276582935132</c:v>
                </c:pt>
                <c:pt idx="522">
                  <c:v>680.77692242724538</c:v>
                </c:pt>
                <c:pt idx="523">
                  <c:v>680.7702052810838</c:v>
                </c:pt>
                <c:pt idx="524">
                  <c:v>680.76261438848928</c:v>
                </c:pt>
                <c:pt idx="525">
                  <c:v>680.75414974796695</c:v>
                </c:pt>
                <c:pt idx="526">
                  <c:v>680.74481135890858</c:v>
                </c:pt>
                <c:pt idx="527">
                  <c:v>680.73459922156167</c:v>
                </c:pt>
                <c:pt idx="528">
                  <c:v>680.72351333706558</c:v>
                </c:pt>
                <c:pt idx="529">
                  <c:v>680.71155370740541</c:v>
                </c:pt>
                <c:pt idx="530">
                  <c:v>680.69872033550575</c:v>
                </c:pt>
                <c:pt idx="531">
                  <c:v>680.68501322513009</c:v>
                </c:pt>
                <c:pt idx="532">
                  <c:v>680.67043238090776</c:v>
                </c:pt>
                <c:pt idx="533">
                  <c:v>680.65497780838245</c:v>
                </c:pt>
                <c:pt idx="534">
                  <c:v>680.63864951394589</c:v>
                </c:pt>
                <c:pt idx="535">
                  <c:v>680.62144750486482</c:v>
                </c:pt>
                <c:pt idx="536">
                  <c:v>680.60337178932741</c:v>
                </c:pt>
                <c:pt idx="537">
                  <c:v>680.58442237635518</c:v>
                </c:pt>
                <c:pt idx="538">
                  <c:v>680.56459927584376</c:v>
                </c:pt>
                <c:pt idx="539">
                  <c:v>680.54390249861899</c:v>
                </c:pt>
                <c:pt idx="540">
                  <c:v>680.52233205633138</c:v>
                </c:pt>
                <c:pt idx="541">
                  <c:v>680.49988796152252</c:v>
                </c:pt>
                <c:pt idx="542">
                  <c:v>680.47657022763099</c:v>
                </c:pt>
                <c:pt idx="543">
                  <c:v>680.45237886897189</c:v>
                </c:pt>
                <c:pt idx="544">
                  <c:v>680.4273139007272</c:v>
                </c:pt>
                <c:pt idx="545">
                  <c:v>680.40137533894392</c:v>
                </c:pt>
                <c:pt idx="546">
                  <c:v>680.37456320056754</c:v>
                </c:pt>
                <c:pt idx="547">
                  <c:v>680.34687750343812</c:v>
                </c:pt>
                <c:pt idx="548">
                  <c:v>680.31831826622761</c:v>
                </c:pt>
                <c:pt idx="549">
                  <c:v>680.28888550855208</c:v>
                </c:pt>
                <c:pt idx="550">
                  <c:v>680.25857925084051</c:v>
                </c:pt>
                <c:pt idx="551">
                  <c:v>680.22739951444521</c:v>
                </c:pt>
                <c:pt idx="552">
                  <c:v>680.19534632156592</c:v>
                </c:pt>
                <c:pt idx="553">
                  <c:v>680.16241969532166</c:v>
                </c:pt>
                <c:pt idx="554">
                  <c:v>680.12861965967545</c:v>
                </c:pt>
                <c:pt idx="555">
                  <c:v>680.09394623948106</c:v>
                </c:pt>
                <c:pt idx="556">
                  <c:v>680.05839946049696</c:v>
                </c:pt>
                <c:pt idx="557">
                  <c:v>680.02197934931212</c:v>
                </c:pt>
                <c:pt idx="558">
                  <c:v>679.98468593344126</c:v>
                </c:pt>
                <c:pt idx="559">
                  <c:v>679.94651924124821</c:v>
                </c:pt>
                <c:pt idx="560">
                  <c:v>679.90747930200746</c:v>
                </c:pt>
                <c:pt idx="561">
                  <c:v>679.86756614585124</c:v>
                </c:pt>
                <c:pt idx="562">
                  <c:v>679.82677980379447</c:v>
                </c:pt>
                <c:pt idx="563">
                  <c:v>679.78512030773243</c:v>
                </c:pt>
                <c:pt idx="564">
                  <c:v>679.74258769046401</c:v>
                </c:pt>
                <c:pt idx="565">
                  <c:v>679.69918198563221</c:v>
                </c:pt>
                <c:pt idx="566">
                  <c:v>679.65490322778101</c:v>
                </c:pt>
                <c:pt idx="567">
                  <c:v>679.60975145236898</c:v>
                </c:pt>
                <c:pt idx="568">
                  <c:v>679.56372669567327</c:v>
                </c:pt>
                <c:pt idx="569">
                  <c:v>679.51682899487309</c:v>
                </c:pt>
                <c:pt idx="570">
                  <c:v>679.46905838805844</c:v>
                </c:pt>
                <c:pt idx="571">
                  <c:v>679.42041491419059</c:v>
                </c:pt>
                <c:pt idx="572">
                  <c:v>679.37089861309016</c:v>
                </c:pt>
                <c:pt idx="573">
                  <c:v>679.32050952548116</c:v>
                </c:pt>
                <c:pt idx="574">
                  <c:v>679.26924769296329</c:v>
                </c:pt>
                <c:pt idx="575">
                  <c:v>679.21711315802384</c:v>
                </c:pt>
                <c:pt idx="576">
                  <c:v>679.16410596401636</c:v>
                </c:pt>
                <c:pt idx="577">
                  <c:v>679.11022615521915</c:v>
                </c:pt>
                <c:pt idx="578">
                  <c:v>679.05547377674725</c:v>
                </c:pt>
                <c:pt idx="579">
                  <c:v>678.99984887463006</c:v>
                </c:pt>
                <c:pt idx="580">
                  <c:v>678.94335149576136</c:v>
                </c:pt>
                <c:pt idx="581">
                  <c:v>678.88598168793078</c:v>
                </c:pt>
                <c:pt idx="582">
                  <c:v>678.82773949980674</c:v>
                </c:pt>
                <c:pt idx="583">
                  <c:v>678.76862498095329</c:v>
                </c:pt>
                <c:pt idx="584">
                  <c:v>678.7086381818101</c:v>
                </c:pt>
                <c:pt idx="585">
                  <c:v>678.64777915368813</c:v>
                </c:pt>
                <c:pt idx="586">
                  <c:v>678.5860479488133</c:v>
                </c:pt>
                <c:pt idx="587">
                  <c:v>678.52344462027554</c:v>
                </c:pt>
                <c:pt idx="588">
                  <c:v>678.45996922207132</c:v>
                </c:pt>
                <c:pt idx="589">
                  <c:v>678.39562180904795</c:v>
                </c:pt>
                <c:pt idx="590">
                  <c:v>678.33040243696382</c:v>
                </c:pt>
                <c:pt idx="591">
                  <c:v>678.26431116248261</c:v>
                </c:pt>
                <c:pt idx="592">
                  <c:v>678.19734804311599</c:v>
                </c:pt>
                <c:pt idx="593">
                  <c:v>678.12951313727274</c:v>
                </c:pt>
                <c:pt idx="594">
                  <c:v>678.06080650426168</c:v>
                </c:pt>
                <c:pt idx="595">
                  <c:v>677.99122820427328</c:v>
                </c:pt>
                <c:pt idx="596">
                  <c:v>677.92077829838468</c:v>
                </c:pt>
                <c:pt idx="597">
                  <c:v>677.84945684855836</c:v>
                </c:pt>
                <c:pt idx="598">
                  <c:v>677.77726391765373</c:v>
                </c:pt>
                <c:pt idx="599">
                  <c:v>677.70419956941555</c:v>
                </c:pt>
                <c:pt idx="600">
                  <c:v>677.63026386847798</c:v>
                </c:pt>
                <c:pt idx="601">
                  <c:v>677.55545688034999</c:v>
                </c:pt>
                <c:pt idx="602">
                  <c:v>677.47977867145119</c:v>
                </c:pt>
                <c:pt idx="603">
                  <c:v>677.40322930906291</c:v>
                </c:pt>
                <c:pt idx="604">
                  <c:v>677.32580886140533</c:v>
                </c:pt>
                <c:pt idx="605">
                  <c:v>677.24751739752799</c:v>
                </c:pt>
                <c:pt idx="606">
                  <c:v>677.16835498741682</c:v>
                </c:pt>
                <c:pt idx="607">
                  <c:v>677.08832170194216</c:v>
                </c:pt>
                <c:pt idx="608">
                  <c:v>677.0074176128428</c:v>
                </c:pt>
                <c:pt idx="609">
                  <c:v>676.92564279276041</c:v>
                </c:pt>
                <c:pt idx="610">
                  <c:v>676.84299731523993</c:v>
                </c:pt>
                <c:pt idx="611">
                  <c:v>676.75948125470256</c:v>
                </c:pt>
                <c:pt idx="612">
                  <c:v>676.67509468645994</c:v>
                </c:pt>
                <c:pt idx="613">
                  <c:v>676.58983768674216</c:v>
                </c:pt>
                <c:pt idx="614">
                  <c:v>676.50371033265503</c:v>
                </c:pt>
                <c:pt idx="615">
                  <c:v>676.4167127021941</c:v>
                </c:pt>
                <c:pt idx="616">
                  <c:v>676.32884487425008</c:v>
                </c:pt>
                <c:pt idx="617">
                  <c:v>676.24010692860679</c:v>
                </c:pt>
                <c:pt idx="618">
                  <c:v>676.15049894594608</c:v>
                </c:pt>
                <c:pt idx="619">
                  <c:v>676.06002100784656</c:v>
                </c:pt>
                <c:pt idx="620">
                  <c:v>675.96867319678711</c:v>
                </c:pt>
                <c:pt idx="621">
                  <c:v>675.87645559611644</c:v>
                </c:pt>
                <c:pt idx="622">
                  <c:v>675.78336829011823</c:v>
                </c:pt>
                <c:pt idx="623">
                  <c:v>675.68941136393983</c:v>
                </c:pt>
                <c:pt idx="624">
                  <c:v>675.59458490363147</c:v>
                </c:pt>
                <c:pt idx="625">
                  <c:v>675.49888899615598</c:v>
                </c:pt>
                <c:pt idx="626">
                  <c:v>675.40232372934156</c:v>
                </c:pt>
                <c:pt idx="627">
                  <c:v>675.30488919194806</c:v>
                </c:pt>
                <c:pt idx="628">
                  <c:v>675.2065854736295</c:v>
                </c:pt>
                <c:pt idx="629">
                  <c:v>675.10741266491209</c:v>
                </c:pt>
                <c:pt idx="630">
                  <c:v>675.00737085723563</c:v>
                </c:pt>
                <c:pt idx="631">
                  <c:v>674.90646014294896</c:v>
                </c:pt>
                <c:pt idx="632">
                  <c:v>674.80468061529439</c:v>
                </c:pt>
                <c:pt idx="633">
                  <c:v>674.70203236840337</c:v>
                </c:pt>
                <c:pt idx="634">
                  <c:v>674.59851549731434</c:v>
                </c:pt>
                <c:pt idx="635">
                  <c:v>674.49413009797024</c:v>
                </c:pt>
                <c:pt idx="636">
                  <c:v>674.38887626720805</c:v>
                </c:pt>
                <c:pt idx="637">
                  <c:v>674.28275410278059</c:v>
                </c:pt>
                <c:pt idx="638">
                  <c:v>674.17576370331267</c:v>
                </c:pt>
                <c:pt idx="639">
                  <c:v>674.06790516836429</c:v>
                </c:pt>
                <c:pt idx="640">
                  <c:v>673.95917859837562</c:v>
                </c:pt>
                <c:pt idx="641">
                  <c:v>673.84958409471585</c:v>
                </c:pt>
                <c:pt idx="642">
                  <c:v>673.73912175961732</c:v>
                </c:pt>
                <c:pt idx="643">
                  <c:v>673.62779169624719</c:v>
                </c:pt>
                <c:pt idx="644">
                  <c:v>673.5155940086737</c:v>
                </c:pt>
                <c:pt idx="645">
                  <c:v>673.4025288018604</c:v>
                </c:pt>
                <c:pt idx="646">
                  <c:v>673.28859618168508</c:v>
                </c:pt>
                <c:pt idx="647">
                  <c:v>673.17379625491321</c:v>
                </c:pt>
                <c:pt idx="648">
                  <c:v>673.0581291292292</c:v>
                </c:pt>
                <c:pt idx="649">
                  <c:v>672.94159491324251</c:v>
                </c:pt>
                <c:pt idx="650">
                  <c:v>672.82419371642243</c:v>
                </c:pt>
                <c:pt idx="651">
                  <c:v>672.70592564921117</c:v>
                </c:pt>
                <c:pt idx="652">
                  <c:v>672.5867908228862</c:v>
                </c:pt>
                <c:pt idx="653">
                  <c:v>672.46678934968236</c:v>
                </c:pt>
                <c:pt idx="654">
                  <c:v>672.34592134273771</c:v>
                </c:pt>
                <c:pt idx="655">
                  <c:v>672.22418691606708</c:v>
                </c:pt>
                <c:pt idx="656">
                  <c:v>672.10158618464834</c:v>
                </c:pt>
                <c:pt idx="657">
                  <c:v>671.978119264322</c:v>
                </c:pt>
                <c:pt idx="658">
                  <c:v>671.8537862718598</c:v>
                </c:pt>
                <c:pt idx="659">
                  <c:v>671.72858732492148</c:v>
                </c:pt>
                <c:pt idx="660">
                  <c:v>671.60252254213617</c:v>
                </c:pt>
                <c:pt idx="661">
                  <c:v>671.47559204297806</c:v>
                </c:pt>
                <c:pt idx="662">
                  <c:v>671.3477959478779</c:v>
                </c:pt>
                <c:pt idx="663">
                  <c:v>671.21913437816352</c:v>
                </c:pt>
                <c:pt idx="664">
                  <c:v>671.08960745605759</c:v>
                </c:pt>
                <c:pt idx="665">
                  <c:v>670.95921530473731</c:v>
                </c:pt>
                <c:pt idx="666">
                  <c:v>670.82795804825969</c:v>
                </c:pt>
                <c:pt idx="667">
                  <c:v>670.69583581163147</c:v>
                </c:pt>
                <c:pt idx="668">
                  <c:v>670.56284872074389</c:v>
                </c:pt>
                <c:pt idx="669">
                  <c:v>670.42899690239631</c:v>
                </c:pt>
                <c:pt idx="670">
                  <c:v>670.29428048435136</c:v>
                </c:pt>
                <c:pt idx="671">
                  <c:v>670.15869959522695</c:v>
                </c:pt>
                <c:pt idx="672">
                  <c:v>670.02225436459469</c:v>
                </c:pt>
                <c:pt idx="673">
                  <c:v>669.88494492296945</c:v>
                </c:pt>
                <c:pt idx="674">
                  <c:v>669.7467714017248</c:v>
                </c:pt>
                <c:pt idx="675">
                  <c:v>669.60773393320846</c:v>
                </c:pt>
                <c:pt idx="676">
                  <c:v>669.4678326506571</c:v>
                </c:pt>
                <c:pt idx="677">
                  <c:v>669.32706768822629</c:v>
                </c:pt>
                <c:pt idx="678">
                  <c:v>669.1854391809967</c:v>
                </c:pt>
                <c:pt idx="679">
                  <c:v>669.0429472649796</c:v>
                </c:pt>
                <c:pt idx="680">
                  <c:v>668.89959207711524</c:v>
                </c:pt>
                <c:pt idx="681">
                  <c:v>668.75537375522856</c:v>
                </c:pt>
                <c:pt idx="682">
                  <c:v>668.61029243810219</c:v>
                </c:pt>
                <c:pt idx="683">
                  <c:v>668.46434826545101</c:v>
                </c:pt>
                <c:pt idx="684">
                  <c:v>668.31754137786857</c:v>
                </c:pt>
                <c:pt idx="685">
                  <c:v>668.1698719169076</c:v>
                </c:pt>
                <c:pt idx="686">
                  <c:v>668.02134002502987</c:v>
                </c:pt>
                <c:pt idx="687">
                  <c:v>667.87194584566646</c:v>
                </c:pt>
                <c:pt idx="688">
                  <c:v>667.72168952310381</c:v>
                </c:pt>
                <c:pt idx="689">
                  <c:v>667.57057120260879</c:v>
                </c:pt>
                <c:pt idx="690">
                  <c:v>667.4185910303338</c:v>
                </c:pt>
                <c:pt idx="691">
                  <c:v>667.26574915341746</c:v>
                </c:pt>
                <c:pt idx="692">
                  <c:v>667.1120457198715</c:v>
                </c:pt>
                <c:pt idx="693">
                  <c:v>666.95748087867457</c:v>
                </c:pt>
                <c:pt idx="694">
                  <c:v>666.80205477970185</c:v>
                </c:pt>
                <c:pt idx="695">
                  <c:v>666.64576757379007</c:v>
                </c:pt>
                <c:pt idx="696">
                  <c:v>666.48861941268319</c:v>
                </c:pt>
                <c:pt idx="697">
                  <c:v>666.33061044908038</c:v>
                </c:pt>
                <c:pt idx="698">
                  <c:v>666.1717408365904</c:v>
                </c:pt>
                <c:pt idx="699">
                  <c:v>666.01201072977415</c:v>
                </c:pt>
                <c:pt idx="700">
                  <c:v>665.85142028410496</c:v>
                </c:pt>
                <c:pt idx="701">
                  <c:v>665.68996965601127</c:v>
                </c:pt>
                <c:pt idx="702">
                  <c:v>665.52765900284896</c:v>
                </c:pt>
                <c:pt idx="703">
                  <c:v>665.3644884828974</c:v>
                </c:pt>
                <c:pt idx="704">
                  <c:v>665.20045825539057</c:v>
                </c:pt>
                <c:pt idx="705">
                  <c:v>665.03556848050084</c:v>
                </c:pt>
                <c:pt idx="706">
                  <c:v>664.86981931931746</c:v>
                </c:pt>
                <c:pt idx="707">
                  <c:v>664.70321093387929</c:v>
                </c:pt>
                <c:pt idx="708">
                  <c:v>664.53574348715256</c:v>
                </c:pt>
                <c:pt idx="709">
                  <c:v>664.36741714308926</c:v>
                </c:pt>
                <c:pt idx="710">
                  <c:v>664.19823206650892</c:v>
                </c:pt>
                <c:pt idx="711">
                  <c:v>664.02818842323393</c:v>
                </c:pt>
                <c:pt idx="712">
                  <c:v>663.85728637999603</c:v>
                </c:pt>
                <c:pt idx="713">
                  <c:v>663.68552610448626</c:v>
                </c:pt>
                <c:pt idx="714">
                  <c:v>663.5129077653072</c:v>
                </c:pt>
                <c:pt idx="715">
                  <c:v>663.33943153204075</c:v>
                </c:pt>
                <c:pt idx="716">
                  <c:v>663.16509757520157</c:v>
                </c:pt>
                <c:pt idx="717">
                  <c:v>662.98990606624272</c:v>
                </c:pt>
                <c:pt idx="718">
                  <c:v>662.81385717755791</c:v>
                </c:pt>
                <c:pt idx="719">
                  <c:v>662.63695108250886</c:v>
                </c:pt>
                <c:pt idx="720">
                  <c:v>662.45918795538671</c:v>
                </c:pt>
                <c:pt idx="721">
                  <c:v>662.28056797142324</c:v>
                </c:pt>
                <c:pt idx="722">
                  <c:v>662.1010913068327</c:v>
                </c:pt>
                <c:pt idx="723">
                  <c:v>661.92075813873748</c:v>
                </c:pt>
                <c:pt idx="724">
                  <c:v>661.73956864522927</c:v>
                </c:pt>
                <c:pt idx="725">
                  <c:v>661.55752300535414</c:v>
                </c:pt>
                <c:pt idx="726">
                  <c:v>661.37462139910815</c:v>
                </c:pt>
                <c:pt idx="727">
                  <c:v>661.19086400743743</c:v>
                </c:pt>
                <c:pt idx="728">
                  <c:v>661.00625101221772</c:v>
                </c:pt>
                <c:pt idx="729">
                  <c:v>660.82078259632021</c:v>
                </c:pt>
                <c:pt idx="730">
                  <c:v>660.6344589435414</c:v>
                </c:pt>
                <c:pt idx="731">
                  <c:v>660.44728023864161</c:v>
                </c:pt>
                <c:pt idx="732">
                  <c:v>660.25924666734193</c:v>
                </c:pt>
                <c:pt idx="733">
                  <c:v>660.07035841630318</c:v>
                </c:pt>
                <c:pt idx="734">
                  <c:v>659.88061567316322</c:v>
                </c:pt>
                <c:pt idx="735">
                  <c:v>659.690018626491</c:v>
                </c:pt>
                <c:pt idx="736">
                  <c:v>659.4985674658617</c:v>
                </c:pt>
                <c:pt idx="737">
                  <c:v>659.30626238175591</c:v>
                </c:pt>
                <c:pt idx="738">
                  <c:v>659.11310356564275</c:v>
                </c:pt>
                <c:pt idx="739">
                  <c:v>658.91909120995945</c:v>
                </c:pt>
                <c:pt idx="740">
                  <c:v>658.72422550807391</c:v>
                </c:pt>
                <c:pt idx="741">
                  <c:v>658.52850665436881</c:v>
                </c:pt>
                <c:pt idx="742">
                  <c:v>658.33193484412493</c:v>
                </c:pt>
                <c:pt idx="743">
                  <c:v>658.13451027362964</c:v>
                </c:pt>
                <c:pt idx="744">
                  <c:v>657.93623314012768</c:v>
                </c:pt>
                <c:pt idx="745">
                  <c:v>657.73710364183501</c:v>
                </c:pt>
                <c:pt idx="746">
                  <c:v>657.53712197791367</c:v>
                </c:pt>
                <c:pt idx="747">
                  <c:v>657.33628834851993</c:v>
                </c:pt>
                <c:pt idx="748">
                  <c:v>657.13460295475659</c:v>
                </c:pt>
                <c:pt idx="749">
                  <c:v>656.93206599871121</c:v>
                </c:pt>
                <c:pt idx="750">
                  <c:v>656.72867768341121</c:v>
                </c:pt>
                <c:pt idx="751">
                  <c:v>656.52443821289046</c:v>
                </c:pt>
                <c:pt idx="752">
                  <c:v>656.31934779214828</c:v>
                </c:pt>
                <c:pt idx="753">
                  <c:v>656.11340662713951</c:v>
                </c:pt>
                <c:pt idx="754">
                  <c:v>655.90661492479774</c:v>
                </c:pt>
                <c:pt idx="755">
                  <c:v>655.69897289304004</c:v>
                </c:pt>
                <c:pt idx="756">
                  <c:v>655.49048074075893</c:v>
                </c:pt>
                <c:pt idx="757">
                  <c:v>655.2811386778119</c:v>
                </c:pt>
                <c:pt idx="758">
                  <c:v>655.07094691503323</c:v>
                </c:pt>
                <c:pt idx="759">
                  <c:v>654.85990566422458</c:v>
                </c:pt>
                <c:pt idx="760">
                  <c:v>654.6480151382043</c:v>
                </c:pt>
                <c:pt idx="761">
                  <c:v>654.4352755507382</c:v>
                </c:pt>
                <c:pt idx="762">
                  <c:v>654.22168711657139</c:v>
                </c:pt>
                <c:pt idx="763">
                  <c:v>654.00725005143136</c:v>
                </c:pt>
                <c:pt idx="764">
                  <c:v>653.79196457204364</c:v>
                </c:pt>
                <c:pt idx="765">
                  <c:v>653.57583089611046</c:v>
                </c:pt>
                <c:pt idx="766">
                  <c:v>653.35884924230709</c:v>
                </c:pt>
                <c:pt idx="767">
                  <c:v>653.14101983030901</c:v>
                </c:pt>
                <c:pt idx="768">
                  <c:v>652.92234288074985</c:v>
                </c:pt>
                <c:pt idx="769">
                  <c:v>652.70281861527701</c:v>
                </c:pt>
                <c:pt idx="770">
                  <c:v>652.48244725651534</c:v>
                </c:pt>
                <c:pt idx="771">
                  <c:v>652.26122902807197</c:v>
                </c:pt>
                <c:pt idx="772">
                  <c:v>652.03916415454194</c:v>
                </c:pt>
                <c:pt idx="773">
                  <c:v>651.81625286153519</c:v>
                </c:pt>
                <c:pt idx="774">
                  <c:v>651.59249537562687</c:v>
                </c:pt>
                <c:pt idx="775">
                  <c:v>651.36789192438584</c:v>
                </c:pt>
                <c:pt idx="776">
                  <c:v>651.14244273638155</c:v>
                </c:pt>
                <c:pt idx="777">
                  <c:v>650.91614804116284</c:v>
                </c:pt>
                <c:pt idx="778">
                  <c:v>650.68900806929526</c:v>
                </c:pt>
                <c:pt idx="779">
                  <c:v>650.46102305232398</c:v>
                </c:pt>
                <c:pt idx="780">
                  <c:v>650.23219322279408</c:v>
                </c:pt>
                <c:pt idx="781">
                  <c:v>650.0025188142472</c:v>
                </c:pt>
                <c:pt idx="782">
                  <c:v>649.77200006122621</c:v>
                </c:pt>
                <c:pt idx="783">
                  <c:v>649.54063719927183</c:v>
                </c:pt>
                <c:pt idx="784">
                  <c:v>649.3084304649251</c:v>
                </c:pt>
                <c:pt idx="785">
                  <c:v>649.07538009572772</c:v>
                </c:pt>
                <c:pt idx="786">
                  <c:v>648.84148633022983</c:v>
                </c:pt>
                <c:pt idx="787">
                  <c:v>648.60674940796662</c:v>
                </c:pt>
                <c:pt idx="788">
                  <c:v>648.37116956949865</c:v>
                </c:pt>
                <c:pt idx="789">
                  <c:v>648.13474705636804</c:v>
                </c:pt>
                <c:pt idx="790">
                  <c:v>647.89748211115341</c:v>
                </c:pt>
                <c:pt idx="791">
                  <c:v>647.65937497740833</c:v>
                </c:pt>
                <c:pt idx="792">
                  <c:v>647.42042589972698</c:v>
                </c:pt>
                <c:pt idx="793">
                  <c:v>647.18063512368747</c:v>
                </c:pt>
                <c:pt idx="794">
                  <c:v>646.94000289587802</c:v>
                </c:pt>
                <c:pt idx="795">
                  <c:v>646.69852946392757</c:v>
                </c:pt>
                <c:pt idx="796">
                  <c:v>646.45621507642761</c:v>
                </c:pt>
                <c:pt idx="797">
                  <c:v>646.21305998302967</c:v>
                </c:pt>
                <c:pt idx="798">
                  <c:v>645.96906443436501</c:v>
                </c:pt>
                <c:pt idx="799">
                  <c:v>645.72422868211731</c:v>
                </c:pt>
                <c:pt idx="800">
                  <c:v>645.47855297894466</c:v>
                </c:pt>
                <c:pt idx="801">
                  <c:v>645.23203757854935</c:v>
                </c:pt>
                <c:pt idx="802">
                  <c:v>644.98468273564242</c:v>
                </c:pt>
                <c:pt idx="803">
                  <c:v>644.73648870597083</c:v>
                </c:pt>
                <c:pt idx="804">
                  <c:v>644.48745574626207</c:v>
                </c:pt>
                <c:pt idx="805">
                  <c:v>644.23758411431481</c:v>
                </c:pt>
                <c:pt idx="806">
                  <c:v>643.98687406891258</c:v>
                </c:pt>
                <c:pt idx="807">
                  <c:v>643.73532586987687</c:v>
                </c:pt>
                <c:pt idx="808">
                  <c:v>643.48293977805224</c:v>
                </c:pt>
                <c:pt idx="809">
                  <c:v>643.2297160553062</c:v>
                </c:pt>
                <c:pt idx="810">
                  <c:v>642.97565496455047</c:v>
                </c:pt>
                <c:pt idx="811">
                  <c:v>642.72075676969655</c:v>
                </c:pt>
                <c:pt idx="812">
                  <c:v>642.46502173571139</c:v>
                </c:pt>
                <c:pt idx="813">
                  <c:v>642.20845012855762</c:v>
                </c:pt>
                <c:pt idx="814">
                  <c:v>641.9510422152706</c:v>
                </c:pt>
                <c:pt idx="815">
                  <c:v>641.69279826388652</c:v>
                </c:pt>
                <c:pt idx="816">
                  <c:v>641.4337185434988</c:v>
                </c:pt>
                <c:pt idx="817">
                  <c:v>641.17380332420453</c:v>
                </c:pt>
                <c:pt idx="818">
                  <c:v>640.91305287716762</c:v>
                </c:pt>
                <c:pt idx="819">
                  <c:v>640.6514674745722</c:v>
                </c:pt>
                <c:pt idx="820">
                  <c:v>640.38904738964482</c:v>
                </c:pt>
                <c:pt idx="821">
                  <c:v>640.12579289664313</c:v>
                </c:pt>
                <c:pt idx="822">
                  <c:v>639.86170427088678</c:v>
                </c:pt>
                <c:pt idx="823">
                  <c:v>639.5967817887074</c:v>
                </c:pt>
                <c:pt idx="824">
                  <c:v>639.33102572748226</c:v>
                </c:pt>
                <c:pt idx="825">
                  <c:v>639.0644363656711</c:v>
                </c:pt>
                <c:pt idx="826">
                  <c:v>638.79701398274176</c:v>
                </c:pt>
                <c:pt idx="827">
                  <c:v>638.52875885920298</c:v>
                </c:pt>
                <c:pt idx="828">
                  <c:v>638.25967127663694</c:v>
                </c:pt>
                <c:pt idx="829">
                  <c:v>637.98975151764319</c:v>
                </c:pt>
                <c:pt idx="830">
                  <c:v>637.71899986591245</c:v>
                </c:pt>
                <c:pt idx="831">
                  <c:v>637.44741660614056</c:v>
                </c:pt>
                <c:pt idx="832">
                  <c:v>637.17500202410645</c:v>
                </c:pt>
                <c:pt idx="833">
                  <c:v>636.90175640663335</c:v>
                </c:pt>
                <c:pt idx="834">
                  <c:v>636.62768004159932</c:v>
                </c:pt>
                <c:pt idx="835">
                  <c:v>603.39006515504525</c:v>
                </c:pt>
                <c:pt idx="836">
                  <c:v>571.76371591897225</c:v>
                </c:pt>
                <c:pt idx="837">
                  <c:v>541.6705227275836</c:v>
                </c:pt>
                <c:pt idx="838">
                  <c:v>513.03616250805771</c:v>
                </c:pt>
                <c:pt idx="839">
                  <c:v>485.78991516012928</c:v>
                </c:pt>
                <c:pt idx="840">
                  <c:v>459.86448889416113</c:v>
                </c:pt>
                <c:pt idx="841">
                  <c:v>435.19585403633153</c:v>
                </c:pt>
                <c:pt idx="842">
                  <c:v>411.72308489047748</c:v>
                </c:pt>
                <c:pt idx="843">
                  <c:v>389.38820926602949</c:v>
                </c:pt>
                <c:pt idx="844">
                  <c:v>368.13606530040448</c:v>
                </c:pt>
                <c:pt idx="845">
                  <c:v>347.91416522224773</c:v>
                </c:pt>
                <c:pt idx="846">
                  <c:v>328.67256571904528</c:v>
                </c:pt>
                <c:pt idx="847">
                  <c:v>310.36374458894937</c:v>
                </c:pt>
                <c:pt idx="848">
                  <c:v>293.15001189787665</c:v>
                </c:pt>
                <c:pt idx="849">
                  <c:v>277.10249562237829</c:v>
                </c:pt>
                <c:pt idx="850">
                  <c:v>261.89995890155859</c:v>
                </c:pt>
                <c:pt idx="851">
                  <c:v>247.49877048836947</c:v>
                </c:pt>
                <c:pt idx="852">
                  <c:v>233.85752061404582</c:v>
                </c:pt>
                <c:pt idx="853">
                  <c:v>220.93690888137886</c:v>
                </c:pt>
                <c:pt idx="854">
                  <c:v>208.69963777004867</c:v>
                </c:pt>
                <c:pt idx="855">
                  <c:v>197.11031147411333</c:v>
                </c:pt>
                <c:pt idx="856">
                  <c:v>186.1353398055941</c:v>
                </c:pt>
                <c:pt idx="857">
                  <c:v>175.74284691125362</c:v>
                </c:pt>
                <c:pt idx="858">
                  <c:v>165.90258456215935</c:v>
                </c:pt>
                <c:pt idx="859">
                  <c:v>156.58584978750031</c:v>
                </c:pt>
                <c:pt idx="860">
                  <c:v>147.76540663539859</c:v>
                </c:pt>
                <c:pt idx="861">
                  <c:v>139.41541185416921</c:v>
                </c:pt>
                <c:pt idx="862">
                  <c:v>131.51134429764838</c:v>
                </c:pt>
                <c:pt idx="863">
                  <c:v>124.02993786785994</c:v>
                </c:pt>
                <c:pt idx="864">
                  <c:v>116.94911781744989</c:v>
                </c:pt>
                <c:pt idx="865">
                  <c:v>110.24794024299858</c:v>
                </c:pt>
                <c:pt idx="866">
                  <c:v>103.9065346085554</c:v>
                </c:pt>
                <c:pt idx="867">
                  <c:v>97.906049146536091</c:v>
                </c:pt>
                <c:pt idx="868">
                  <c:v>92.228598990499407</c:v>
                </c:pt>
                <c:pt idx="869">
                  <c:v>86.857216901294919</c:v>
                </c:pt>
                <c:pt idx="870">
                  <c:v>81.775806454652098</c:v>
                </c:pt>
                <c:pt idx="871">
                  <c:v>76.969097564478503</c:v>
                </c:pt>
                <c:pt idx="872">
                  <c:v>72.422604221954458</c:v>
                </c:pt>
                <c:pt idx="873">
                  <c:v>68.122584335958251</c:v>
                </c:pt>
                <c:pt idx="874">
                  <c:v>64.056001565426371</c:v>
                </c:pt>
                <c:pt idx="875">
                  <c:v>60.210489038945632</c:v>
                </c:pt>
                <c:pt idx="876">
                  <c:v>56.574314861172269</c:v>
                </c:pt>
                <c:pt idx="877">
                  <c:v>53.136349309558767</c:v>
                </c:pt>
                <c:pt idx="878">
                  <c:v>49.886033628313534</c:v>
                </c:pt>
                <c:pt idx="879">
                  <c:v>46.813350329474645</c:v>
                </c:pt>
                <c:pt idx="880">
                  <c:v>43.90879491339129</c:v>
                </c:pt>
                <c:pt idx="881">
                  <c:v>41.163348922684584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384"/>
        <c:axId val="359068600"/>
      </c:scatterChart>
      <c:valAx>
        <c:axId val="35906938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600"/>
        <c:crosses val="autoZero"/>
        <c:crossBetween val="midCat"/>
      </c:valAx>
      <c:valAx>
        <c:axId val="3590686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3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>
                  <c:v>8.2064653980604505E-3</c:v>
                </c:pt>
                <c:pt idx="7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46.889730732987886</c:v>
                </c:pt>
                <c:pt idx="2">
                  <c:v>71.475100920889275</c:v>
                </c:pt>
                <c:pt idx="3">
                  <c:v>88.170035512143897</c:v>
                </c:pt>
                <c:pt idx="4">
                  <c:v>99.633534941613462</c:v>
                </c:pt>
                <c:pt idx="5">
                  <c:v>107.69111340590314</c:v>
                </c:pt>
                <c:pt idx="6">
                  <c:v>113.43834480547008</c:v>
                </c:pt>
                <c:pt idx="7">
                  <c:v>117.58108289156498</c:v>
                </c:pt>
                <c:pt idx="8">
                  <c:v>120.59274538725781</c:v>
                </c:pt>
                <c:pt idx="9">
                  <c:v>122.79893686250891</c:v>
                </c:pt>
                <c:pt idx="10">
                  <c:v>124.42737510597804</c:v>
                </c:pt>
                <c:pt idx="11">
                  <c:v>125.63917940866045</c:v>
                </c:pt>
                <c:pt idx="12">
                  <c:v>126.54930382299142</c:v>
                </c:pt>
                <c:pt idx="13">
                  <c:v>127.24027338130165</c:v>
                </c:pt>
                <c:pt idx="14">
                  <c:v>127.77161178461448</c:v>
                </c:pt>
                <c:pt idx="15">
                  <c:v>128.18641045476576</c:v>
                </c:pt>
                <c:pt idx="16">
                  <c:v>128.51595710224248</c:v>
                </c:pt>
                <c:pt idx="17">
                  <c:v>128.78302442245607</c:v>
                </c:pt>
                <c:pt idx="18">
                  <c:v>129.00422171458629</c:v>
                </c:pt>
                <c:pt idx="19">
                  <c:v>129.1916847465597</c:v>
                </c:pt>
                <c:pt idx="20">
                  <c:v>129.35429482231464</c:v>
                </c:pt>
                <c:pt idx="21">
                  <c:v>129.49856097859518</c:v>
                </c:pt>
                <c:pt idx="22">
                  <c:v>129.62926005356874</c:v>
                </c:pt>
                <c:pt idx="23">
                  <c:v>129.74990209587381</c:v>
                </c:pt>
                <c:pt idx="24">
                  <c:v>129.86306941358004</c:v>
                </c:pt>
                <c:pt idx="25">
                  <c:v>129.97066398224263</c:v>
                </c:pt>
                <c:pt idx="26">
                  <c:v>130.07408825303668</c:v>
                </c:pt>
                <c:pt idx="27">
                  <c:v>130.17437747234968</c:v>
                </c:pt>
                <c:pt idx="28">
                  <c:v>130.27229664149672</c:v>
                </c:pt>
                <c:pt idx="29">
                  <c:v>130.3684116529131</c:v>
                </c:pt>
                <c:pt idx="30">
                  <c:v>130.46314154176369</c:v>
                </c:pt>
                <c:pt idx="31">
                  <c:v>130.55679690980591</c:v>
                </c:pt>
                <c:pt idx="32">
                  <c:v>130.64960821198866</c:v>
                </c:pt>
                <c:pt idx="33">
                  <c:v>130.74174660264828</c:v>
                </c:pt>
                <c:pt idx="34">
                  <c:v>130.83333931481462</c:v>
                </c:pt>
                <c:pt idx="35">
                  <c:v>130.92448101800372</c:v>
                </c:pt>
                <c:pt idx="36">
                  <c:v>131.01524221476055</c:v>
                </c:pt>
                <c:pt idx="37">
                  <c:v>131.10567545423461</c:v>
                </c:pt>
                <c:pt idx="38">
                  <c:v>131.19581993519006</c:v>
                </c:pt>
                <c:pt idx="39">
                  <c:v>131.28570491900632</c:v>
                </c:pt>
                <c:pt idx="40">
                  <c:v>131.37535226302455</c:v>
                </c:pt>
                <c:pt idx="41">
                  <c:v>131.46477830279724</c:v>
                </c:pt>
                <c:pt idx="42">
                  <c:v>131.55399525181201</c:v>
                </c:pt>
                <c:pt idx="43">
                  <c:v>131.64301224355822</c:v>
                </c:pt>
                <c:pt idx="44">
                  <c:v>131.73183610794081</c:v>
                </c:pt>
                <c:pt idx="45">
                  <c:v>131.8204719503793</c:v>
                </c:pt>
                <c:pt idx="46">
                  <c:v>131.90892358415744</c:v>
                </c:pt>
                <c:pt idx="47">
                  <c:v>131.99719385348621</c:v>
                </c:pt>
                <c:pt idx="48">
                  <c:v>132.08528487511822</c:v>
                </c:pt>
                <c:pt idx="49">
                  <c:v>132.17319821925568</c:v>
                </c:pt>
                <c:pt idx="50">
                  <c:v>132.26093504508307</c:v>
                </c:pt>
                <c:pt idx="51">
                  <c:v>132.34849620250665</c:v>
                </c:pt>
                <c:pt idx="52">
                  <c:v>132.43588230842064</c:v>
                </c:pt>
                <c:pt idx="53">
                  <c:v>132.5230938040406</c:v>
                </c:pt>
                <c:pt idx="54">
                  <c:v>132.61013099812445</c:v>
                </c:pt>
                <c:pt idx="55">
                  <c:v>132.69699409935592</c:v>
                </c:pt>
                <c:pt idx="56">
                  <c:v>132.78368324085477</c:v>
                </c:pt>
                <c:pt idx="57">
                  <c:v>132.87019849860562</c:v>
                </c:pt>
                <c:pt idx="58">
                  <c:v>132.9565399054095</c:v>
                </c:pt>
                <c:pt idx="59">
                  <c:v>133.04270746131482</c:v>
                </c:pt>
                <c:pt idx="60">
                  <c:v>133.12870114173845</c:v>
                </c:pt>
                <c:pt idx="61">
                  <c:v>133.21452090328489</c:v>
                </c:pt>
                <c:pt idx="62">
                  <c:v>133.3001666884461</c:v>
                </c:pt>
                <c:pt idx="63">
                  <c:v>133.38563842899214</c:v>
                </c:pt>
                <c:pt idx="64">
                  <c:v>133.47093604862829</c:v>
                </c:pt>
                <c:pt idx="65">
                  <c:v>133.5560594649605</c:v>
                </c:pt>
                <c:pt idx="66">
                  <c:v>133.64100859101345</c:v>
                </c:pt>
                <c:pt idx="67">
                  <c:v>133.72578333637236</c:v>
                </c:pt>
                <c:pt idx="68">
                  <c:v>133.81038360808142</c:v>
                </c:pt>
                <c:pt idx="69">
                  <c:v>133.89480931129631</c:v>
                </c:pt>
                <c:pt idx="70">
                  <c:v>133.97906034979007</c:v>
                </c:pt>
                <c:pt idx="71">
                  <c:v>134.0631366263554</c:v>
                </c:pt>
                <c:pt idx="72">
                  <c:v>134.14703804308519</c:v>
                </c:pt>
                <c:pt idx="73">
                  <c:v>134.2307645015826</c:v>
                </c:pt>
                <c:pt idx="74">
                  <c:v>134.31431590318698</c:v>
                </c:pt>
                <c:pt idx="75">
                  <c:v>134.39769214907818</c:v>
                </c:pt>
                <c:pt idx="76">
                  <c:v>134.48089314035161</c:v>
                </c:pt>
                <c:pt idx="77">
                  <c:v>134.56391877813127</c:v>
                </c:pt>
                <c:pt idx="78">
                  <c:v>134.64676896361334</c:v>
                </c:pt>
                <c:pt idx="79">
                  <c:v>134.72944359811478</c:v>
                </c:pt>
                <c:pt idx="80">
                  <c:v>134.81194258312138</c:v>
                </c:pt>
                <c:pt idx="81">
                  <c:v>134.89426582029506</c:v>
                </c:pt>
                <c:pt idx="82">
                  <c:v>134.97641321148006</c:v>
                </c:pt>
                <c:pt idx="83">
                  <c:v>135.05838465879251</c:v>
                </c:pt>
                <c:pt idx="84">
                  <c:v>135.1401800645265</c:v>
                </c:pt>
                <c:pt idx="85">
                  <c:v>135.2217993312473</c:v>
                </c:pt>
                <c:pt idx="86">
                  <c:v>135.30324236174559</c:v>
                </c:pt>
                <c:pt idx="87">
                  <c:v>135.38450905910028</c:v>
                </c:pt>
                <c:pt idx="88">
                  <c:v>135.46559932662188</c:v>
                </c:pt>
                <c:pt idx="89">
                  <c:v>135.54651306787707</c:v>
                </c:pt>
                <c:pt idx="90">
                  <c:v>135.62725018670793</c:v>
                </c:pt>
                <c:pt idx="91">
                  <c:v>135.70781058722565</c:v>
                </c:pt>
                <c:pt idx="92">
                  <c:v>135.78819417378867</c:v>
                </c:pt>
                <c:pt idx="93">
                  <c:v>135.86840085103461</c:v>
                </c:pt>
                <c:pt idx="94">
                  <c:v>135.94843052387282</c:v>
                </c:pt>
                <c:pt idx="95">
                  <c:v>136.028283097448</c:v>
                </c:pt>
                <c:pt idx="96">
                  <c:v>136.10795847722741</c:v>
                </c:pt>
                <c:pt idx="97">
                  <c:v>136.18745656890374</c:v>
                </c:pt>
                <c:pt idx="98">
                  <c:v>136.26677727845009</c:v>
                </c:pt>
                <c:pt idx="99">
                  <c:v>136.34592051209231</c:v>
                </c:pt>
                <c:pt idx="100">
                  <c:v>136.42488617635507</c:v>
                </c:pt>
                <c:pt idx="101">
                  <c:v>136.50367417800092</c:v>
                </c:pt>
                <c:pt idx="102">
                  <c:v>136.58228442406303</c:v>
                </c:pt>
                <c:pt idx="103">
                  <c:v>136.66071682186552</c:v>
                </c:pt>
                <c:pt idx="104">
                  <c:v>136.73897127896581</c:v>
                </c:pt>
                <c:pt idx="105">
                  <c:v>136.81704770319638</c:v>
                </c:pt>
                <c:pt idx="106">
                  <c:v>136.8949460026891</c:v>
                </c:pt>
                <c:pt idx="107">
                  <c:v>136.97266608578758</c:v>
                </c:pt>
                <c:pt idx="108">
                  <c:v>137.05020786113903</c:v>
                </c:pt>
                <c:pt idx="109">
                  <c:v>137.12757123763842</c:v>
                </c:pt>
                <c:pt idx="110">
                  <c:v>137.20475612444454</c:v>
                </c:pt>
                <c:pt idx="111">
                  <c:v>137.28176243098693</c:v>
                </c:pt>
                <c:pt idx="112">
                  <c:v>137.35859006694733</c:v>
                </c:pt>
                <c:pt idx="113">
                  <c:v>137.43523894229259</c:v>
                </c:pt>
                <c:pt idx="114">
                  <c:v>137.51170896723858</c:v>
                </c:pt>
                <c:pt idx="115">
                  <c:v>137.58800005225541</c:v>
                </c:pt>
                <c:pt idx="116">
                  <c:v>137.6641121080755</c:v>
                </c:pt>
                <c:pt idx="117">
                  <c:v>137.74004504572366</c:v>
                </c:pt>
                <c:pt idx="118">
                  <c:v>137.8157987764389</c:v>
                </c:pt>
                <c:pt idx="119">
                  <c:v>137.89137321177301</c:v>
                </c:pt>
                <c:pt idx="120">
                  <c:v>137.96676826347641</c:v>
                </c:pt>
                <c:pt idx="121">
                  <c:v>138.04198384362348</c:v>
                </c:pt>
                <c:pt idx="122">
                  <c:v>138.11701986449006</c:v>
                </c:pt>
                <c:pt idx="123">
                  <c:v>138.19187623867953</c:v>
                </c:pt>
                <c:pt idx="124">
                  <c:v>138.2665528789849</c:v>
                </c:pt>
                <c:pt idx="125">
                  <c:v>138.34104969849781</c:v>
                </c:pt>
                <c:pt idx="126">
                  <c:v>138.4153666105658</c:v>
                </c:pt>
                <c:pt idx="127">
                  <c:v>138.48950352877947</c:v>
                </c:pt>
                <c:pt idx="128">
                  <c:v>138.56346036699898</c:v>
                </c:pt>
                <c:pt idx="129">
                  <c:v>138.63723703934053</c:v>
                </c:pt>
                <c:pt idx="130">
                  <c:v>138.71083346016806</c:v>
                </c:pt>
                <c:pt idx="131">
                  <c:v>138.78424954412716</c:v>
                </c:pt>
                <c:pt idx="132">
                  <c:v>138.85748520608868</c:v>
                </c:pt>
                <c:pt idx="133">
                  <c:v>138.93054036119204</c:v>
                </c:pt>
                <c:pt idx="134">
                  <c:v>139.00341492484159</c:v>
                </c:pt>
                <c:pt idx="135">
                  <c:v>139.07610881268602</c:v>
                </c:pt>
                <c:pt idx="136">
                  <c:v>139.14862194063542</c:v>
                </c:pt>
                <c:pt idx="137">
                  <c:v>139.22095422484878</c:v>
                </c:pt>
                <c:pt idx="138">
                  <c:v>139.2931055817584</c:v>
                </c:pt>
                <c:pt idx="139">
                  <c:v>139.36507592800299</c:v>
                </c:pt>
                <c:pt idx="140">
                  <c:v>139.43686518053929</c:v>
                </c:pt>
                <c:pt idx="141">
                  <c:v>139.50847325651711</c:v>
                </c:pt>
                <c:pt idx="142">
                  <c:v>139.57990007339043</c:v>
                </c:pt>
                <c:pt idx="143">
                  <c:v>139.65114554883013</c:v>
                </c:pt>
                <c:pt idx="144">
                  <c:v>139.7222096007838</c:v>
                </c:pt>
                <c:pt idx="145">
                  <c:v>139.7930921474327</c:v>
                </c:pt>
                <c:pt idx="146">
                  <c:v>139.86379310721276</c:v>
                </c:pt>
                <c:pt idx="147">
                  <c:v>139.93431239882923</c:v>
                </c:pt>
                <c:pt idx="148">
                  <c:v>140.00464994120668</c:v>
                </c:pt>
                <c:pt idx="149">
                  <c:v>140.07480565355567</c:v>
                </c:pt>
                <c:pt idx="150">
                  <c:v>140.144779455312</c:v>
                </c:pt>
                <c:pt idx="151">
                  <c:v>140.21457126617375</c:v>
                </c:pt>
                <c:pt idx="152">
                  <c:v>140.28418100608116</c:v>
                </c:pt>
                <c:pt idx="153">
                  <c:v>140.35360859523144</c:v>
                </c:pt>
                <c:pt idx="154">
                  <c:v>140.42285395406955</c:v>
                </c:pt>
                <c:pt idx="155">
                  <c:v>140.49191700327953</c:v>
                </c:pt>
                <c:pt idx="156">
                  <c:v>140.56079766381077</c:v>
                </c:pt>
                <c:pt idx="157">
                  <c:v>140.62949585685749</c:v>
                </c:pt>
                <c:pt idx="158">
                  <c:v>140.69801150384529</c:v>
                </c:pt>
                <c:pt idx="159">
                  <c:v>140.76634452646576</c:v>
                </c:pt>
                <c:pt idx="160">
                  <c:v>140.83449484664851</c:v>
                </c:pt>
                <c:pt idx="161">
                  <c:v>140.90246238657025</c:v>
                </c:pt>
                <c:pt idx="162">
                  <c:v>140.97024706867003</c:v>
                </c:pt>
                <c:pt idx="163">
                  <c:v>141.03784881560594</c:v>
                </c:pt>
                <c:pt idx="164">
                  <c:v>141.10526755030187</c:v>
                </c:pt>
                <c:pt idx="165">
                  <c:v>141.17250319592432</c:v>
                </c:pt>
                <c:pt idx="166">
                  <c:v>141.23955567588538</c:v>
                </c:pt>
                <c:pt idx="167">
                  <c:v>141.30642491384148</c:v>
                </c:pt>
                <c:pt idx="168">
                  <c:v>141.37311083369588</c:v>
                </c:pt>
                <c:pt idx="169">
                  <c:v>141.43961335958306</c:v>
                </c:pt>
                <c:pt idx="170">
                  <c:v>141.50593241589877</c:v>
                </c:pt>
                <c:pt idx="171">
                  <c:v>141.57206792728073</c:v>
                </c:pt>
                <c:pt idx="172">
                  <c:v>141.6380198186076</c:v>
                </c:pt>
                <c:pt idx="173">
                  <c:v>141.70378801499251</c:v>
                </c:pt>
                <c:pt idx="174">
                  <c:v>141.7693724418086</c:v>
                </c:pt>
                <c:pt idx="175">
                  <c:v>141.83477302465968</c:v>
                </c:pt>
                <c:pt idx="176">
                  <c:v>141.89998968940677</c:v>
                </c:pt>
                <c:pt idx="177">
                  <c:v>141.96502236211759</c:v>
                </c:pt>
                <c:pt idx="178">
                  <c:v>142.02987096914296</c:v>
                </c:pt>
                <c:pt idx="179">
                  <c:v>142.09453543706584</c:v>
                </c:pt>
                <c:pt idx="180">
                  <c:v>142.15901569269246</c:v>
                </c:pt>
                <c:pt idx="181">
                  <c:v>142.22331166308936</c:v>
                </c:pt>
                <c:pt idx="182">
                  <c:v>142.28742327555773</c:v>
                </c:pt>
                <c:pt idx="183">
                  <c:v>142.35135045763192</c:v>
                </c:pt>
                <c:pt idx="184">
                  <c:v>142.41509313710313</c:v>
                </c:pt>
                <c:pt idx="185">
                  <c:v>142.47865124198628</c:v>
                </c:pt>
                <c:pt idx="186">
                  <c:v>142.54202470053499</c:v>
                </c:pt>
                <c:pt idx="187">
                  <c:v>142.60521344126283</c:v>
                </c:pt>
                <c:pt idx="188">
                  <c:v>142.66821739290984</c:v>
                </c:pt>
                <c:pt idx="189">
                  <c:v>142.73103648444553</c:v>
                </c:pt>
                <c:pt idx="190">
                  <c:v>142.7936706450937</c:v>
                </c:pt>
                <c:pt idx="191">
                  <c:v>142.8561198043206</c:v>
                </c:pt>
                <c:pt idx="192">
                  <c:v>142.91838389179642</c:v>
                </c:pt>
                <c:pt idx="193">
                  <c:v>142.98046283747823</c:v>
                </c:pt>
                <c:pt idx="194">
                  <c:v>143.04235657152341</c:v>
                </c:pt>
                <c:pt idx="195">
                  <c:v>143.1040650243429</c:v>
                </c:pt>
                <c:pt idx="196">
                  <c:v>143.16558812658295</c:v>
                </c:pt>
                <c:pt idx="197">
                  <c:v>143.22692580911712</c:v>
                </c:pt>
                <c:pt idx="198">
                  <c:v>143.28807800307607</c:v>
                </c:pt>
                <c:pt idx="199">
                  <c:v>143.34904463980621</c:v>
                </c:pt>
                <c:pt idx="200">
                  <c:v>143.40982565090437</c:v>
                </c:pt>
                <c:pt idx="201">
                  <c:v>143.47042096818541</c:v>
                </c:pt>
                <c:pt idx="202">
                  <c:v>143.53083052372224</c:v>
                </c:pt>
                <c:pt idx="203">
                  <c:v>143.59105424980919</c:v>
                </c:pt>
                <c:pt idx="204">
                  <c:v>143.65109207897592</c:v>
                </c:pt>
                <c:pt idx="205">
                  <c:v>143.71094394400035</c:v>
                </c:pt>
                <c:pt idx="206">
                  <c:v>143.77060977787099</c:v>
                </c:pt>
                <c:pt idx="207">
                  <c:v>143.83008951381416</c:v>
                </c:pt>
                <c:pt idx="208">
                  <c:v>143.88938308532377</c:v>
                </c:pt>
                <c:pt idx="209">
                  <c:v>143.94849042609562</c:v>
                </c:pt>
                <c:pt idx="210">
                  <c:v>144.00741147006383</c:v>
                </c:pt>
                <c:pt idx="211">
                  <c:v>144.06614615139665</c:v>
                </c:pt>
                <c:pt idx="212">
                  <c:v>144.12469440449865</c:v>
                </c:pt>
                <c:pt idx="213">
                  <c:v>144.18305616400869</c:v>
                </c:pt>
                <c:pt idx="214">
                  <c:v>144.24123136479571</c:v>
                </c:pt>
                <c:pt idx="215">
                  <c:v>144.29921994195868</c:v>
                </c:pt>
                <c:pt idx="216">
                  <c:v>144.35702183082367</c:v>
                </c:pt>
                <c:pt idx="217">
                  <c:v>144.41463696697375</c:v>
                </c:pt>
                <c:pt idx="218">
                  <c:v>144.47206528618162</c:v>
                </c:pt>
                <c:pt idx="219">
                  <c:v>144.52930672448889</c:v>
                </c:pt>
                <c:pt idx="220">
                  <c:v>144.58636121815934</c:v>
                </c:pt>
                <c:pt idx="221">
                  <c:v>144.64322870366772</c:v>
                </c:pt>
                <c:pt idx="222">
                  <c:v>144.69990911773999</c:v>
                </c:pt>
                <c:pt idx="223">
                  <c:v>144.75640239732672</c:v>
                </c:pt>
                <c:pt idx="224">
                  <c:v>144.81270847961093</c:v>
                </c:pt>
                <c:pt idx="225">
                  <c:v>144.8688273019919</c:v>
                </c:pt>
                <c:pt idx="226">
                  <c:v>144.92475880212299</c:v>
                </c:pt>
                <c:pt idx="227">
                  <c:v>144.98050291787058</c:v>
                </c:pt>
                <c:pt idx="228">
                  <c:v>145.03605958732214</c:v>
                </c:pt>
                <c:pt idx="229">
                  <c:v>145.09142874881394</c:v>
                </c:pt>
                <c:pt idx="230">
                  <c:v>145.1466103409079</c:v>
                </c:pt>
                <c:pt idx="231">
                  <c:v>145.20160430236552</c:v>
                </c:pt>
                <c:pt idx="232">
                  <c:v>145.25641057222174</c:v>
                </c:pt>
                <c:pt idx="233">
                  <c:v>145.31102908970942</c:v>
                </c:pt>
                <c:pt idx="234">
                  <c:v>145.36545979429417</c:v>
                </c:pt>
                <c:pt idx="235">
                  <c:v>145.41970262566895</c:v>
                </c:pt>
                <c:pt idx="236">
                  <c:v>145.47375752376732</c:v>
                </c:pt>
                <c:pt idx="237">
                  <c:v>145.52762442872853</c:v>
                </c:pt>
                <c:pt idx="238">
                  <c:v>145.58130328093878</c:v>
                </c:pt>
                <c:pt idx="239">
                  <c:v>145.63479402099105</c:v>
                </c:pt>
                <c:pt idx="240">
                  <c:v>145.6880965897202</c:v>
                </c:pt>
                <c:pt idx="241">
                  <c:v>145.74121092818891</c:v>
                </c:pt>
                <c:pt idx="242">
                  <c:v>145.79413697766418</c:v>
                </c:pt>
                <c:pt idx="243">
                  <c:v>145.84687467966438</c:v>
                </c:pt>
                <c:pt idx="244">
                  <c:v>145.89942397592762</c:v>
                </c:pt>
                <c:pt idx="245">
                  <c:v>145.951784808398</c:v>
                </c:pt>
                <c:pt idx="246">
                  <c:v>146.00395711927595</c:v>
                </c:pt>
                <c:pt idx="247">
                  <c:v>146.05594085095223</c:v>
                </c:pt>
                <c:pt idx="248">
                  <c:v>146.10773594606985</c:v>
                </c:pt>
                <c:pt idx="249">
                  <c:v>146.15934234748846</c:v>
                </c:pt>
                <c:pt idx="250">
                  <c:v>146.21075999828298</c:v>
                </c:pt>
                <c:pt idx="251">
                  <c:v>146.26198884175773</c:v>
                </c:pt>
                <c:pt idx="252">
                  <c:v>146.31302882145985</c:v>
                </c:pt>
                <c:pt idx="253">
                  <c:v>146.36387988112725</c:v>
                </c:pt>
                <c:pt idx="254">
                  <c:v>146.41454196473839</c:v>
                </c:pt>
                <c:pt idx="255">
                  <c:v>146.46501501649496</c:v>
                </c:pt>
                <c:pt idx="256">
                  <c:v>146.51529898081725</c:v>
                </c:pt>
                <c:pt idx="257">
                  <c:v>146.56539380235637</c:v>
                </c:pt>
                <c:pt idx="258">
                  <c:v>146.61529942597531</c:v>
                </c:pt>
                <c:pt idx="259">
                  <c:v>146.66501579676509</c:v>
                </c:pt>
                <c:pt idx="260">
                  <c:v>146.71454286004121</c:v>
                </c:pt>
                <c:pt idx="261">
                  <c:v>146.76388056133155</c:v>
                </c:pt>
                <c:pt idx="262">
                  <c:v>146.81302884640954</c:v>
                </c:pt>
                <c:pt idx="263">
                  <c:v>146.86198766123465</c:v>
                </c:pt>
                <c:pt idx="264">
                  <c:v>146.91075695201286</c:v>
                </c:pt>
                <c:pt idx="265">
                  <c:v>146.95933666516282</c:v>
                </c:pt>
                <c:pt idx="266">
                  <c:v>147.00772674733764</c:v>
                </c:pt>
                <c:pt idx="267">
                  <c:v>147.05592714538162</c:v>
                </c:pt>
                <c:pt idx="268">
                  <c:v>147.10393780639137</c:v>
                </c:pt>
                <c:pt idx="269">
                  <c:v>147.15175867766422</c:v>
                </c:pt>
                <c:pt idx="270">
                  <c:v>147.19938970671768</c:v>
                </c:pt>
                <c:pt idx="271">
                  <c:v>147.24683084130788</c:v>
                </c:pt>
                <c:pt idx="272">
                  <c:v>147.29408202939126</c:v>
                </c:pt>
                <c:pt idx="273">
                  <c:v>147.34114321914879</c:v>
                </c:pt>
                <c:pt idx="274">
                  <c:v>147.38801435898725</c:v>
                </c:pt>
                <c:pt idx="275">
                  <c:v>147.43469539752576</c:v>
                </c:pt>
                <c:pt idx="276">
                  <c:v>147.48118628359987</c:v>
                </c:pt>
                <c:pt idx="277">
                  <c:v>147.52748696627674</c:v>
                </c:pt>
                <c:pt idx="278">
                  <c:v>147.5735973948326</c:v>
                </c:pt>
                <c:pt idx="279">
                  <c:v>147.61951751875733</c:v>
                </c:pt>
                <c:pt idx="280">
                  <c:v>147.66524728777154</c:v>
                </c:pt>
                <c:pt idx="281">
                  <c:v>147.71078665180991</c:v>
                </c:pt>
                <c:pt idx="282">
                  <c:v>147.7561355610184</c:v>
                </c:pt>
                <c:pt idx="283">
                  <c:v>147.80129396576328</c:v>
                </c:pt>
                <c:pt idx="284">
                  <c:v>147.84626181664007</c:v>
                </c:pt>
                <c:pt idx="285">
                  <c:v>147.89103906444419</c:v>
                </c:pt>
                <c:pt idx="286">
                  <c:v>147.93562566019963</c:v>
                </c:pt>
                <c:pt idx="287">
                  <c:v>147.9800215551397</c:v>
                </c:pt>
                <c:pt idx="288">
                  <c:v>148.02422670072687</c:v>
                </c:pt>
                <c:pt idx="289">
                  <c:v>148.06824104862056</c:v>
                </c:pt>
                <c:pt idx="290">
                  <c:v>148.11206455072139</c:v>
                </c:pt>
                <c:pt idx="291">
                  <c:v>148.15569715912176</c:v>
                </c:pt>
                <c:pt idx="292">
                  <c:v>148.19913882614733</c:v>
                </c:pt>
                <c:pt idx="293">
                  <c:v>148.24238950433488</c:v>
                </c:pt>
                <c:pt idx="294">
                  <c:v>148.28544914643552</c:v>
                </c:pt>
                <c:pt idx="295">
                  <c:v>148.32831770541199</c:v>
                </c:pt>
                <c:pt idx="296">
                  <c:v>148.3709951344571</c:v>
                </c:pt>
                <c:pt idx="297">
                  <c:v>148.41348138695949</c:v>
                </c:pt>
                <c:pt idx="298">
                  <c:v>148.45577641653736</c:v>
                </c:pt>
                <c:pt idx="299">
                  <c:v>148.49788017700976</c:v>
                </c:pt>
                <c:pt idx="300">
                  <c:v>148.53979262243246</c:v>
                </c:pt>
                <c:pt idx="301">
                  <c:v>148.58151370706076</c:v>
                </c:pt>
                <c:pt idx="302">
                  <c:v>148.6230433853633</c:v>
                </c:pt>
                <c:pt idx="303">
                  <c:v>148.6643816120247</c:v>
                </c:pt>
                <c:pt idx="304">
                  <c:v>148.70552834194578</c:v>
                </c:pt>
                <c:pt idx="305">
                  <c:v>148.74648353024065</c:v>
                </c:pt>
                <c:pt idx="306">
                  <c:v>148.78724713224176</c:v>
                </c:pt>
                <c:pt idx="307">
                  <c:v>148.82781910348805</c:v>
                </c:pt>
                <c:pt idx="308">
                  <c:v>148.86819939973651</c:v>
                </c:pt>
                <c:pt idx="309">
                  <c:v>148.90838797695272</c:v>
                </c:pt>
                <c:pt idx="310">
                  <c:v>148.94838479131604</c:v>
                </c:pt>
                <c:pt idx="311">
                  <c:v>148.98818979922541</c:v>
                </c:pt>
                <c:pt idx="312">
                  <c:v>149.02780295729278</c:v>
                </c:pt>
                <c:pt idx="313">
                  <c:v>149.06722422232585</c:v>
                </c:pt>
                <c:pt idx="314">
                  <c:v>149.10645355136759</c:v>
                </c:pt>
                <c:pt idx="315">
                  <c:v>149.14549090165931</c:v>
                </c:pt>
                <c:pt idx="316">
                  <c:v>149.18433623065482</c:v>
                </c:pt>
                <c:pt idx="317">
                  <c:v>149.22298949603231</c:v>
                </c:pt>
                <c:pt idx="318">
                  <c:v>149.26145065566689</c:v>
                </c:pt>
                <c:pt idx="319">
                  <c:v>149.29971966765254</c:v>
                </c:pt>
                <c:pt idx="320">
                  <c:v>149.33779649029324</c:v>
                </c:pt>
                <c:pt idx="321">
                  <c:v>149.37568108210994</c:v>
                </c:pt>
                <c:pt idx="322">
                  <c:v>149.41337340181929</c:v>
                </c:pt>
                <c:pt idx="323">
                  <c:v>149.45087340837011</c:v>
                </c:pt>
                <c:pt idx="324">
                  <c:v>149.48818106090863</c:v>
                </c:pt>
                <c:pt idx="325">
                  <c:v>149.52529631879122</c:v>
                </c:pt>
                <c:pt idx="326">
                  <c:v>149.56221914159281</c:v>
                </c:pt>
                <c:pt idx="327">
                  <c:v>149.59894948909493</c:v>
                </c:pt>
                <c:pt idx="328">
                  <c:v>149.63548732128726</c:v>
                </c:pt>
                <c:pt idx="329">
                  <c:v>149.67183259837799</c:v>
                </c:pt>
                <c:pt idx="330">
                  <c:v>149.7079852807779</c:v>
                </c:pt>
                <c:pt idx="331">
                  <c:v>149.7439453291027</c:v>
                </c:pt>
                <c:pt idx="332">
                  <c:v>149.779712704194</c:v>
                </c:pt>
                <c:pt idx="333">
                  <c:v>149.81528736708557</c:v>
                </c:pt>
                <c:pt idx="334">
                  <c:v>149.85066927903321</c:v>
                </c:pt>
                <c:pt idx="335">
                  <c:v>149.8858584015029</c:v>
                </c:pt>
                <c:pt idx="336">
                  <c:v>149.92085469615924</c:v>
                </c:pt>
                <c:pt idx="337">
                  <c:v>149.95565812487951</c:v>
                </c:pt>
                <c:pt idx="338">
                  <c:v>149.99026864975744</c:v>
                </c:pt>
                <c:pt idx="339">
                  <c:v>150.0246862330857</c:v>
                </c:pt>
                <c:pt idx="340">
                  <c:v>150.0589108373787</c:v>
                </c:pt>
                <c:pt idx="341">
                  <c:v>150.09294242534324</c:v>
                </c:pt>
                <c:pt idx="342">
                  <c:v>150.12678095990708</c:v>
                </c:pt>
                <c:pt idx="343">
                  <c:v>150.16042640420355</c:v>
                </c:pt>
                <c:pt idx="344">
                  <c:v>150.19387872157122</c:v>
                </c:pt>
                <c:pt idx="345">
                  <c:v>150.22713787555335</c:v>
                </c:pt>
                <c:pt idx="346">
                  <c:v>150.26020382991291</c:v>
                </c:pt>
                <c:pt idx="347">
                  <c:v>150.29307654861597</c:v>
                </c:pt>
                <c:pt idx="348">
                  <c:v>150.32575599582964</c:v>
                </c:pt>
                <c:pt idx="349">
                  <c:v>150.35824213592929</c:v>
                </c:pt>
                <c:pt idx="350">
                  <c:v>150.39053493351219</c:v>
                </c:pt>
                <c:pt idx="351">
                  <c:v>150.42263435336469</c:v>
                </c:pt>
                <c:pt idx="352">
                  <c:v>150.45454036049097</c:v>
                </c:pt>
                <c:pt idx="353">
                  <c:v>150.48625292009584</c:v>
                </c:pt>
                <c:pt idx="354">
                  <c:v>150.51777199760159</c:v>
                </c:pt>
                <c:pt idx="355">
                  <c:v>150.54909755862977</c:v>
                </c:pt>
                <c:pt idx="356">
                  <c:v>150.58022956900376</c:v>
                </c:pt>
                <c:pt idx="357">
                  <c:v>150.61116799476403</c:v>
                </c:pt>
                <c:pt idx="358">
                  <c:v>150.6419128021538</c:v>
                </c:pt>
                <c:pt idx="359">
                  <c:v>150.67246395761839</c:v>
                </c:pt>
                <c:pt idx="360">
                  <c:v>150.70282142781323</c:v>
                </c:pt>
                <c:pt idx="361">
                  <c:v>150.73298517960419</c:v>
                </c:pt>
                <c:pt idx="362">
                  <c:v>150.7629551800558</c:v>
                </c:pt>
                <c:pt idx="363">
                  <c:v>150.79273139644133</c:v>
                </c:pt>
                <c:pt idx="364">
                  <c:v>150.82231379623403</c:v>
                </c:pt>
                <c:pt idx="365">
                  <c:v>150.85170234712876</c:v>
                </c:pt>
                <c:pt idx="366">
                  <c:v>150.8808970170044</c:v>
                </c:pt>
                <c:pt idx="367">
                  <c:v>150.90989777396382</c:v>
                </c:pt>
                <c:pt idx="368">
                  <c:v>150.93870458631091</c:v>
                </c:pt>
                <c:pt idx="369">
                  <c:v>150.96731742254704</c:v>
                </c:pt>
                <c:pt idx="370">
                  <c:v>150.99573625137847</c:v>
                </c:pt>
                <c:pt idx="371">
                  <c:v>151.02396104173567</c:v>
                </c:pt>
                <c:pt idx="372">
                  <c:v>151.05199176272592</c:v>
                </c:pt>
                <c:pt idx="373">
                  <c:v>151.07982838368375</c:v>
                </c:pt>
                <c:pt idx="374">
                  <c:v>151.10747087413756</c:v>
                </c:pt>
                <c:pt idx="375">
                  <c:v>151.13491920382191</c:v>
                </c:pt>
                <c:pt idx="376">
                  <c:v>151.16217334268009</c:v>
                </c:pt>
                <c:pt idx="377">
                  <c:v>151.18923326085385</c:v>
                </c:pt>
                <c:pt idx="378">
                  <c:v>151.21609892869091</c:v>
                </c:pt>
                <c:pt idx="379">
                  <c:v>151.24277031674521</c:v>
                </c:pt>
                <c:pt idx="380">
                  <c:v>151.2692473957749</c:v>
                </c:pt>
                <c:pt idx="381">
                  <c:v>151.29553013673834</c:v>
                </c:pt>
                <c:pt idx="382">
                  <c:v>151.3216185108021</c:v>
                </c:pt>
                <c:pt idx="383">
                  <c:v>151.34751248933389</c:v>
                </c:pt>
                <c:pt idx="384">
                  <c:v>151.37321204390952</c:v>
                </c:pt>
                <c:pt idx="385">
                  <c:v>151.3987171462943</c:v>
                </c:pt>
                <c:pt idx="386">
                  <c:v>151.42402776848326</c:v>
                </c:pt>
                <c:pt idx="387">
                  <c:v>151.44914388264709</c:v>
                </c:pt>
                <c:pt idx="388">
                  <c:v>151.47406546117026</c:v>
                </c:pt>
                <c:pt idx="389">
                  <c:v>151.49879247665595</c:v>
                </c:pt>
                <c:pt idx="390">
                  <c:v>151.52332490188269</c:v>
                </c:pt>
                <c:pt idx="391">
                  <c:v>151.54766270984942</c:v>
                </c:pt>
                <c:pt idx="392">
                  <c:v>151.57180587375916</c:v>
                </c:pt>
                <c:pt idx="393">
                  <c:v>151.59575436701093</c:v>
                </c:pt>
                <c:pt idx="394">
                  <c:v>151.6195081632053</c:v>
                </c:pt>
                <c:pt idx="395">
                  <c:v>151.64306723614948</c:v>
                </c:pt>
                <c:pt idx="396">
                  <c:v>151.66643155985324</c:v>
                </c:pt>
                <c:pt idx="397">
                  <c:v>151.68960110853138</c:v>
                </c:pt>
                <c:pt idx="398">
                  <c:v>151.71257585659035</c:v>
                </c:pt>
                <c:pt idx="399">
                  <c:v>151.73535577865411</c:v>
                </c:pt>
                <c:pt idx="400">
                  <c:v>151.75794084953168</c:v>
                </c:pt>
                <c:pt idx="401">
                  <c:v>151.78033104425614</c:v>
                </c:pt>
                <c:pt idx="402">
                  <c:v>151.80252633803934</c:v>
                </c:pt>
                <c:pt idx="403">
                  <c:v>151.82452670630971</c:v>
                </c:pt>
                <c:pt idx="404">
                  <c:v>151.8463321246943</c:v>
                </c:pt>
                <c:pt idx="405">
                  <c:v>151.86794256902093</c:v>
                </c:pt>
                <c:pt idx="406">
                  <c:v>151.88935801531736</c:v>
                </c:pt>
                <c:pt idx="407">
                  <c:v>151.91057843981636</c:v>
                </c:pt>
                <c:pt idx="408">
                  <c:v>151.93160381894913</c:v>
                </c:pt>
                <c:pt idx="409">
                  <c:v>151.95243412935574</c:v>
                </c:pt>
                <c:pt idx="410">
                  <c:v>151.9730693478669</c:v>
                </c:pt>
                <c:pt idx="411">
                  <c:v>151.99350945151937</c:v>
                </c:pt>
                <c:pt idx="412">
                  <c:v>152.01375441755408</c:v>
                </c:pt>
                <c:pt idx="413">
                  <c:v>152.03380422340894</c:v>
                </c:pt>
                <c:pt idx="414">
                  <c:v>152.05365884672676</c:v>
                </c:pt>
                <c:pt idx="415">
                  <c:v>152.07331826534767</c:v>
                </c:pt>
                <c:pt idx="416">
                  <c:v>152.0927824573142</c:v>
                </c:pt>
                <c:pt idx="417">
                  <c:v>152.11205140086901</c:v>
                </c:pt>
                <c:pt idx="418">
                  <c:v>152.1311250744568</c:v>
                </c:pt>
                <c:pt idx="419">
                  <c:v>152.15000345672232</c:v>
                </c:pt>
                <c:pt idx="420">
                  <c:v>152.16868652651192</c:v>
                </c:pt>
                <c:pt idx="421">
                  <c:v>152.18717426287193</c:v>
                </c:pt>
                <c:pt idx="422">
                  <c:v>152.20546664504707</c:v>
                </c:pt>
                <c:pt idx="423">
                  <c:v>152.22356365248646</c:v>
                </c:pt>
                <c:pt idx="424">
                  <c:v>152.2414652648342</c:v>
                </c:pt>
                <c:pt idx="425">
                  <c:v>152.25917146194078</c:v>
                </c:pt>
                <c:pt idx="426">
                  <c:v>152.27668222385429</c:v>
                </c:pt>
                <c:pt idx="427">
                  <c:v>152.29399753082239</c:v>
                </c:pt>
                <c:pt idx="428">
                  <c:v>152.31111736329089</c:v>
                </c:pt>
                <c:pt idx="429">
                  <c:v>152.32804170191085</c:v>
                </c:pt>
                <c:pt idx="430">
                  <c:v>152.34477052752601</c:v>
                </c:pt>
                <c:pt idx="431">
                  <c:v>152.361303821192</c:v>
                </c:pt>
                <c:pt idx="432">
                  <c:v>152.3776415641523</c:v>
                </c:pt>
                <c:pt idx="433">
                  <c:v>152.39378373785402</c:v>
                </c:pt>
                <c:pt idx="434">
                  <c:v>152.40973032394268</c:v>
                </c:pt>
                <c:pt idx="435">
                  <c:v>152.42548130427193</c:v>
                </c:pt>
                <c:pt idx="436">
                  <c:v>152.44103666088233</c:v>
                </c:pt>
                <c:pt idx="437">
                  <c:v>152.45639637602065</c:v>
                </c:pt>
                <c:pt idx="438">
                  <c:v>152.47156043213536</c:v>
                </c:pt>
                <c:pt idx="439">
                  <c:v>152.48652881187033</c:v>
                </c:pt>
                <c:pt idx="440">
                  <c:v>152.50130149806895</c:v>
                </c:pt>
                <c:pt idx="441">
                  <c:v>152.51587847377687</c:v>
                </c:pt>
                <c:pt idx="442">
                  <c:v>152.5302597222327</c:v>
                </c:pt>
                <c:pt idx="443">
                  <c:v>152.54444522688595</c:v>
                </c:pt>
                <c:pt idx="444">
                  <c:v>152.55843497137317</c:v>
                </c:pt>
                <c:pt idx="445">
                  <c:v>152.57222893953571</c:v>
                </c:pt>
                <c:pt idx="446">
                  <c:v>152.58582711541081</c:v>
                </c:pt>
                <c:pt idx="447">
                  <c:v>152.59922948324393</c:v>
                </c:pt>
                <c:pt idx="448">
                  <c:v>152.61243602746546</c:v>
                </c:pt>
                <c:pt idx="449">
                  <c:v>152.62544673271631</c:v>
                </c:pt>
                <c:pt idx="450">
                  <c:v>152.63826158382992</c:v>
                </c:pt>
                <c:pt idx="451">
                  <c:v>152.65088056583568</c:v>
                </c:pt>
                <c:pt idx="452">
                  <c:v>152.66330366397625</c:v>
                </c:pt>
                <c:pt idx="453">
                  <c:v>152.67553086367468</c:v>
                </c:pt>
                <c:pt idx="454">
                  <c:v>152.68756215056226</c:v>
                </c:pt>
                <c:pt idx="455">
                  <c:v>152.69939751047377</c:v>
                </c:pt>
                <c:pt idx="456">
                  <c:v>152.7110369294324</c:v>
                </c:pt>
                <c:pt idx="457">
                  <c:v>152.72248039366144</c:v>
                </c:pt>
                <c:pt idx="458">
                  <c:v>152.7337278895873</c:v>
                </c:pt>
                <c:pt idx="459">
                  <c:v>152.74477940383474</c:v>
                </c:pt>
                <c:pt idx="460">
                  <c:v>152.75563492322195</c:v>
                </c:pt>
                <c:pt idx="461">
                  <c:v>152.76629443477407</c:v>
                </c:pt>
                <c:pt idx="462">
                  <c:v>152.77675792570159</c:v>
                </c:pt>
                <c:pt idx="463">
                  <c:v>152.78702538342688</c:v>
                </c:pt>
                <c:pt idx="464">
                  <c:v>152.79709679555813</c:v>
                </c:pt>
                <c:pt idx="465">
                  <c:v>152.80697214991463</c:v>
                </c:pt>
                <c:pt idx="466">
                  <c:v>152.81665143450158</c:v>
                </c:pt>
                <c:pt idx="467">
                  <c:v>152.82613463753069</c:v>
                </c:pt>
                <c:pt idx="468">
                  <c:v>152.83542174740873</c:v>
                </c:pt>
                <c:pt idx="469">
                  <c:v>152.84451275274097</c:v>
                </c:pt>
                <c:pt idx="470">
                  <c:v>152.85340764232785</c:v>
                </c:pt>
                <c:pt idx="471">
                  <c:v>152.86210640517231</c:v>
                </c:pt>
                <c:pt idx="472">
                  <c:v>152.87060903047509</c:v>
                </c:pt>
                <c:pt idx="473">
                  <c:v>152.87891550763044</c:v>
                </c:pt>
                <c:pt idx="474">
                  <c:v>152.88702582623608</c:v>
                </c:pt>
                <c:pt idx="475">
                  <c:v>152.89493997608463</c:v>
                </c:pt>
                <c:pt idx="476">
                  <c:v>152.90265794715975</c:v>
                </c:pt>
                <c:pt idx="477">
                  <c:v>152.91017972966014</c:v>
                </c:pt>
                <c:pt idx="478">
                  <c:v>152.91750531396517</c:v>
                </c:pt>
                <c:pt idx="479">
                  <c:v>152.92463469065999</c:v>
                </c:pt>
                <c:pt idx="480">
                  <c:v>152.93156785052651</c:v>
                </c:pt>
                <c:pt idx="481">
                  <c:v>152.93830478454402</c:v>
                </c:pt>
                <c:pt idx="482">
                  <c:v>152.94484548389062</c:v>
                </c:pt>
                <c:pt idx="483">
                  <c:v>152.95118993994058</c:v>
                </c:pt>
                <c:pt idx="484">
                  <c:v>152.95733814426694</c:v>
                </c:pt>
                <c:pt idx="485">
                  <c:v>152.96329008863779</c:v>
                </c:pt>
                <c:pt idx="486">
                  <c:v>152.9690457650176</c:v>
                </c:pt>
                <c:pt idx="487">
                  <c:v>152.97460516557661</c:v>
                </c:pt>
                <c:pt idx="488">
                  <c:v>152.97996828267796</c:v>
                </c:pt>
                <c:pt idx="489">
                  <c:v>152.98513510887653</c:v>
                </c:pt>
                <c:pt idx="490">
                  <c:v>152.99010563692974</c:v>
                </c:pt>
                <c:pt idx="491">
                  <c:v>152.99487985980102</c:v>
                </c:pt>
                <c:pt idx="492">
                  <c:v>152.99945777063596</c:v>
                </c:pt>
                <c:pt idx="493">
                  <c:v>153.00383936278701</c:v>
                </c:pt>
                <c:pt idx="494">
                  <c:v>153.008024629798</c:v>
                </c:pt>
                <c:pt idx="495">
                  <c:v>153.01201356541699</c:v>
                </c:pt>
                <c:pt idx="496">
                  <c:v>153.01580616358473</c:v>
                </c:pt>
                <c:pt idx="497">
                  <c:v>153.01940241844289</c:v>
                </c:pt>
                <c:pt idx="498">
                  <c:v>153.0228023243269</c:v>
                </c:pt>
                <c:pt idx="499">
                  <c:v>153.02600587576987</c:v>
                </c:pt>
                <c:pt idx="500">
                  <c:v>153.02901306750462</c:v>
                </c:pt>
                <c:pt idx="501">
                  <c:v>153.03182389446044</c:v>
                </c:pt>
                <c:pt idx="502">
                  <c:v>153.0344383517639</c:v>
                </c:pt>
                <c:pt idx="503">
                  <c:v>153.03685643473671</c:v>
                </c:pt>
                <c:pt idx="504">
                  <c:v>153.03907813890268</c:v>
                </c:pt>
                <c:pt idx="505">
                  <c:v>153.04110345997805</c:v>
                </c:pt>
                <c:pt idx="506">
                  <c:v>153.04293239387516</c:v>
                </c:pt>
                <c:pt idx="507">
                  <c:v>153.04456493670969</c:v>
                </c:pt>
                <c:pt idx="508">
                  <c:v>153.04600108479607</c:v>
                </c:pt>
                <c:pt idx="509">
                  <c:v>153.04724083463492</c:v>
                </c:pt>
                <c:pt idx="510">
                  <c:v>153.048284182934</c:v>
                </c:pt>
                <c:pt idx="511">
                  <c:v>153.04913112659349</c:v>
                </c:pt>
                <c:pt idx="512">
                  <c:v>153.04978166271499</c:v>
                </c:pt>
                <c:pt idx="513">
                  <c:v>153.05023578859132</c:v>
                </c:pt>
                <c:pt idx="514">
                  <c:v>153.05049350171817</c:v>
                </c:pt>
                <c:pt idx="515">
                  <c:v>153.05055479978813</c:v>
                </c:pt>
                <c:pt idx="516">
                  <c:v>153.05041968068497</c:v>
                </c:pt>
                <c:pt idx="517">
                  <c:v>153.05008814249484</c:v>
                </c:pt>
                <c:pt idx="518">
                  <c:v>153.04956018350273</c:v>
                </c:pt>
                <c:pt idx="519">
                  <c:v>153.04883580218555</c:v>
                </c:pt>
                <c:pt idx="520">
                  <c:v>153.04791499722543</c:v>
                </c:pt>
                <c:pt idx="521">
                  <c:v>153.04679776749052</c:v>
                </c:pt>
                <c:pt idx="522">
                  <c:v>153.04548411205553</c:v>
                </c:pt>
                <c:pt idx="523">
                  <c:v>153.04397403018834</c:v>
                </c:pt>
                <c:pt idx="524">
                  <c:v>153.04226752135455</c:v>
                </c:pt>
                <c:pt idx="525">
                  <c:v>153.04036458521804</c:v>
                </c:pt>
                <c:pt idx="526">
                  <c:v>153.03826522164215</c:v>
                </c:pt>
                <c:pt idx="527">
                  <c:v>153.03596943068246</c:v>
                </c:pt>
                <c:pt idx="528">
                  <c:v>153.0334772125951</c:v>
                </c:pt>
                <c:pt idx="529">
                  <c:v>153.03078856782642</c:v>
                </c:pt>
                <c:pt idx="530">
                  <c:v>153.0279034970338</c:v>
                </c:pt>
                <c:pt idx="531">
                  <c:v>153.02482200106337</c:v>
                </c:pt>
                <c:pt idx="532">
                  <c:v>153.02154408095583</c:v>
                </c:pt>
                <c:pt idx="533">
                  <c:v>153.01806973795749</c:v>
                </c:pt>
                <c:pt idx="534">
                  <c:v>153.01439897350522</c:v>
                </c:pt>
                <c:pt idx="535">
                  <c:v>153.01053178923269</c:v>
                </c:pt>
                <c:pt idx="536">
                  <c:v>153.00646818698067</c:v>
                </c:pt>
                <c:pt idx="537">
                  <c:v>153.00220816877729</c:v>
                </c:pt>
                <c:pt idx="538">
                  <c:v>152.99775173684722</c:v>
                </c:pt>
                <c:pt idx="539">
                  <c:v>152.99309889362416</c:v>
                </c:pt>
                <c:pt idx="540">
                  <c:v>152.98824964172729</c:v>
                </c:pt>
                <c:pt idx="541">
                  <c:v>152.9832039839761</c:v>
                </c:pt>
                <c:pt idx="542">
                  <c:v>152.97796192339172</c:v>
                </c:pt>
                <c:pt idx="543">
                  <c:v>152.97252346319229</c:v>
                </c:pt>
                <c:pt idx="544">
                  <c:v>152.96688860679089</c:v>
                </c:pt>
                <c:pt idx="545">
                  <c:v>152.96105735779506</c:v>
                </c:pt>
                <c:pt idx="546">
                  <c:v>152.95502972001429</c:v>
                </c:pt>
                <c:pt idx="547">
                  <c:v>152.94880569745922</c:v>
                </c:pt>
                <c:pt idx="548">
                  <c:v>152.94238529432749</c:v>
                </c:pt>
                <c:pt idx="549">
                  <c:v>152.93576851502903</c:v>
                </c:pt>
                <c:pt idx="550">
                  <c:v>152.92895536415639</c:v>
                </c:pt>
                <c:pt idx="551">
                  <c:v>152.92194584650989</c:v>
                </c:pt>
                <c:pt idx="552">
                  <c:v>152.91473996708015</c:v>
                </c:pt>
                <c:pt idx="553">
                  <c:v>152.90733773106462</c:v>
                </c:pt>
                <c:pt idx="554">
                  <c:v>152.89973914385041</c:v>
                </c:pt>
                <c:pt idx="555">
                  <c:v>152.89194421102493</c:v>
                </c:pt>
                <c:pt idx="556">
                  <c:v>152.88395293837888</c:v>
                </c:pt>
                <c:pt idx="557">
                  <c:v>152.8757653318898</c:v>
                </c:pt>
                <c:pt idx="558">
                  <c:v>152.8673813977432</c:v>
                </c:pt>
                <c:pt idx="559">
                  <c:v>152.8588011423156</c:v>
                </c:pt>
                <c:pt idx="560">
                  <c:v>152.85002457218818</c:v>
                </c:pt>
                <c:pt idx="561">
                  <c:v>152.84105169413499</c:v>
                </c:pt>
                <c:pt idx="562">
                  <c:v>152.83188251512848</c:v>
                </c:pt>
                <c:pt idx="563">
                  <c:v>152.82251704233903</c:v>
                </c:pt>
                <c:pt idx="564">
                  <c:v>152.81295528314016</c:v>
                </c:pt>
                <c:pt idx="565">
                  <c:v>152.80319724509513</c:v>
                </c:pt>
                <c:pt idx="566">
                  <c:v>152.79324293596983</c:v>
                </c:pt>
                <c:pt idx="567">
                  <c:v>152.78309236373568</c:v>
                </c:pt>
                <c:pt idx="568">
                  <c:v>152.77274553654811</c:v>
                </c:pt>
                <c:pt idx="569">
                  <c:v>152.7622024627654</c:v>
                </c:pt>
                <c:pt idx="570">
                  <c:v>152.7514631509506</c:v>
                </c:pt>
                <c:pt idx="571">
                  <c:v>152.74052760986254</c:v>
                </c:pt>
                <c:pt idx="572">
                  <c:v>152.72939584845335</c:v>
                </c:pt>
                <c:pt idx="573">
                  <c:v>152.71806787587815</c:v>
                </c:pt>
                <c:pt idx="574">
                  <c:v>152.70654370148898</c:v>
                </c:pt>
                <c:pt idx="575">
                  <c:v>152.69482333483742</c:v>
                </c:pt>
                <c:pt idx="576">
                  <c:v>152.68290678566979</c:v>
                </c:pt>
                <c:pt idx="577">
                  <c:v>152.67079406394029</c:v>
                </c:pt>
                <c:pt idx="578">
                  <c:v>152.6584851797912</c:v>
                </c:pt>
                <c:pt idx="579">
                  <c:v>152.64598014357045</c:v>
                </c:pt>
                <c:pt idx="580">
                  <c:v>152.63327896582018</c:v>
                </c:pt>
                <c:pt idx="581">
                  <c:v>152.62038165728401</c:v>
                </c:pt>
                <c:pt idx="582">
                  <c:v>152.60728822890309</c:v>
                </c:pt>
                <c:pt idx="583">
                  <c:v>152.59399869181991</c:v>
                </c:pt>
                <c:pt idx="584">
                  <c:v>152.58051305737379</c:v>
                </c:pt>
                <c:pt idx="585">
                  <c:v>152.56683133709998</c:v>
                </c:pt>
                <c:pt idx="586">
                  <c:v>152.55295354273937</c:v>
                </c:pt>
                <c:pt idx="587">
                  <c:v>152.53887968622715</c:v>
                </c:pt>
                <c:pt idx="588">
                  <c:v>152.52460977970219</c:v>
                </c:pt>
                <c:pt idx="589">
                  <c:v>152.5101438354948</c:v>
                </c:pt>
                <c:pt idx="590">
                  <c:v>152.49548186613998</c:v>
                </c:pt>
                <c:pt idx="591">
                  <c:v>152.48062388437629</c:v>
                </c:pt>
                <c:pt idx="592">
                  <c:v>152.46556990313294</c:v>
                </c:pt>
                <c:pt idx="593">
                  <c:v>152.45031993554085</c:v>
                </c:pt>
                <c:pt idx="594">
                  <c:v>152.43487399493316</c:v>
                </c:pt>
                <c:pt idx="595">
                  <c:v>152.41923209484136</c:v>
                </c:pt>
                <c:pt idx="596">
                  <c:v>152.40339424899616</c:v>
                </c:pt>
                <c:pt idx="597">
                  <c:v>152.38736047132736</c:v>
                </c:pt>
                <c:pt idx="598">
                  <c:v>152.37113077596641</c:v>
                </c:pt>
                <c:pt idx="599">
                  <c:v>152.35470517724374</c:v>
                </c:pt>
                <c:pt idx="600">
                  <c:v>152.33808368968977</c:v>
                </c:pt>
                <c:pt idx="601">
                  <c:v>152.32126632803156</c:v>
                </c:pt>
                <c:pt idx="602">
                  <c:v>152.30425310720094</c:v>
                </c:pt>
                <c:pt idx="603">
                  <c:v>152.2870440423234</c:v>
                </c:pt>
                <c:pt idx="604">
                  <c:v>152.26963914873551</c:v>
                </c:pt>
                <c:pt idx="605">
                  <c:v>152.25203844196034</c:v>
                </c:pt>
                <c:pt idx="606">
                  <c:v>152.23424193773141</c:v>
                </c:pt>
                <c:pt idx="607">
                  <c:v>152.21624965198106</c:v>
                </c:pt>
                <c:pt idx="608">
                  <c:v>152.19806160083692</c:v>
                </c:pt>
                <c:pt idx="609">
                  <c:v>152.17967780062958</c:v>
                </c:pt>
                <c:pt idx="610">
                  <c:v>152.16109826789261</c:v>
                </c:pt>
                <c:pt idx="611">
                  <c:v>152.14232301935672</c:v>
                </c:pt>
                <c:pt idx="612">
                  <c:v>152.1233520719527</c:v>
                </c:pt>
                <c:pt idx="613">
                  <c:v>152.10418544281779</c:v>
                </c:pt>
                <c:pt idx="614">
                  <c:v>152.08482314928625</c:v>
                </c:pt>
                <c:pt idx="615">
                  <c:v>152.06526520889216</c:v>
                </c:pt>
                <c:pt idx="616">
                  <c:v>152.045511639371</c:v>
                </c:pt>
                <c:pt idx="617">
                  <c:v>152.02556245865895</c:v>
                </c:pt>
                <c:pt idx="618">
                  <c:v>152.00541768489413</c:v>
                </c:pt>
                <c:pt idx="619">
                  <c:v>151.9850773364162</c:v>
                </c:pt>
                <c:pt idx="620">
                  <c:v>151.96454143176726</c:v>
                </c:pt>
                <c:pt idx="621">
                  <c:v>151.94380998968492</c:v>
                </c:pt>
                <c:pt idx="622">
                  <c:v>151.922883029117</c:v>
                </c:pt>
                <c:pt idx="623">
                  <c:v>151.90176056920549</c:v>
                </c:pt>
                <c:pt idx="624">
                  <c:v>151.88044262929532</c:v>
                </c:pt>
                <c:pt idx="625">
                  <c:v>151.85892922893666</c:v>
                </c:pt>
                <c:pt idx="626">
                  <c:v>151.83722038787411</c:v>
                </c:pt>
                <c:pt idx="627">
                  <c:v>151.81531612606179</c:v>
                </c:pt>
                <c:pt idx="628">
                  <c:v>151.79321646365486</c:v>
                </c:pt>
                <c:pt idx="629">
                  <c:v>151.77092142100449</c:v>
                </c:pt>
                <c:pt idx="630">
                  <c:v>151.74843101866725</c:v>
                </c:pt>
                <c:pt idx="631">
                  <c:v>151.72574527740412</c:v>
                </c:pt>
                <c:pt idx="632">
                  <c:v>151.70286421817687</c:v>
                </c:pt>
                <c:pt idx="633">
                  <c:v>151.67978786214724</c:v>
                </c:pt>
                <c:pt idx="634">
                  <c:v>151.65651623068081</c:v>
                </c:pt>
                <c:pt idx="635">
                  <c:v>151.63304934534648</c:v>
                </c:pt>
                <c:pt idx="636">
                  <c:v>151.60938722791423</c:v>
                </c:pt>
                <c:pt idx="637">
                  <c:v>151.58552990035983</c:v>
                </c:pt>
                <c:pt idx="638">
                  <c:v>151.56147738485515</c:v>
                </c:pt>
                <c:pt idx="639">
                  <c:v>151.53722970378226</c:v>
                </c:pt>
                <c:pt idx="640">
                  <c:v>151.51278687972115</c:v>
                </c:pt>
                <c:pt idx="641">
                  <c:v>151.4881489354606</c:v>
                </c:pt>
                <c:pt idx="642">
                  <c:v>151.46331589398349</c:v>
                </c:pt>
                <c:pt idx="643">
                  <c:v>151.43828777848279</c:v>
                </c:pt>
                <c:pt idx="644">
                  <c:v>151.41306461235413</c:v>
                </c:pt>
                <c:pt idx="645">
                  <c:v>151.38764641919437</c:v>
                </c:pt>
                <c:pt idx="646">
                  <c:v>151.36203322280588</c:v>
                </c:pt>
                <c:pt idx="647">
                  <c:v>151.3362250471906</c:v>
                </c:pt>
                <c:pt idx="648">
                  <c:v>151.31022191655708</c:v>
                </c:pt>
                <c:pt idx="649">
                  <c:v>151.28402385532183</c:v>
                </c:pt>
                <c:pt idx="650">
                  <c:v>151.25763088809461</c:v>
                </c:pt>
                <c:pt idx="651">
                  <c:v>151.23104303970396</c:v>
                </c:pt>
                <c:pt idx="652">
                  <c:v>151.20426033516617</c:v>
                </c:pt>
                <c:pt idx="653">
                  <c:v>151.17728279971277</c:v>
                </c:pt>
                <c:pt idx="654">
                  <c:v>151.15011045877833</c:v>
                </c:pt>
                <c:pt idx="655">
                  <c:v>151.12274333799448</c:v>
                </c:pt>
                <c:pt idx="656">
                  <c:v>151.09518146320946</c:v>
                </c:pt>
                <c:pt idx="657">
                  <c:v>151.06742486046537</c:v>
                </c:pt>
                <c:pt idx="658">
                  <c:v>151.03947355601363</c:v>
                </c:pt>
                <c:pt idx="659">
                  <c:v>151.01132757630535</c:v>
                </c:pt>
                <c:pt idx="660">
                  <c:v>150.98298694800957</c:v>
                </c:pt>
                <c:pt idx="661">
                  <c:v>150.95445169798526</c:v>
                </c:pt>
                <c:pt idx="662">
                  <c:v>150.9257218533065</c:v>
                </c:pt>
                <c:pt idx="663">
                  <c:v>150.89679744124894</c:v>
                </c:pt>
                <c:pt idx="664">
                  <c:v>150.86767848928952</c:v>
                </c:pt>
                <c:pt idx="665">
                  <c:v>150.83836502511969</c:v>
                </c:pt>
                <c:pt idx="666">
                  <c:v>150.80885707662867</c:v>
                </c:pt>
                <c:pt idx="667">
                  <c:v>150.77915467191931</c:v>
                </c:pt>
                <c:pt idx="668">
                  <c:v>150.74925783929316</c:v>
                </c:pt>
                <c:pt idx="669">
                  <c:v>150.71916660725603</c:v>
                </c:pt>
                <c:pt idx="670">
                  <c:v>150.68888100453023</c:v>
                </c:pt>
                <c:pt idx="671">
                  <c:v>150.65840106003034</c:v>
                </c:pt>
                <c:pt idx="672">
                  <c:v>150.62772680288538</c:v>
                </c:pt>
                <c:pt idx="673">
                  <c:v>150.59685826243637</c:v>
                </c:pt>
                <c:pt idx="674">
                  <c:v>150.56579546821743</c:v>
                </c:pt>
                <c:pt idx="675">
                  <c:v>150.53453844998168</c:v>
                </c:pt>
                <c:pt idx="676">
                  <c:v>150.503087237682</c:v>
                </c:pt>
                <c:pt idx="677">
                  <c:v>150.47144186147796</c:v>
                </c:pt>
                <c:pt idx="678">
                  <c:v>150.43960235173705</c:v>
                </c:pt>
                <c:pt idx="679">
                  <c:v>150.40756873903592</c:v>
                </c:pt>
                <c:pt idx="680">
                  <c:v>150.37534105416017</c:v>
                </c:pt>
                <c:pt idx="681">
                  <c:v>150.34291932809418</c:v>
                </c:pt>
                <c:pt idx="682">
                  <c:v>150.31030359203771</c:v>
                </c:pt>
                <c:pt idx="683">
                  <c:v>150.27749387740008</c:v>
                </c:pt>
                <c:pt idx="684">
                  <c:v>150.24449021578809</c:v>
                </c:pt>
                <c:pt idx="685">
                  <c:v>150.21129263902424</c:v>
                </c:pt>
                <c:pt idx="686">
                  <c:v>150.17790117913535</c:v>
                </c:pt>
                <c:pt idx="687">
                  <c:v>150.14431586836619</c:v>
                </c:pt>
                <c:pt idx="688">
                  <c:v>150.11053673915379</c:v>
                </c:pt>
                <c:pt idx="689">
                  <c:v>150.07656382415556</c:v>
                </c:pt>
                <c:pt idx="690">
                  <c:v>150.04239715622811</c:v>
                </c:pt>
                <c:pt idx="691">
                  <c:v>150.00803676844959</c:v>
                </c:pt>
                <c:pt idx="692">
                  <c:v>149.97348269409457</c:v>
                </c:pt>
                <c:pt idx="693">
                  <c:v>149.93873496665495</c:v>
                </c:pt>
                <c:pt idx="694">
                  <c:v>149.90379361982417</c:v>
                </c:pt>
                <c:pt idx="695">
                  <c:v>149.86865868751181</c:v>
                </c:pt>
                <c:pt idx="696">
                  <c:v>149.83333020383148</c:v>
                </c:pt>
                <c:pt idx="697">
                  <c:v>149.79780820311146</c:v>
                </c:pt>
                <c:pt idx="698">
                  <c:v>149.76209271988455</c:v>
                </c:pt>
                <c:pt idx="699">
                  <c:v>149.72618378889757</c:v>
                </c:pt>
                <c:pt idx="700">
                  <c:v>149.69008144510249</c:v>
                </c:pt>
                <c:pt idx="701">
                  <c:v>149.65378572366603</c:v>
                </c:pt>
                <c:pt idx="702">
                  <c:v>149.61729665996336</c:v>
                </c:pt>
                <c:pt idx="703">
                  <c:v>149.58061428957723</c:v>
                </c:pt>
                <c:pt idx="704">
                  <c:v>149.54373864830507</c:v>
                </c:pt>
                <c:pt idx="705">
                  <c:v>149.50666977215522</c:v>
                </c:pt>
                <c:pt idx="706">
                  <c:v>149.46940769734218</c:v>
                </c:pt>
                <c:pt idx="707">
                  <c:v>149.4319524602939</c:v>
                </c:pt>
                <c:pt idx="708">
                  <c:v>149.39430409764682</c:v>
                </c:pt>
                <c:pt idx="709">
                  <c:v>149.35646264625899</c:v>
                </c:pt>
                <c:pt idx="710">
                  <c:v>149.31842814318352</c:v>
                </c:pt>
                <c:pt idx="711">
                  <c:v>149.28020062569891</c:v>
                </c:pt>
                <c:pt idx="712">
                  <c:v>149.24178013128818</c:v>
                </c:pt>
                <c:pt idx="713">
                  <c:v>149.20316669764989</c:v>
                </c:pt>
                <c:pt idx="714">
                  <c:v>149.16436036268766</c:v>
                </c:pt>
                <c:pt idx="715">
                  <c:v>149.12536116452515</c:v>
                </c:pt>
                <c:pt idx="716">
                  <c:v>149.08616914149579</c:v>
                </c:pt>
                <c:pt idx="717">
                  <c:v>149.04678433214394</c:v>
                </c:pt>
                <c:pt idx="718">
                  <c:v>149.00720677522546</c:v>
                </c:pt>
                <c:pt idx="719">
                  <c:v>148.96743650971379</c:v>
                </c:pt>
                <c:pt idx="720">
                  <c:v>148.92747357479132</c:v>
                </c:pt>
                <c:pt idx="721">
                  <c:v>148.8873180098519</c:v>
                </c:pt>
                <c:pt idx="722">
                  <c:v>148.84696985451029</c:v>
                </c:pt>
                <c:pt idx="723">
                  <c:v>148.80642914858538</c:v>
                </c:pt>
                <c:pt idx="724">
                  <c:v>148.76569593211394</c:v>
                </c:pt>
                <c:pt idx="725">
                  <c:v>148.72477024534737</c:v>
                </c:pt>
                <c:pt idx="726">
                  <c:v>148.68365212875054</c:v>
                </c:pt>
                <c:pt idx="727">
                  <c:v>148.64234162300198</c:v>
                </c:pt>
                <c:pt idx="728">
                  <c:v>148.60083876898921</c:v>
                </c:pt>
                <c:pt idx="729">
                  <c:v>148.55914360782344</c:v>
                </c:pt>
                <c:pt idx="730">
                  <c:v>148.51725618082403</c:v>
                </c:pt>
                <c:pt idx="731">
                  <c:v>148.47517652952692</c:v>
                </c:pt>
                <c:pt idx="732">
                  <c:v>148.43290469568407</c:v>
                </c:pt>
                <c:pt idx="733">
                  <c:v>148.39044072125876</c:v>
                </c:pt>
                <c:pt idx="734">
                  <c:v>148.34778464843379</c:v>
                </c:pt>
                <c:pt idx="735">
                  <c:v>148.30493651960143</c:v>
                </c:pt>
                <c:pt idx="736">
                  <c:v>148.26189637738</c:v>
                </c:pt>
                <c:pt idx="737">
                  <c:v>148.2186642645915</c:v>
                </c:pt>
                <c:pt idx="738">
                  <c:v>148.17524022428012</c:v>
                </c:pt>
                <c:pt idx="739">
                  <c:v>148.13162429970762</c:v>
                </c:pt>
                <c:pt idx="740">
                  <c:v>148.08781653434511</c:v>
                </c:pt>
                <c:pt idx="741">
                  <c:v>148.04381697189174</c:v>
                </c:pt>
                <c:pt idx="742">
                  <c:v>147.99962565624858</c:v>
                </c:pt>
                <c:pt idx="743">
                  <c:v>147.95524263154303</c:v>
                </c:pt>
                <c:pt idx="744">
                  <c:v>147.91066794211764</c:v>
                </c:pt>
                <c:pt idx="745">
                  <c:v>147.86590163253339</c:v>
                </c:pt>
                <c:pt idx="746">
                  <c:v>147.82094374756389</c:v>
                </c:pt>
                <c:pt idx="747">
                  <c:v>147.77579433220626</c:v>
                </c:pt>
                <c:pt idx="748">
                  <c:v>147.73045343167047</c:v>
                </c:pt>
                <c:pt idx="749">
                  <c:v>147.68492109138779</c:v>
                </c:pt>
                <c:pt idx="750">
                  <c:v>147.63919735700085</c:v>
                </c:pt>
                <c:pt idx="751">
                  <c:v>147.59328227437851</c:v>
                </c:pt>
                <c:pt idx="752">
                  <c:v>147.54717588960665</c:v>
                </c:pt>
                <c:pt idx="753">
                  <c:v>147.500878248986</c:v>
                </c:pt>
                <c:pt idx="754">
                  <c:v>147.4543893990373</c:v>
                </c:pt>
                <c:pt idx="755">
                  <c:v>147.4077093865024</c:v>
                </c:pt>
                <c:pt idx="756">
                  <c:v>147.36083825834245</c:v>
                </c:pt>
                <c:pt idx="757">
                  <c:v>147.31377606173552</c:v>
                </c:pt>
                <c:pt idx="758">
                  <c:v>147.26652284407922</c:v>
                </c:pt>
                <c:pt idx="759">
                  <c:v>147.21907865298877</c:v>
                </c:pt>
                <c:pt idx="760">
                  <c:v>147.17144353630778</c:v>
                </c:pt>
                <c:pt idx="761">
                  <c:v>147.12361754209303</c:v>
                </c:pt>
                <c:pt idx="762">
                  <c:v>147.07560071862133</c:v>
                </c:pt>
                <c:pt idx="763">
                  <c:v>147.02739311439041</c:v>
                </c:pt>
                <c:pt idx="764">
                  <c:v>146.97899477812231</c:v>
                </c:pt>
                <c:pt idx="765">
                  <c:v>146.9304057587587</c:v>
                </c:pt>
                <c:pt idx="766">
                  <c:v>146.88162610545999</c:v>
                </c:pt>
                <c:pt idx="767">
                  <c:v>146.83265586761141</c:v>
                </c:pt>
                <c:pt idx="768">
                  <c:v>146.78349509481359</c:v>
                </c:pt>
                <c:pt idx="769">
                  <c:v>146.73414383689516</c:v>
                </c:pt>
                <c:pt idx="770">
                  <c:v>146.68460214390436</c:v>
                </c:pt>
                <c:pt idx="771">
                  <c:v>146.63487006611032</c:v>
                </c:pt>
                <c:pt idx="772">
                  <c:v>146.58494765400431</c:v>
                </c:pt>
                <c:pt idx="773">
                  <c:v>146.53483495830565</c:v>
                </c:pt>
                <c:pt idx="774">
                  <c:v>146.48453202995074</c:v>
                </c:pt>
                <c:pt idx="775">
                  <c:v>146.43403892009934</c:v>
                </c:pt>
                <c:pt idx="776">
                  <c:v>146.38335568013613</c:v>
                </c:pt>
                <c:pt idx="777">
                  <c:v>146.33248236166602</c:v>
                </c:pt>
                <c:pt idx="778">
                  <c:v>146.28141901652248</c:v>
                </c:pt>
                <c:pt idx="779">
                  <c:v>146.23016569675914</c:v>
                </c:pt>
                <c:pt idx="780">
                  <c:v>146.17872245465449</c:v>
                </c:pt>
                <c:pt idx="781">
                  <c:v>146.12708934271103</c:v>
                </c:pt>
                <c:pt idx="782">
                  <c:v>146.07526641365635</c:v>
                </c:pt>
                <c:pt idx="783">
                  <c:v>146.0232537204424</c:v>
                </c:pt>
                <c:pt idx="784">
                  <c:v>145.97105131624593</c:v>
                </c:pt>
                <c:pt idx="785">
                  <c:v>145.91865925446871</c:v>
                </c:pt>
                <c:pt idx="786">
                  <c:v>145.86607758873922</c:v>
                </c:pt>
                <c:pt idx="787">
                  <c:v>145.81330637290739</c:v>
                </c:pt>
                <c:pt idx="788">
                  <c:v>145.76034566105361</c:v>
                </c:pt>
                <c:pt idx="789">
                  <c:v>145.70719550747899</c:v>
                </c:pt>
                <c:pt idx="790">
                  <c:v>145.65385596671763</c:v>
                </c:pt>
                <c:pt idx="791">
                  <c:v>145.60032709352285</c:v>
                </c:pt>
                <c:pt idx="792">
                  <c:v>145.54660894288185</c:v>
                </c:pt>
                <c:pt idx="793">
                  <c:v>145.49270157000302</c:v>
                </c:pt>
                <c:pt idx="794">
                  <c:v>145.43860503032192</c:v>
                </c:pt>
                <c:pt idx="795">
                  <c:v>145.38431937950801</c:v>
                </c:pt>
                <c:pt idx="796">
                  <c:v>145.32984467344716</c:v>
                </c:pt>
                <c:pt idx="797">
                  <c:v>145.2751809682635</c:v>
                </c:pt>
                <c:pt idx="798">
                  <c:v>145.22032832030146</c:v>
                </c:pt>
                <c:pt idx="799">
                  <c:v>145.1652867861421</c:v>
                </c:pt>
                <c:pt idx="800">
                  <c:v>145.11005642258547</c:v>
                </c:pt>
                <c:pt idx="801">
                  <c:v>145.05463728666638</c:v>
                </c:pt>
                <c:pt idx="802">
                  <c:v>144.99902943564643</c:v>
                </c:pt>
                <c:pt idx="803">
                  <c:v>144.94323292702012</c:v>
                </c:pt>
                <c:pt idx="804">
                  <c:v>144.88724781850235</c:v>
                </c:pt>
                <c:pt idx="805">
                  <c:v>144.83107416804884</c:v>
                </c:pt>
                <c:pt idx="806">
                  <c:v>144.77471203383675</c:v>
                </c:pt>
                <c:pt idx="807">
                  <c:v>144.71816147427654</c:v>
                </c:pt>
                <c:pt idx="808">
                  <c:v>144.66142254800869</c:v>
                </c:pt>
                <c:pt idx="809">
                  <c:v>144.60449531390364</c:v>
                </c:pt>
                <c:pt idx="810">
                  <c:v>144.54737983106662</c:v>
                </c:pt>
                <c:pt idx="811">
                  <c:v>144.49007615882752</c:v>
                </c:pt>
                <c:pt idx="812">
                  <c:v>144.43258435675361</c:v>
                </c:pt>
                <c:pt idx="813">
                  <c:v>144.37490448463595</c:v>
                </c:pt>
                <c:pt idx="814">
                  <c:v>144.31703660250676</c:v>
                </c:pt>
                <c:pt idx="815">
                  <c:v>144.25898077062328</c:v>
                </c:pt>
                <c:pt idx="816">
                  <c:v>144.20073704948041</c:v>
                </c:pt>
                <c:pt idx="817">
                  <c:v>144.14230549979868</c:v>
                </c:pt>
                <c:pt idx="818">
                  <c:v>144.08368618253846</c:v>
                </c:pt>
                <c:pt idx="819">
                  <c:v>144.02487915888949</c:v>
                </c:pt>
                <c:pt idx="820">
                  <c:v>143.96588449027581</c:v>
                </c:pt>
                <c:pt idx="821">
                  <c:v>143.90670223835329</c:v>
                </c:pt>
                <c:pt idx="822">
                  <c:v>143.84733246501659</c:v>
                </c:pt>
                <c:pt idx="823">
                  <c:v>143.78777523238779</c:v>
                </c:pt>
                <c:pt idx="824">
                  <c:v>143.72803060282413</c:v>
                </c:pt>
                <c:pt idx="825">
                  <c:v>143.6680986389261</c:v>
                </c:pt>
                <c:pt idx="826">
                  <c:v>143.60797940352091</c:v>
                </c:pt>
                <c:pt idx="827">
                  <c:v>143.54767295966974</c:v>
                </c:pt>
                <c:pt idx="828">
                  <c:v>143.48717937067508</c:v>
                </c:pt>
                <c:pt idx="829">
                  <c:v>143.42649870006815</c:v>
                </c:pt>
                <c:pt idx="830">
                  <c:v>143.36563101162548</c:v>
                </c:pt>
                <c:pt idx="831">
                  <c:v>143.30457636934952</c:v>
                </c:pt>
                <c:pt idx="832">
                  <c:v>143.24333483748629</c:v>
                </c:pt>
                <c:pt idx="833">
                  <c:v>143.18190648051646</c:v>
                </c:pt>
                <c:pt idx="834">
                  <c:v>143.12029136315797</c:v>
                </c:pt>
                <c:pt idx="835">
                  <c:v>135.64814197991217</c:v>
                </c:pt>
                <c:pt idx="836">
                  <c:v>128.53822128478311</c:v>
                </c:pt>
                <c:pt idx="837">
                  <c:v>121.77296945451725</c:v>
                </c:pt>
                <c:pt idx="838">
                  <c:v>115.33567791647357</c:v>
                </c:pt>
                <c:pt idx="839">
                  <c:v>109.21044808239947</c:v>
                </c:pt>
                <c:pt idx="840">
                  <c:v>103.3821520826764</c:v>
                </c:pt>
                <c:pt idx="841">
                  <c:v>97.836395404058166</c:v>
                </c:pt>
                <c:pt idx="842">
                  <c:v>92.559481338626298</c:v>
                </c:pt>
                <c:pt idx="843">
                  <c:v>87.538377156159683</c:v>
                </c:pt>
                <c:pt idx="844">
                  <c:v>82.760681916371681</c:v>
                </c:pt>
                <c:pt idx="845">
                  <c:v>78.214595841519653</c:v>
                </c:pt>
                <c:pt idx="846">
                  <c:v>73.888891173743374</c:v>
                </c:pt>
                <c:pt idx="847">
                  <c:v>69.772884445157459</c:v>
                </c:pt>
                <c:pt idx="848">
                  <c:v>65.903064587445854</c:v>
                </c:pt>
                <c:pt idx="849">
                  <c:v>62.295421883543519</c:v>
                </c:pt>
                <c:pt idx="850">
                  <c:v>58.877739063342162</c:v>
                </c:pt>
                <c:pt idx="851">
                  <c:v>55.640207384643112</c:v>
                </c:pt>
                <c:pt idx="852">
                  <c:v>52.573517515859407</c:v>
                </c:pt>
                <c:pt idx="853">
                  <c:v>49.668834333298605</c:v>
                </c:pt>
                <c:pt idx="854">
                  <c:v>46.917772980092771</c:v>
                </c:pt>
                <c:pt idx="855">
                  <c:v>44.312376123850846</c:v>
                </c:pt>
                <c:pt idx="856">
                  <c:v>41.845092353220203</c:v>
                </c:pt>
                <c:pt idx="857">
                  <c:v>39.508755656502323</c:v>
                </c:pt>
                <c:pt idx="858">
                  <c:v>37.296565928276458</c:v>
                </c:pt>
                <c:pt idx="859">
                  <c:v>35.202070452655079</c:v>
                </c:pt>
                <c:pt idx="860">
                  <c:v>33.219146314329073</c:v>
                </c:pt>
                <c:pt idx="861">
                  <c:v>31.341983690969204</c:v>
                </c:pt>
                <c:pt idx="862">
                  <c:v>29.565069982835389</c:v>
                </c:pt>
                <c:pt idx="863">
                  <c:v>27.883174737615203</c:v>
                </c:pt>
                <c:pt idx="864">
                  <c:v>26.291335330571894</c:v>
                </c:pt>
                <c:pt idx="865">
                  <c:v>24.784843362033762</c:v>
                </c:pt>
                <c:pt idx="866">
                  <c:v>23.359231736107954</c:v>
                </c:pt>
                <c:pt idx="867">
                  <c:v>22.010262386254237</c:v>
                </c:pt>
                <c:pt idx="868">
                  <c:v>20.733914615012679</c:v>
                </c:pt>
                <c:pt idx="869">
                  <c:v>19.526374016747205</c:v>
                </c:pt>
                <c:pt idx="870">
                  <c:v>18.384021953745808</c:v>
                </c:pt>
                <c:pt idx="871">
                  <c:v>17.30342555741165</c:v>
                </c:pt>
                <c:pt idx="872">
                  <c:v>16.281328227587441</c:v>
                </c:pt>
                <c:pt idx="873">
                  <c:v>15.31464060427999</c:v>
                </c:pt>
                <c:pt idx="874">
                  <c:v>14.400431987191757</c:v>
                </c:pt>
                <c:pt idx="875">
                  <c:v>13.535922179521071</c:v>
                </c:pt>
                <c:pt idx="876">
                  <c:v>12.718473733458987</c:v>
                </c:pt>
                <c:pt idx="877">
                  <c:v>11.94558457568427</c:v>
                </c:pt>
                <c:pt idx="878">
                  <c:v>11.214880991932363</c:v>
                </c:pt>
                <c:pt idx="879">
                  <c:v>10.524110950378725</c:v>
                </c:pt>
                <c:pt idx="880">
                  <c:v>9.8711377441192596</c:v>
                </c:pt>
                <c:pt idx="881">
                  <c:v>9.2539339334302824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776"/>
        <c:axId val="363656000"/>
      </c:scatterChart>
      <c:valAx>
        <c:axId val="359069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6000"/>
        <c:crosses val="autoZero"/>
        <c:crossBetween val="midCat"/>
      </c:valAx>
      <c:valAx>
        <c:axId val="36365600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0.15833754239683212</c:v>
                </c:pt>
                <c:pt idx="1">
                  <c:v>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0.33588464983563743</c:v>
                </c:pt>
                <c:pt idx="1">
                  <c:v>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-0.15833754239683212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-0.33588464983563743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0.33588464983563743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1.8780334678305004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0.43173985082306415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0.15833754239683212</c:v>
                </c:pt>
                <c:pt idx="1">
                  <c:v>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0.33588464983563743</c:v>
                </c:pt>
                <c:pt idx="1">
                  <c:v>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-0.15833754239683212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-0.33588464983563743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0.33588464983563743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1.8780334678305004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0.43173985082306415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7176"/>
        <c:axId val="363655216"/>
      </c:scatterChart>
      <c:valAx>
        <c:axId val="36365717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363655216"/>
        <c:crosses val="autoZero"/>
        <c:crossBetween val="midCat"/>
      </c:valAx>
      <c:valAx>
        <c:axId val="36365521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36365717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18.5</c:v>
                </c:pt>
                <c:pt idx="1">
                  <c:v>17.867924453434139</c:v>
                </c:pt>
                <c:pt idx="2">
                  <c:v>17.235848906868277</c:v>
                </c:pt>
                <c:pt idx="3">
                  <c:v>16.603773360302419</c:v>
                </c:pt>
                <c:pt idx="4">
                  <c:v>15.971697813736558</c:v>
                </c:pt>
                <c:pt idx="5">
                  <c:v>15.339622267170697</c:v>
                </c:pt>
                <c:pt idx="6">
                  <c:v>14.707546720604837</c:v>
                </c:pt>
                <c:pt idx="7">
                  <c:v>14.075471174038977</c:v>
                </c:pt>
                <c:pt idx="8">
                  <c:v>13.443395627473116</c:v>
                </c:pt>
                <c:pt idx="9">
                  <c:v>12.811320080907256</c:v>
                </c:pt>
                <c:pt idx="10">
                  <c:v>12.179244534341397</c:v>
                </c:pt>
                <c:pt idx="11">
                  <c:v>11.547168987775535</c:v>
                </c:pt>
                <c:pt idx="12">
                  <c:v>10.915093441209674</c:v>
                </c:pt>
                <c:pt idx="13">
                  <c:v>10.283017894643812</c:v>
                </c:pt>
                <c:pt idx="14">
                  <c:v>9.6509423480779528</c:v>
                </c:pt>
                <c:pt idx="15">
                  <c:v>9.0188668015120914</c:v>
                </c:pt>
                <c:pt idx="16">
                  <c:v>8.38679125494623</c:v>
                </c:pt>
                <c:pt idx="17">
                  <c:v>7.7547157083803686</c:v>
                </c:pt>
                <c:pt idx="18">
                  <c:v>7.1226401618145072</c:v>
                </c:pt>
                <c:pt idx="19">
                  <c:v>6.4905646152486458</c:v>
                </c:pt>
                <c:pt idx="20">
                  <c:v>5.8584890686827862</c:v>
                </c:pt>
                <c:pt idx="21">
                  <c:v>6.063869662102662</c:v>
                </c:pt>
                <c:pt idx="22">
                  <c:v>6.2692502555225342</c:v>
                </c:pt>
                <c:pt idx="23">
                  <c:v>6.4746308489424065</c:v>
                </c:pt>
                <c:pt idx="24">
                  <c:v>6.6800114423622787</c:v>
                </c:pt>
                <c:pt idx="25">
                  <c:v>6.8853920357821519</c:v>
                </c:pt>
                <c:pt idx="26">
                  <c:v>7.0907726292020241</c:v>
                </c:pt>
                <c:pt idx="27">
                  <c:v>7.2961532226218964</c:v>
                </c:pt>
                <c:pt idx="28">
                  <c:v>7.5015338160417686</c:v>
                </c:pt>
                <c:pt idx="29">
                  <c:v>7.7069144094616409</c:v>
                </c:pt>
                <c:pt idx="30">
                  <c:v>7.9122950028815131</c:v>
                </c:pt>
                <c:pt idx="31">
                  <c:v>8.1176755963013854</c:v>
                </c:pt>
                <c:pt idx="32">
                  <c:v>8.3230561897212567</c:v>
                </c:pt>
                <c:pt idx="33">
                  <c:v>8.5284367831411299</c:v>
                </c:pt>
                <c:pt idx="34">
                  <c:v>8.733817376561003</c:v>
                </c:pt>
                <c:pt idx="35">
                  <c:v>8.9391979699808743</c:v>
                </c:pt>
                <c:pt idx="36">
                  <c:v>9.1445785634007475</c:v>
                </c:pt>
                <c:pt idx="37">
                  <c:v>9.3499591568206206</c:v>
                </c:pt>
                <c:pt idx="38">
                  <c:v>9.555339750240492</c:v>
                </c:pt>
                <c:pt idx="39">
                  <c:v>9.7607203436603633</c:v>
                </c:pt>
                <c:pt idx="40">
                  <c:v>9.9661009370802347</c:v>
                </c:pt>
                <c:pt idx="41">
                  <c:v>10.171481530500106</c:v>
                </c:pt>
                <c:pt idx="42">
                  <c:v>10.376862123919977</c:v>
                </c:pt>
                <c:pt idx="43">
                  <c:v>10.582242717339849</c:v>
                </c:pt>
                <c:pt idx="44">
                  <c:v>10.78762331075972</c:v>
                </c:pt>
                <c:pt idx="45">
                  <c:v>10.993003904179592</c:v>
                </c:pt>
                <c:pt idx="46">
                  <c:v>11.198384497599463</c:v>
                </c:pt>
                <c:pt idx="47">
                  <c:v>11.403765091019334</c:v>
                </c:pt>
                <c:pt idx="48">
                  <c:v>11.609145684439206</c:v>
                </c:pt>
                <c:pt idx="49">
                  <c:v>11.814526277859077</c:v>
                </c:pt>
                <c:pt idx="50">
                  <c:v>12.019906871278948</c:v>
                </c:pt>
                <c:pt idx="51">
                  <c:v>12.22528746469882</c:v>
                </c:pt>
                <c:pt idx="52">
                  <c:v>12.430668058118695</c:v>
                </c:pt>
                <c:pt idx="53">
                  <c:v>12.636048651538566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4.8811093602548565</c:v>
                </c:pt>
                <c:pt idx="1">
                  <c:v>4.8742019557457636</c:v>
                </c:pt>
                <c:pt idx="2">
                  <c:v>4.8535451890073142</c:v>
                </c:pt>
                <c:pt idx="3">
                  <c:v>4.8193342602264275</c:v>
                </c:pt>
                <c:pt idx="4">
                  <c:v>4.771890732841622</c:v>
                </c:pt>
                <c:pt idx="5">
                  <c:v>4.7116569834770878</c:v>
                </c:pt>
                <c:pt idx="6">
                  <c:v>4.6391886383269361</c:v>
                </c:pt>
                <c:pt idx="7">
                  <c:v>4.5551451933073563</c:v>
                </c:pt>
                <c:pt idx="8">
                  <c:v>4.4602790590864361</c:v>
                </c:pt>
                <c:pt idx="9">
                  <c:v>4.3554233072960171</c:v>
                </c:pt>
                <c:pt idx="10">
                  <c:v>4.2414784197882138</c:v>
                </c:pt>
                <c:pt idx="11">
                  <c:v>4.1193983581186444</c:v>
                </c:pt>
                <c:pt idx="12">
                  <c:v>3.9901762753702967</c:v>
                </c:pt>
                <c:pt idx="13">
                  <c:v>3.8548301872625994</c:v>
                </c:pt>
                <c:pt idx="14">
                  <c:v>3.7143889049121586</c:v>
                </c:pt>
                <c:pt idx="15">
                  <c:v>3.5698785086623137</c:v>
                </c:pt>
                <c:pt idx="16">
                  <c:v>3.4223096123960461</c:v>
                </c:pt>
                <c:pt idx="17">
                  <c:v>3.2726656322069112</c:v>
                </c:pt>
                <c:pt idx="18">
                  <c:v>3.1218922338550521</c:v>
                </c:pt>
                <c:pt idx="19">
                  <c:v>2.9708880917414313</c:v>
                </c:pt>
                <c:pt idx="20">
                  <c:v>2.8204970498075252</c:v>
                </c:pt>
                <c:pt idx="21">
                  <c:v>2.671501733307303</c:v>
                </c:pt>
                <c:pt idx="22">
                  <c:v>2.5246186211309203</c:v>
                </c:pt>
                <c:pt idx="23">
                  <c:v>2.3804945523973462</c:v>
                </c:pt>
                <c:pt idx="24">
                  <c:v>2.2397046092493533</c:v>
                </c:pt>
                <c:pt idx="25">
                  <c:v>2.1027512907990382</c:v>
                </c:pt>
                <c:pt idx="26">
                  <c:v>1.9700648713555975</c:v>
                </c:pt>
                <c:pt idx="27">
                  <c:v>1.8420048195527703</c:v>
                </c:pt>
                <c:pt idx="28">
                  <c:v>1.718862143701767</c:v>
                </c:pt>
                <c:pt idx="29">
                  <c:v>1.6008625223640878</c:v>
                </c:pt>
                <c:pt idx="30">
                  <c:v>1.4881700773574089</c:v>
                </c:pt>
                <c:pt idx="31">
                  <c:v>1.3808916486560492</c:v>
                </c:pt>
                <c:pt idx="32">
                  <c:v>1.2790814363307208</c:v>
                </c:pt>
                <c:pt idx="33">
                  <c:v>1.1827458831564597</c:v>
                </c:pt>
                <c:pt idx="34">
                  <c:v>1.0918486821611391</c:v>
                </c:pt>
                <c:pt idx="35">
                  <c:v>1.0063158055665595</c:v>
                </c:pt>
                <c:pt idx="36">
                  <c:v>0.92604046470688273</c:v>
                </c:pt>
                <c:pt idx="37">
                  <c:v>0.85088792406900959</c:v>
                </c:pt>
                <c:pt idx="38">
                  <c:v>0.78070010612742813</c:v>
                </c:pt>
                <c:pt idx="39">
                  <c:v>0.71529993675747672</c:v>
                </c:pt>
                <c:pt idx="40">
                  <c:v>0.65449539339700447</c:v>
                </c:pt>
                <c:pt idx="41">
                  <c:v>0.59808322955265181</c:v>
                </c:pt>
                <c:pt idx="42">
                  <c:v>0.54585235954922573</c:v>
                </c:pt>
                <c:pt idx="43">
                  <c:v>0.49758689649821752</c:v>
                </c:pt>
                <c:pt idx="44">
                  <c:v>0.45306884426986949</c:v>
                </c:pt>
                <c:pt idx="45">
                  <c:v>0.41208045079471423</c:v>
                </c:pt>
                <c:pt idx="46">
                  <c:v>0.37440623533643402</c:v>
                </c:pt>
                <c:pt idx="47">
                  <c:v>0.33983470653896924</c:v>
                </c:pt>
                <c:pt idx="48">
                  <c:v>0.3081597911497872</c:v>
                </c:pt>
                <c:pt idx="49">
                  <c:v>0.27918199546525357</c:v>
                </c:pt>
                <c:pt idx="50">
                  <c:v>0.25270932284831271</c:v>
                </c:pt>
                <c:pt idx="51">
                  <c:v>0.228557971251103</c:v>
                </c:pt>
                <c:pt idx="52">
                  <c:v>0.20655283465199673</c:v>
                </c:pt>
                <c:pt idx="53">
                  <c:v>0.18652783179887428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272"/>
        <c:axId val="36365835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1488"/>
        <c:axId val="363657568"/>
      </c:lineChart>
      <c:catAx>
        <c:axId val="36366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58352"/>
        <c:crosses val="autoZero"/>
        <c:auto val="1"/>
        <c:lblAlgn val="ctr"/>
        <c:lblOffset val="100"/>
        <c:noMultiLvlLbl val="0"/>
      </c:catAx>
      <c:valAx>
        <c:axId val="36365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2272"/>
        <c:crosses val="autoZero"/>
        <c:crossBetween val="between"/>
      </c:valAx>
      <c:valAx>
        <c:axId val="3636575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1488"/>
        <c:crosses val="max"/>
        <c:crossBetween val="between"/>
      </c:valAx>
      <c:catAx>
        <c:axId val="3636614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63657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664"/>
        <c:axId val="363655608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57960"/>
        <c:axId val="363656784"/>
      </c:lineChart>
      <c:catAx>
        <c:axId val="36366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5608"/>
        <c:crosses val="autoZero"/>
        <c:auto val="1"/>
        <c:lblAlgn val="ctr"/>
        <c:lblOffset val="100"/>
        <c:noMultiLvlLbl val="0"/>
      </c:catAx>
      <c:valAx>
        <c:axId val="36365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62664"/>
        <c:crosses val="autoZero"/>
        <c:crossBetween val="between"/>
      </c:valAx>
      <c:valAx>
        <c:axId val="363656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7960"/>
        <c:crosses val="max"/>
        <c:crossBetween val="between"/>
      </c:valAx>
      <c:catAx>
        <c:axId val="36365796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3656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9136"/>
        <c:axId val="363659528"/>
      </c:scatterChart>
      <c:valAx>
        <c:axId val="3636591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528"/>
        <c:crosses val="autoZero"/>
        <c:crossBetween val="midCat"/>
        <c:majorUnit val="100"/>
      </c:valAx>
      <c:valAx>
        <c:axId val="3636595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1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8536"/>
        <c:axId val="371472536"/>
      </c:scatterChart>
      <c:valAx>
        <c:axId val="3592085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536"/>
        <c:crosses val="autoZero"/>
        <c:crossBetween val="midCat"/>
        <c:majorUnit val="100"/>
      </c:valAx>
      <c:valAx>
        <c:axId val="37147253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8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5672"/>
        <c:axId val="371472144"/>
      </c:scatterChart>
      <c:valAx>
        <c:axId val="37147567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144"/>
        <c:crosses val="autoZero"/>
        <c:crossBetween val="midCat"/>
        <c:majorUnit val="100"/>
      </c:valAx>
      <c:valAx>
        <c:axId val="3714721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5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496"/>
        <c:axId val="371479200"/>
      </c:scatterChart>
      <c:valAx>
        <c:axId val="3714744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9200"/>
        <c:crosses val="autoZero"/>
        <c:crossBetween val="midCat"/>
        <c:majorUnit val="100"/>
      </c:valAx>
      <c:valAx>
        <c:axId val="37147920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4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104"/>
        <c:axId val="371476456"/>
      </c:scatterChart>
      <c:valAx>
        <c:axId val="3714741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456"/>
        <c:crosses val="autoZero"/>
        <c:crossBetween val="midCat"/>
      </c:valAx>
      <c:valAx>
        <c:axId val="37147645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4.0865894803419581E-2</c:v>
                </c:pt>
                <c:pt idx="2">
                  <c:v>4.1766367482051217E-2</c:v>
                </c:pt>
                <c:pt idx="3">
                  <c:v>7.853708190094312E-2</c:v>
                </c:pt>
                <c:pt idx="4">
                  <c:v>0.11592663778954337</c:v>
                </c:pt>
                <c:pt idx="5">
                  <c:v>0.15306770238612835</c:v>
                </c:pt>
                <c:pt idx="6">
                  <c:v>0.18999149511006347</c:v>
                </c:pt>
                <c:pt idx="7">
                  <c:v>0.22672761674569891</c:v>
                </c:pt>
                <c:pt idx="8">
                  <c:v>0.26330431293204659</c:v>
                </c:pt>
                <c:pt idx="9">
                  <c:v>0.29974870931488506</c:v>
                </c:pt>
                <c:pt idx="10">
                  <c:v>0.3360870241551448</c:v>
                </c:pt>
                <c:pt idx="11">
                  <c:v>0.37234476326622684</c:v>
                </c:pt>
                <c:pt idx="12">
                  <c:v>0.40854690145990452</c:v>
                </c:pt>
                <c:pt idx="13">
                  <c:v>0.44471805416948135</c:v>
                </c:pt>
                <c:pt idx="14">
                  <c:v>0.48088264255737023</c:v>
                </c:pt>
                <c:pt idx="15">
                  <c:v>0.51706505517988988</c:v>
                </c:pt>
                <c:pt idx="16">
                  <c:v>0.55328980916077808</c:v>
                </c:pt>
                <c:pt idx="17">
                  <c:v>0.58958171380957847</c:v>
                </c:pt>
                <c:pt idx="18">
                  <c:v>0.62596603971081832</c:v>
                </c:pt>
                <c:pt idx="19">
                  <c:v>0.66246869651023221</c:v>
                </c:pt>
                <c:pt idx="20">
                  <c:v>0.69911642294731757</c:v>
                </c:pt>
                <c:pt idx="21">
                  <c:v>0.73317476086201561</c:v>
                </c:pt>
                <c:pt idx="22">
                  <c:v>0.75074137834060051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585.17848167911018</c:v>
                </c:pt>
                <c:pt idx="2">
                  <c:v>585.57444706179569</c:v>
                </c:pt>
                <c:pt idx="3">
                  <c:v>601.13054896302674</c:v>
                </c:pt>
                <c:pt idx="4">
                  <c:v>615.6992337571188</c:v>
                </c:pt>
                <c:pt idx="5">
                  <c:v>628.855871610446</c:v>
                </c:pt>
                <c:pt idx="6">
                  <c:v>640.57376770113785</c:v>
                </c:pt>
                <c:pt idx="7">
                  <c:v>650.82961480361769</c:v>
                </c:pt>
                <c:pt idx="8">
                  <c:v>659.60333489317452</c:v>
                </c:pt>
                <c:pt idx="9">
                  <c:v>666.87794585945551</c:v>
                </c:pt>
                <c:pt idx="10">
                  <c:v>672.63945125460293</c:v>
                </c:pt>
                <c:pt idx="11">
                  <c:v>676.87675140723036</c:v>
                </c:pt>
                <c:pt idx="12">
                  <c:v>679.58157460510586</c:v>
                </c:pt>
                <c:pt idx="13">
                  <c:v>680.7484273774669</c:v>
                </c:pt>
                <c:pt idx="14">
                  <c:v>680.37456320056754</c:v>
                </c:pt>
                <c:pt idx="15">
                  <c:v>678.45996922207132</c:v>
                </c:pt>
                <c:pt idx="16">
                  <c:v>675.00737085723563</c:v>
                </c:pt>
                <c:pt idx="17">
                  <c:v>670.02225436459469</c:v>
                </c:pt>
                <c:pt idx="18">
                  <c:v>663.5129077653072</c:v>
                </c:pt>
                <c:pt idx="19">
                  <c:v>655.49048074075893</c:v>
                </c:pt>
                <c:pt idx="20">
                  <c:v>645.96906443436501</c:v>
                </c:pt>
                <c:pt idx="21">
                  <c:v>459.86448889416113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6848"/>
        <c:axId val="371478416"/>
      </c:scatterChart>
      <c:valAx>
        <c:axId val="37147684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416"/>
        <c:crosses val="autoZero"/>
        <c:crossBetween val="midCat"/>
      </c:valAx>
      <c:valAx>
        <c:axId val="3714784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4.0865894803419581E-2</c:v>
                </c:pt>
                <c:pt idx="2">
                  <c:v>4.1766367482051217E-2</c:v>
                </c:pt>
                <c:pt idx="3">
                  <c:v>7.853708190094312E-2</c:v>
                </c:pt>
                <c:pt idx="4">
                  <c:v>0.11592663778954337</c:v>
                </c:pt>
                <c:pt idx="5">
                  <c:v>0.15306770238612835</c:v>
                </c:pt>
                <c:pt idx="6">
                  <c:v>0.18999149511006347</c:v>
                </c:pt>
                <c:pt idx="7">
                  <c:v>0.22672761674569891</c:v>
                </c:pt>
                <c:pt idx="8">
                  <c:v>0.26330431293204659</c:v>
                </c:pt>
                <c:pt idx="9">
                  <c:v>0.29974870931488506</c:v>
                </c:pt>
                <c:pt idx="10">
                  <c:v>0.3360870241551448</c:v>
                </c:pt>
                <c:pt idx="11">
                  <c:v>0.37234476326622684</c:v>
                </c:pt>
                <c:pt idx="12">
                  <c:v>0.40854690145990452</c:v>
                </c:pt>
                <c:pt idx="13">
                  <c:v>0.44471805416948135</c:v>
                </c:pt>
                <c:pt idx="14">
                  <c:v>0.48088264255737023</c:v>
                </c:pt>
                <c:pt idx="15">
                  <c:v>0.51706505517988988</c:v>
                </c:pt>
                <c:pt idx="16">
                  <c:v>0.55328980916077808</c:v>
                </c:pt>
                <c:pt idx="17">
                  <c:v>0.58958171380957847</c:v>
                </c:pt>
                <c:pt idx="18">
                  <c:v>0.62596603971081832</c:v>
                </c:pt>
                <c:pt idx="19">
                  <c:v>0.66246869651023221</c:v>
                </c:pt>
                <c:pt idx="20">
                  <c:v>0.69911642294731757</c:v>
                </c:pt>
                <c:pt idx="21">
                  <c:v>0.73317476086201561</c:v>
                </c:pt>
                <c:pt idx="22">
                  <c:v>0.75074137834060051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131.55399525181201</c:v>
                </c:pt>
                <c:pt idx="2">
                  <c:v>131.64301224355822</c:v>
                </c:pt>
                <c:pt idx="3">
                  <c:v>135.1401800645265</c:v>
                </c:pt>
                <c:pt idx="4">
                  <c:v>138.4153666105658</c:v>
                </c:pt>
                <c:pt idx="5">
                  <c:v>141.37311083369588</c:v>
                </c:pt>
                <c:pt idx="6">
                  <c:v>144.00741147006383</c:v>
                </c:pt>
                <c:pt idx="7">
                  <c:v>146.31302882145985</c:v>
                </c:pt>
                <c:pt idx="8">
                  <c:v>148.28544914643552</c:v>
                </c:pt>
                <c:pt idx="9">
                  <c:v>149.92085469615924</c:v>
                </c:pt>
                <c:pt idx="10">
                  <c:v>151.21609892869091</c:v>
                </c:pt>
                <c:pt idx="11">
                  <c:v>152.16868652651192</c:v>
                </c:pt>
                <c:pt idx="12">
                  <c:v>152.77675792570159</c:v>
                </c:pt>
                <c:pt idx="13">
                  <c:v>153.03907813890268</c:v>
                </c:pt>
                <c:pt idx="14">
                  <c:v>152.95502972001429</c:v>
                </c:pt>
                <c:pt idx="15">
                  <c:v>152.52460977970219</c:v>
                </c:pt>
                <c:pt idx="16">
                  <c:v>151.74843101866725</c:v>
                </c:pt>
                <c:pt idx="17">
                  <c:v>150.62772680288538</c:v>
                </c:pt>
                <c:pt idx="18">
                  <c:v>149.16436036268766</c:v>
                </c:pt>
                <c:pt idx="19">
                  <c:v>147.36083825834245</c:v>
                </c:pt>
                <c:pt idx="20">
                  <c:v>145.22032832030146</c:v>
                </c:pt>
                <c:pt idx="21">
                  <c:v>103.3821520826764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8808"/>
        <c:axId val="371477632"/>
      </c:scatterChart>
      <c:valAx>
        <c:axId val="37147880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7632"/>
        <c:crosses val="autoZero"/>
        <c:crossBetween val="midCat"/>
      </c:valAx>
      <c:valAx>
        <c:axId val="37147763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3320"/>
        <c:axId val="371473712"/>
      </c:scatterChart>
      <c:valAx>
        <c:axId val="371473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712"/>
        <c:crosses val="autoZero"/>
        <c:crossBetween val="midCat"/>
        <c:majorUnit val="2"/>
      </c:valAx>
      <c:valAx>
        <c:axId val="37147371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18" Type="http://schemas.openxmlformats.org/officeDocument/2006/relationships/image" Target="../media/image14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17" Type="http://schemas.openxmlformats.org/officeDocument/2006/relationships/chart" Target="../charts/chart6.xml"/><Relationship Id="rId2" Type="http://schemas.openxmlformats.org/officeDocument/2006/relationships/chart" Target="../charts/chart2.xml"/><Relationship Id="rId16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19" Type="http://schemas.openxmlformats.org/officeDocument/2006/relationships/image" Target="../media/image15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chart" Target="../charts/chart15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64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11457" y="28282537"/>
          <a:ext cx="5667103" cy="2775857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7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108</xdr:row>
      <xdr:rowOff>20171</xdr:rowOff>
    </xdr:from>
    <xdr:to>
      <xdr:col>9</xdr:col>
      <xdr:colOff>524434</xdr:colOff>
      <xdr:row>130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800171"/>
          <a:ext cx="6153096" cy="3781824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481853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193085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18</xdr:col>
      <xdr:colOff>49481</xdr:colOff>
      <xdr:row>74</xdr:row>
      <xdr:rowOff>0</xdr:rowOff>
    </xdr:from>
    <xdr:to>
      <xdr:col>26</xdr:col>
      <xdr:colOff>439581</xdr:colOff>
      <xdr:row>87</xdr:row>
      <xdr:rowOff>31639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839F5E-06B3-1EEB-A852-470407AE8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831786" y="11850584"/>
          <a:ext cx="5820587" cy="2159302"/>
        </a:xfrm>
        <a:prstGeom prst="rect">
          <a:avLst/>
        </a:prstGeom>
      </xdr:spPr>
    </xdr:pic>
    <xdr:clientData/>
  </xdr:twoCellAnchor>
  <xdr:twoCellAnchor>
    <xdr:from>
      <xdr:col>1</xdr:col>
      <xdr:colOff>435428</xdr:colOff>
      <xdr:row>30</xdr:row>
      <xdr:rowOff>161471</xdr:rowOff>
    </xdr:from>
    <xdr:to>
      <xdr:col>8</xdr:col>
      <xdr:colOff>272143</xdr:colOff>
      <xdr:row>47</xdr:row>
      <xdr:rowOff>128814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578AC21-3B9A-E13B-9999-B0304129E4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488950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825501</xdr:colOff>
      <xdr:row>53</xdr:row>
      <xdr:rowOff>154214</xdr:rowOff>
    </xdr:from>
    <xdr:to>
      <xdr:col>17</xdr:col>
      <xdr:colOff>841898</xdr:colOff>
      <xdr:row>57</xdr:row>
      <xdr:rowOff>35001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438572" y="8826500"/>
          <a:ext cx="6992326" cy="54300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58211" y="3494639"/>
          <a:ext cx="521903" cy="25894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4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6" zoomScale="70" zoomScaleNormal="70" workbookViewId="0">
      <selection activeCell="I21" sqref="I21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3.638991544105076E-2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838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7"/>
  <sheetViews>
    <sheetView topLeftCell="B1" zoomScale="70" zoomScaleNormal="70" workbookViewId="0">
      <selection activeCell="N49" sqref="N49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703</v>
      </c>
      <c r="F1" t="str">
        <f>F3&amp; " MPa MEOP"</f>
        <v>5 MPa MEOP</v>
      </c>
    </row>
    <row r="2" spans="1:21" ht="13">
      <c r="B2" t="s">
        <v>667</v>
      </c>
      <c r="C2">
        <f>etanoz</f>
        <v>0.8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19" t="s">
        <v>1033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1037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1034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1035</v>
      </c>
      <c r="S5" s="40">
        <f>M31</f>
        <v>232.37391378616869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4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1041</v>
      </c>
      <c r="R7" s="766" t="s">
        <v>651</v>
      </c>
      <c r="S7" s="766" t="s">
        <v>1036</v>
      </c>
      <c r="T7" s="8"/>
    </row>
    <row r="8" spans="1:21" ht="13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7">
        <v>1.063376165575729</v>
      </c>
      <c r="S8" s="766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7">
        <v>1.1595531780339037</v>
      </c>
      <c r="S9" s="766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7">
        <v>1.2090469316422143</v>
      </c>
      <c r="S10" s="766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1189</v>
      </c>
      <c r="J11" s="787" t="s">
        <v>1190</v>
      </c>
      <c r="L11" s="785"/>
      <c r="Q11">
        <v>170</v>
      </c>
      <c r="R11" s="767">
        <v>1.2416325526417351</v>
      </c>
      <c r="S11" s="766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7">
        <v>1.2656075616697078</v>
      </c>
      <c r="S12" s="766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7">
        <v>1.2844147909436945</v>
      </c>
      <c r="S13" s="766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7">
        <v>1.3065367967488921</v>
      </c>
      <c r="S14" s="766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1045</v>
      </c>
      <c r="D22" s="8" t="s">
        <v>1046</v>
      </c>
      <c r="F22" s="8" t="s">
        <v>1047</v>
      </c>
      <c r="L22" t="s">
        <v>683</v>
      </c>
      <c r="M22">
        <v>3</v>
      </c>
      <c r="N22" t="s">
        <v>104</v>
      </c>
      <c r="R22" s="787" t="s">
        <v>1111</v>
      </c>
      <c r="S22" s="787" t="s">
        <v>1112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50</v>
      </c>
      <c r="N23" t="s">
        <v>64</v>
      </c>
      <c r="P23" s="439" t="s">
        <v>697</v>
      </c>
      <c r="R23">
        <v>189</v>
      </c>
      <c r="S23" s="40">
        <f>T25-R23</f>
        <v>359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0" t="s">
        <v>682</v>
      </c>
      <c r="M24" s="441">
        <f>M23*(9.81*M22)</f>
        <v>1471.5</v>
      </c>
      <c r="N24" t="s">
        <v>11</v>
      </c>
      <c r="P24" s="8" t="s">
        <v>693</v>
      </c>
      <c r="R24">
        <v>2</v>
      </c>
      <c r="S24" s="8" t="s">
        <v>2</v>
      </c>
      <c r="T24" s="8" t="s">
        <v>694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7" t="s">
        <v>1221</v>
      </c>
      <c r="M25">
        <f>M24/9.81</f>
        <v>150</v>
      </c>
      <c r="N25" s="787" t="s">
        <v>104</v>
      </c>
      <c r="P25" s="434" t="s">
        <v>695</v>
      </c>
      <c r="Q25" s="435"/>
      <c r="R25" s="432">
        <f>((ROUNDUP(M48,0)+1)*R24)+(ROUNDUP(M48,0)*M37)</f>
        <v>547.59999999999991</v>
      </c>
      <c r="S25" s="8" t="s">
        <v>2</v>
      </c>
      <c r="T25" s="437">
        <f>ROUNDUP(R25,0)</f>
        <v>548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6" t="s">
        <v>696</v>
      </c>
      <c r="Q26" s="220"/>
      <c r="R26" s="433">
        <f>M35</f>
        <v>34.799999999999997</v>
      </c>
      <c r="S26" s="8" t="s">
        <v>2</v>
      </c>
      <c r="T26" s="438">
        <f>ROUNDUP(R26,0)</f>
        <v>35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1</v>
      </c>
      <c r="N27" t="s">
        <v>587</v>
      </c>
      <c r="P27" s="8" t="s">
        <v>692</v>
      </c>
      <c r="R27">
        <f>((PI()*R26^2)/4)*R25</f>
        <v>520848.96887014294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5">
        <f>M27*M24</f>
        <v>1471.5</v>
      </c>
      <c r="N28" t="s">
        <v>685</v>
      </c>
      <c r="R28">
        <f>R27/10^9</f>
        <v>5.2084896887014294E-4</v>
      </c>
      <c r="S28" s="787" t="s">
        <v>1039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1032</v>
      </c>
      <c r="M29" s="765">
        <f>IF(M28&gt;160&amp;M28&lt;320,"H",IF(M28&gt;320&amp;M28&lt;640,"I",IF(M28&gt;640&amp;M28&lt;1280,"J",0)))</f>
        <v>0</v>
      </c>
      <c r="N29" s="794" t="s">
        <v>1225</v>
      </c>
      <c r="R29">
        <f>CONVERT(R28,"m^3","l")</f>
        <v>0.52084896887014298</v>
      </c>
      <c r="S29" s="787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19" t="s">
        <v>1086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2">
        <f>M24/(C13*F3)</f>
        <v>232.37391378616869</v>
      </c>
      <c r="N31" t="s">
        <v>686</v>
      </c>
      <c r="T31" s="787" t="s">
        <v>1085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3">
        <f>SQRT((M31*4)/PI())</f>
        <v>17.200803940439219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49791.006465166167</v>
      </c>
      <c r="N33" s="787" t="s">
        <v>686</v>
      </c>
      <c r="T33" s="787" t="s">
        <v>1084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79">
        <v>34.799999999999997</v>
      </c>
      <c r="N35" t="s">
        <v>2</v>
      </c>
      <c r="O35" t="s">
        <v>1233</v>
      </c>
      <c r="T35" s="787" t="s">
        <v>1083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0">
        <v>28</v>
      </c>
      <c r="N36" t="s">
        <v>2</v>
      </c>
      <c r="O36">
        <f>M35-2*M30*M27</f>
        <v>7.1953989881013349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1">
        <f>0.5*(3*M35+M36)</f>
        <v>66.199999999999989</v>
      </c>
      <c r="N37" t="s">
        <v>2</v>
      </c>
      <c r="P37" s="439" t="s">
        <v>698</v>
      </c>
      <c r="R37" s="787" t="s">
        <v>1111</v>
      </c>
      <c r="S37" s="787" t="s">
        <v>1112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0" t="s">
        <v>1044</v>
      </c>
      <c r="M38" s="768">
        <f>M37/M35</f>
        <v>1.9022988505747125</v>
      </c>
      <c r="N38" s="755">
        <f>(M37*2)/M35</f>
        <v>3.804597701149425</v>
      </c>
      <c r="P38" s="8"/>
      <c r="R38">
        <v>189</v>
      </c>
      <c r="S38" s="40">
        <f>T40-R38</f>
        <v>359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792</v>
      </c>
      <c r="M39">
        <v>0</v>
      </c>
      <c r="P39" s="8" t="s">
        <v>693</v>
      </c>
      <c r="R39">
        <v>2</v>
      </c>
      <c r="S39" s="8" t="s">
        <v>2</v>
      </c>
      <c r="T39" s="8" t="s">
        <v>694</v>
      </c>
    </row>
    <row r="40" spans="2:22">
      <c r="L40" t="s">
        <v>659</v>
      </c>
      <c r="M40" s="40">
        <f>0.5*PI()*(M35^2-M36^2)+PI()*M37*M36</f>
        <v>6494.0490060885313</v>
      </c>
      <c r="N40" t="s">
        <v>686</v>
      </c>
      <c r="P40" s="434" t="s">
        <v>695</v>
      </c>
      <c r="Q40" s="435"/>
      <c r="R40" s="432">
        <f>((ROUNDUP(M49,0)+1)*R39)+(ROUNDUP(M49,0)*M37)</f>
        <v>547.59999999999991</v>
      </c>
      <c r="S40" s="8" t="s">
        <v>2</v>
      </c>
      <c r="T40" s="437">
        <f>ROUNDUP(R40,0)</f>
        <v>548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6548.5242227017789</v>
      </c>
      <c r="N41" t="s">
        <v>686</v>
      </c>
      <c r="P41" s="436" t="s">
        <v>696</v>
      </c>
      <c r="Q41" s="220"/>
      <c r="R41" s="433">
        <f>M35</f>
        <v>34.799999999999997</v>
      </c>
      <c r="S41" s="8" t="s">
        <v>2</v>
      </c>
      <c r="T41" s="438">
        <f>ROUNDUP(R41,0)</f>
        <v>35</v>
      </c>
      <c r="U41" s="8" t="s">
        <v>2</v>
      </c>
    </row>
    <row r="42" spans="2:22">
      <c r="L42" s="8" t="s">
        <v>791</v>
      </c>
      <c r="M42" s="40">
        <f>PI()*M35*(M37-2*M27)</f>
        <v>7018.8206429441707</v>
      </c>
      <c r="N42" t="s">
        <v>686</v>
      </c>
      <c r="P42" s="8" t="s">
        <v>692</v>
      </c>
      <c r="R42">
        <f>((PI()*R41^2)/4)*R40</f>
        <v>520848.96887014294</v>
      </c>
      <c r="S42" s="8" t="s">
        <v>686</v>
      </c>
      <c r="T42" s="40"/>
    </row>
    <row r="43" spans="2:22">
      <c r="L43" s="796" t="s">
        <v>654</v>
      </c>
      <c r="M43" s="104">
        <f>M35/25.4</f>
        <v>1.3700787401574803</v>
      </c>
      <c r="N43" s="796" t="s">
        <v>1227</v>
      </c>
      <c r="R43">
        <f>R42/10^9</f>
        <v>5.2084896887014294E-4</v>
      </c>
      <c r="S43" s="787" t="s">
        <v>1039</v>
      </c>
    </row>
    <row r="44" spans="2:22">
      <c r="L44" t="s">
        <v>47</v>
      </c>
      <c r="M44" s="40">
        <f>(1/6)*(M37-2*M36)</f>
        <v>1.699999999999998</v>
      </c>
      <c r="R44">
        <f>CONVERT(R43,"m^3","l")</f>
        <v>0.52084896887014298</v>
      </c>
      <c r="S44" s="787" t="s">
        <v>46</v>
      </c>
    </row>
    <row r="45" spans="2:22">
      <c r="L45" t="s">
        <v>661</v>
      </c>
      <c r="M45" s="40">
        <f>M37-2*M44</f>
        <v>62.79999999999999</v>
      </c>
      <c r="N45" t="s">
        <v>2</v>
      </c>
    </row>
    <row r="46" spans="2:22">
      <c r="B46" s="787" t="str">
        <f>"Ab,burned at " &amp;F1</f>
        <v>Ab,burned at 5 MPa MEOP</v>
      </c>
      <c r="L46" t="s">
        <v>662</v>
      </c>
      <c r="M46" s="40">
        <f>M36+2*M44</f>
        <v>31.399999999999995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6494.0490060885313</v>
      </c>
      <c r="L48" s="431" t="s">
        <v>663</v>
      </c>
      <c r="M48" s="432">
        <f>$M$33/M40</f>
        <v>7.6671744266919353</v>
      </c>
      <c r="N48" s="40">
        <f>ROUNDUP(M48,0)</f>
        <v>8</v>
      </c>
      <c r="O48" s="8" t="s">
        <v>697</v>
      </c>
      <c r="Q48" s="8" t="s">
        <v>1042</v>
      </c>
      <c r="S48">
        <f>Q50*(J6*1000)*N48</f>
        <v>0.33553541997854142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6548.5242227017789</v>
      </c>
      <c r="L49" s="797"/>
      <c r="M49" s="798">
        <f>$M$33/M41</f>
        <v>7.6033934932325069</v>
      </c>
      <c r="N49" s="799">
        <f>ROUNDUP(M49,0)</f>
        <v>8</v>
      </c>
      <c r="O49" s="800" t="s">
        <v>1228</v>
      </c>
      <c r="Q49">
        <f>((PI()/4)*(M35*M35-M36*M36))*M37</f>
        <v>22203.24377835769</v>
      </c>
      <c r="R49" s="8" t="s">
        <v>1038</v>
      </c>
      <c r="S49">
        <f>S48*1000</f>
        <v>335.53541997854143</v>
      </c>
      <c r="T49" s="8" t="s">
        <v>1040</v>
      </c>
    </row>
    <row r="50" spans="2:22">
      <c r="B50" t="str">
        <f>L42</f>
        <v>Ab,last,sym</v>
      </c>
      <c r="C50">
        <f>M27</f>
        <v>1</v>
      </c>
      <c r="D50">
        <f>M42</f>
        <v>7018.8206429441707</v>
      </c>
      <c r="L50" t="s">
        <v>699</v>
      </c>
      <c r="M50">
        <f>N48*M40</f>
        <v>51952.392048708251</v>
      </c>
      <c r="Q50">
        <f>Q49*(1*10^-9)</f>
        <v>2.220324377835769E-5</v>
      </c>
      <c r="R50" s="8" t="s">
        <v>1039</v>
      </c>
    </row>
    <row r="51" spans="2:22">
      <c r="B51" t="str">
        <f>L43</f>
        <v>Dgrain</v>
      </c>
      <c r="C51">
        <f>C50+C50*0.01</f>
        <v>1.01</v>
      </c>
      <c r="D51">
        <f>M43</f>
        <v>1.3700787401574803</v>
      </c>
      <c r="M51">
        <f>N49*M41</f>
        <v>52388.193781614231</v>
      </c>
    </row>
    <row r="52" spans="2:22">
      <c r="M52">
        <f>M42*N49</f>
        <v>56150.565143553365</v>
      </c>
    </row>
    <row r="53" spans="2:22">
      <c r="L53" s="8" t="s">
        <v>700</v>
      </c>
      <c r="M53" s="9">
        <f>M52/M31</f>
        <v>241.63884933841291</v>
      </c>
      <c r="N53" s="8" t="s">
        <v>702</v>
      </c>
      <c r="Q53" s="8" t="s">
        <v>1043</v>
      </c>
      <c r="S53">
        <f>Q50*(J6*1000)*M48</f>
        <v>0.32157607391360138</v>
      </c>
      <c r="T53" s="8" t="s">
        <v>104</v>
      </c>
    </row>
    <row r="54" spans="2:22">
      <c r="L54" s="8" t="s">
        <v>701</v>
      </c>
      <c r="Q54">
        <f>((PI()/4)*(M35*M35-M36*M36))*M37</f>
        <v>22203.24377835769</v>
      </c>
      <c r="R54" s="8" t="s">
        <v>1038</v>
      </c>
      <c r="S54">
        <f>S53*1000</f>
        <v>321.57607391360136</v>
      </c>
      <c r="T54" s="8" t="s">
        <v>1040</v>
      </c>
    </row>
    <row r="55" spans="2:22">
      <c r="Q55">
        <f>Q54*(1*10^-9)</f>
        <v>2.220324377835769E-5</v>
      </c>
      <c r="R55" s="8" t="s">
        <v>1039</v>
      </c>
    </row>
    <row r="57" spans="2:22" ht="13.5" thickBot="1">
      <c r="L57" s="777" t="s">
        <v>1074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7"/>
      <c r="L58" s="787" t="s">
        <v>1077</v>
      </c>
    </row>
    <row r="59" spans="2:22">
      <c r="L59" s="415" t="s">
        <v>1048</v>
      </c>
      <c r="N59">
        <f>PI()*M61^2*(1/4)</f>
        <v>1313.4364565686237</v>
      </c>
      <c r="O59" s="415" t="s">
        <v>1073</v>
      </c>
    </row>
    <row r="60" spans="2:22" ht="13">
      <c r="L60" s="8" t="s">
        <v>1049</v>
      </c>
      <c r="M60">
        <f>1.9*25.4</f>
        <v>48.26</v>
      </c>
      <c r="N60" s="8" t="s">
        <v>2</v>
      </c>
      <c r="O60" s="8" t="s">
        <v>1049</v>
      </c>
      <c r="P60">
        <f>M61</f>
        <v>40.893999999999998</v>
      </c>
      <c r="Q60" s="8" t="s">
        <v>2</v>
      </c>
      <c r="R60" s="786" t="s">
        <v>1078</v>
      </c>
      <c r="U60" t="s">
        <v>1066</v>
      </c>
    </row>
    <row r="61" spans="2:22" ht="13" thickBot="1">
      <c r="L61" s="8" t="s">
        <v>1072</v>
      </c>
      <c r="M61">
        <f>M60-M62*2</f>
        <v>40.893999999999998</v>
      </c>
      <c r="N61" s="8" t="s">
        <v>2</v>
      </c>
      <c r="O61" s="8" t="s">
        <v>1072</v>
      </c>
      <c r="P61">
        <f>+P60-P62*2</f>
        <v>34.893999999999998</v>
      </c>
      <c r="Q61" s="8" t="s">
        <v>2</v>
      </c>
    </row>
    <row r="62" spans="2:22" ht="13" thickBot="1">
      <c r="L62" s="8" t="s">
        <v>955</v>
      </c>
      <c r="M62">
        <f>0.145*25.4</f>
        <v>3.6829999999999994</v>
      </c>
      <c r="N62" s="8" t="s">
        <v>2</v>
      </c>
      <c r="O62" s="782" t="s">
        <v>955</v>
      </c>
      <c r="P62" s="757">
        <v>3</v>
      </c>
      <c r="Q62" s="783" t="s">
        <v>2</v>
      </c>
    </row>
    <row r="63" spans="2:22">
      <c r="L63" s="8" t="s">
        <v>1050</v>
      </c>
      <c r="M63">
        <v>5</v>
      </c>
      <c r="O63" s="8" t="s">
        <v>1050</v>
      </c>
    </row>
    <row r="64" spans="2:22">
      <c r="U64" s="730" t="s">
        <v>973</v>
      </c>
      <c r="V64" s="729"/>
    </row>
    <row r="65" spans="2:24">
      <c r="L65" s="415" t="s">
        <v>1051</v>
      </c>
      <c r="O65" s="415" t="s">
        <v>1069</v>
      </c>
      <c r="U65" s="730"/>
      <c r="V65" s="729"/>
      <c r="W65" s="736"/>
      <c r="X65" s="737"/>
    </row>
    <row r="66" spans="2:24">
      <c r="L66" s="721" t="s">
        <v>960</v>
      </c>
      <c r="M66">
        <v>240</v>
      </c>
      <c r="N66" s="8" t="s">
        <v>87</v>
      </c>
      <c r="O66" s="721" t="s">
        <v>960</v>
      </c>
      <c r="P66">
        <f>M66*S67</f>
        <v>144</v>
      </c>
      <c r="Q66" s="8" t="s">
        <v>87</v>
      </c>
      <c r="R66" s="8" t="s">
        <v>1068</v>
      </c>
      <c r="S66">
        <v>500</v>
      </c>
      <c r="T66" s="8" t="s">
        <v>797</v>
      </c>
      <c r="U66" s="736" t="s">
        <v>63</v>
      </c>
      <c r="V66" s="737">
        <v>9.5832999999999995</v>
      </c>
      <c r="W66" s="736" t="s">
        <v>53</v>
      </c>
      <c r="X66" s="737">
        <v>-28.478999999999999</v>
      </c>
    </row>
    <row r="67" spans="2:24">
      <c r="L67" s="721" t="s">
        <v>962</v>
      </c>
      <c r="M67">
        <v>415</v>
      </c>
      <c r="N67" s="8" t="s">
        <v>87</v>
      </c>
      <c r="O67" s="721"/>
      <c r="P67">
        <f>M67*S68</f>
        <v>332</v>
      </c>
      <c r="Q67" s="8" t="s">
        <v>87</v>
      </c>
      <c r="R67" s="8" t="s">
        <v>1070</v>
      </c>
      <c r="S67" s="778">
        <v>0.6</v>
      </c>
      <c r="T67" s="8" t="s">
        <v>64</v>
      </c>
      <c r="U67" s="736" t="s">
        <v>65</v>
      </c>
      <c r="V67" s="737">
        <v>-33.527999999999999</v>
      </c>
      <c r="W67" s="736" t="s">
        <v>67</v>
      </c>
      <c r="X67" s="737">
        <v>8.6475000000000009</v>
      </c>
    </row>
    <row r="68" spans="2:24">
      <c r="L68" s="2" t="s">
        <v>963</v>
      </c>
      <c r="M68">
        <v>200000</v>
      </c>
      <c r="N68" s="8" t="s">
        <v>87</v>
      </c>
      <c r="O68" s="2" t="s">
        <v>963</v>
      </c>
      <c r="P68">
        <v>200000</v>
      </c>
      <c r="Q68" s="8" t="s">
        <v>87</v>
      </c>
      <c r="R68" s="8" t="s">
        <v>1071</v>
      </c>
      <c r="S68" s="778">
        <v>0.8</v>
      </c>
      <c r="U68" s="736" t="s">
        <v>66</v>
      </c>
      <c r="V68" s="737">
        <v>44.929000000000002</v>
      </c>
    </row>
    <row r="69" spans="2:24">
      <c r="L69" s="724" t="s">
        <v>966</v>
      </c>
      <c r="M69">
        <v>0.28999999999999998</v>
      </c>
      <c r="O69" s="724" t="s">
        <v>966</v>
      </c>
      <c r="P69">
        <v>0.28999999999999998</v>
      </c>
    </row>
    <row r="70" spans="2:24">
      <c r="B70" s="787" t="s">
        <v>87</v>
      </c>
      <c r="C70" s="787" t="s">
        <v>13</v>
      </c>
      <c r="D70" s="787" t="s">
        <v>1121</v>
      </c>
      <c r="E70" s="787" t="s">
        <v>13</v>
      </c>
      <c r="P70" s="736"/>
      <c r="Q70" s="737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972</v>
      </c>
      <c r="O71" s="415" t="s">
        <v>1067</v>
      </c>
      <c r="P71" s="736"/>
      <c r="Q71" s="737"/>
    </row>
    <row r="72" spans="2:24">
      <c r="B72">
        <v>2</v>
      </c>
      <c r="C72">
        <v>115</v>
      </c>
      <c r="L72" s="415"/>
      <c r="P72" s="736"/>
      <c r="Q72" s="737"/>
    </row>
    <row r="73" spans="2:24" ht="15.5">
      <c r="B73">
        <v>3</v>
      </c>
      <c r="C73">
        <v>151</v>
      </c>
      <c r="L73" s="769" t="s">
        <v>1054</v>
      </c>
      <c r="M73" s="10">
        <f>2*((M62*M66)/(M60*M63))</f>
        <v>7.326315789473683</v>
      </c>
      <c r="N73" s="8" t="s">
        <v>87</v>
      </c>
      <c r="O73" s="769" t="s">
        <v>1054</v>
      </c>
      <c r="P73" s="10">
        <f>2*((M62*P66)/(M60*M63))</f>
        <v>4.3957894736842098</v>
      </c>
      <c r="Q73" s="8" t="s">
        <v>87</v>
      </c>
    </row>
    <row r="74" spans="2:24" ht="15.5">
      <c r="B74">
        <v>4</v>
      </c>
      <c r="C74">
        <v>184</v>
      </c>
      <c r="L74" s="769" t="s">
        <v>1055</v>
      </c>
      <c r="M74" s="10">
        <f>2*M77*((M62*M66)/(M60))</f>
        <v>65.613629472081385</v>
      </c>
      <c r="N74" s="8" t="s">
        <v>87</v>
      </c>
      <c r="O74" s="769" t="s">
        <v>1055</v>
      </c>
      <c r="P74" s="10">
        <f>2*M77*((M62*P66)/(M60))</f>
        <v>39.368177683248824</v>
      </c>
      <c r="Q74" s="8" t="s">
        <v>87</v>
      </c>
    </row>
    <row r="75" spans="2:24" ht="15.5">
      <c r="B75">
        <v>5</v>
      </c>
      <c r="C75">
        <v>214</v>
      </c>
      <c r="L75" s="769" t="s">
        <v>1056</v>
      </c>
      <c r="M75" s="10">
        <f>ca*betaMechanical^4+cb*betaMechanical^3+cc*betaMechanical^2+cd*betaMechanical+ce</f>
        <v>1.5804730506428193</v>
      </c>
      <c r="O75" s="769" t="s">
        <v>1056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4" t="s">
        <v>968</v>
      </c>
      <c r="M76" s="10">
        <f>M66/M67</f>
        <v>0.57831325301204817</v>
      </c>
      <c r="O76" s="724" t="s">
        <v>968</v>
      </c>
      <c r="P76" s="10">
        <f>P66/P67</f>
        <v>0.43373493975903615</v>
      </c>
    </row>
    <row r="77" spans="2:24">
      <c r="B77">
        <v>7</v>
      </c>
      <c r="C77">
        <v>270</v>
      </c>
      <c r="L77" s="721" t="s">
        <v>970</v>
      </c>
      <c r="M77" s="10">
        <f>ca*M76^4+cb*M76^3+cc*M76^2+cd*M76+ce</f>
        <v>1.7911766666229116</v>
      </c>
      <c r="O77" s="721" t="s">
        <v>970</v>
      </c>
      <c r="P77" s="10">
        <f>ca*P76^4+cb*P76^3+cc*P76^2+cd*P76+ce</f>
        <v>2.3508638045644323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9" t="s">
        <v>980</v>
      </c>
      <c r="O80" s="739"/>
    </row>
    <row r="81" spans="2:18" ht="13">
      <c r="B81">
        <v>11</v>
      </c>
      <c r="C81">
        <v>367</v>
      </c>
      <c r="L81" s="732"/>
    </row>
    <row r="82" spans="2:18">
      <c r="B82">
        <v>12</v>
      </c>
      <c r="C82">
        <v>388</v>
      </c>
      <c r="L82" s="724" t="s">
        <v>1052</v>
      </c>
      <c r="M82" s="10">
        <f>((M73*M60^2)/(2*M68*M62))*(1-(M69/2))</f>
        <v>9.9029519999999996E-3</v>
      </c>
      <c r="N82" t="s">
        <v>2</v>
      </c>
    </row>
    <row r="83" spans="2:18">
      <c r="B83">
        <v>13</v>
      </c>
      <c r="C83">
        <v>411</v>
      </c>
      <c r="L83" s="724" t="s">
        <v>1053</v>
      </c>
      <c r="M83" s="10">
        <f>PI()*M82</f>
        <v>3.1111041252052347E-2</v>
      </c>
      <c r="N83" t="s">
        <v>2</v>
      </c>
    </row>
    <row r="84" spans="2:18">
      <c r="B84">
        <v>14</v>
      </c>
      <c r="C84">
        <v>432</v>
      </c>
    </row>
    <row r="85" spans="2:18">
      <c r="B85">
        <v>15</v>
      </c>
      <c r="C85">
        <v>453</v>
      </c>
      <c r="L85" s="415" t="s">
        <v>1075</v>
      </c>
    </row>
    <row r="86" spans="2:18">
      <c r="L86" s="8" t="s">
        <v>1076</v>
      </c>
      <c r="M86" s="8" t="s">
        <v>876</v>
      </c>
      <c r="R86">
        <v>48.26</v>
      </c>
    </row>
    <row r="87" spans="2:18">
      <c r="L87" s="721" t="s">
        <v>960</v>
      </c>
      <c r="M87">
        <v>240</v>
      </c>
      <c r="N87" s="8" t="s">
        <v>87</v>
      </c>
    </row>
    <row r="88" spans="2:18">
      <c r="L88" s="721" t="s">
        <v>962</v>
      </c>
      <c r="M88">
        <v>415</v>
      </c>
      <c r="N88" s="8" t="s">
        <v>87</v>
      </c>
      <c r="P88" s="791"/>
    </row>
    <row r="89" spans="2:18">
      <c r="L89" s="2" t="s">
        <v>963</v>
      </c>
      <c r="M89">
        <v>200000</v>
      </c>
      <c r="N89" s="8" t="s">
        <v>87</v>
      </c>
    </row>
    <row r="90" spans="2:18">
      <c r="L90" s="724" t="s">
        <v>966</v>
      </c>
      <c r="M90">
        <v>0.28999999999999998</v>
      </c>
    </row>
    <row r="92" spans="2:18">
      <c r="L92" s="415" t="s">
        <v>1079</v>
      </c>
    </row>
    <row r="93" spans="2:18">
      <c r="B93" s="787"/>
      <c r="L93" s="8" t="s">
        <v>213</v>
      </c>
      <c r="M93">
        <v>0.23699999999999999</v>
      </c>
      <c r="N93" s="8" t="s">
        <v>800</v>
      </c>
    </row>
    <row r="94" spans="2:18">
      <c r="B94" s="787" t="s">
        <v>53</v>
      </c>
      <c r="C94" s="787" t="s">
        <v>45</v>
      </c>
      <c r="D94" s="787" t="s">
        <v>90</v>
      </c>
      <c r="E94" s="787" t="s">
        <v>1164</v>
      </c>
      <c r="F94" s="787" t="s">
        <v>1165</v>
      </c>
      <c r="L94" s="8" t="s">
        <v>1081</v>
      </c>
      <c r="M94">
        <f>M93*((PI()/4)*((M60/1000)^2-(M61/1000)^2))</f>
        <v>1.2223927768468225E-4</v>
      </c>
      <c r="N94" s="8" t="s">
        <v>1039</v>
      </c>
    </row>
    <row r="95" spans="2:18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1082</v>
      </c>
      <c r="M95">
        <v>7850</v>
      </c>
      <c r="N95" s="8" t="s">
        <v>803</v>
      </c>
      <c r="P95" s="8"/>
    </row>
    <row r="96" spans="2:18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1080</v>
      </c>
      <c r="M96">
        <f>M95*M94</f>
        <v>0.95957832982475566</v>
      </c>
      <c r="N96" s="8" t="s">
        <v>104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7" t="s">
        <v>1125</v>
      </c>
      <c r="M99" s="410"/>
      <c r="N99" s="220"/>
      <c r="O99" s="220"/>
      <c r="P99" s="220"/>
      <c r="Q99" s="220"/>
      <c r="R99" s="220"/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1048</v>
      </c>
      <c r="O101" s="415" t="s">
        <v>1073</v>
      </c>
      <c r="R101" t="s">
        <v>1230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1049</v>
      </c>
      <c r="M102">
        <v>48.26</v>
      </c>
      <c r="N102" s="8" t="s">
        <v>2</v>
      </c>
      <c r="O102" s="8" t="s">
        <v>1049</v>
      </c>
      <c r="P102">
        <f>M103</f>
        <v>40.893999999999998</v>
      </c>
      <c r="Q102" s="8" t="s">
        <v>2</v>
      </c>
      <c r="R102" t="s">
        <v>1231</v>
      </c>
      <c r="S102">
        <f>P103</f>
        <v>36.893999999999998</v>
      </c>
      <c r="T102" t="s">
        <v>2</v>
      </c>
    </row>
    <row r="103" spans="2:24" ht="13" thickBot="1">
      <c r="L103" s="8" t="s">
        <v>1072</v>
      </c>
      <c r="M103">
        <f>M102-M104*2</f>
        <v>40.893999999999998</v>
      </c>
      <c r="N103" s="8" t="s">
        <v>2</v>
      </c>
      <c r="O103" s="8" t="s">
        <v>1072</v>
      </c>
      <c r="P103">
        <f>+P102-P104*2</f>
        <v>36.893999999999998</v>
      </c>
      <c r="Q103" s="8" t="s">
        <v>2</v>
      </c>
      <c r="R103" s="787" t="s">
        <v>1232</v>
      </c>
      <c r="S103">
        <f>S102-S104*2</f>
        <v>34.893999999999998</v>
      </c>
      <c r="T103" t="s">
        <v>2</v>
      </c>
    </row>
    <row r="104" spans="2:24" ht="13" thickBot="1">
      <c r="B104" s="787" t="s">
        <v>53</v>
      </c>
      <c r="C104" s="787" t="s">
        <v>90</v>
      </c>
      <c r="D104" s="787" t="s">
        <v>1166</v>
      </c>
      <c r="E104" s="787" t="s">
        <v>1167</v>
      </c>
      <c r="G104" s="787" t="s">
        <v>1168</v>
      </c>
      <c r="L104" s="8" t="s">
        <v>955</v>
      </c>
      <c r="M104">
        <v>3.6829999999999994</v>
      </c>
      <c r="N104" s="8" t="s">
        <v>2</v>
      </c>
      <c r="O104" s="782" t="s">
        <v>955</v>
      </c>
      <c r="P104" s="757">
        <v>2</v>
      </c>
      <c r="Q104" s="783" t="s">
        <v>2</v>
      </c>
      <c r="R104" s="787" t="s">
        <v>90</v>
      </c>
      <c r="S104">
        <v>1</v>
      </c>
      <c r="T104" t="s">
        <v>2</v>
      </c>
    </row>
    <row r="105" spans="2:24">
      <c r="B105" s="787">
        <v>38</v>
      </c>
      <c r="C105">
        <v>1.46</v>
      </c>
      <c r="D105" s="40">
        <v>12.294736842105262</v>
      </c>
      <c r="E105" s="40">
        <v>33.033068630772014</v>
      </c>
      <c r="F105" t="s">
        <v>1169</v>
      </c>
      <c r="L105" s="8" t="s">
        <v>1050</v>
      </c>
      <c r="M105">
        <v>5</v>
      </c>
      <c r="O105" s="8" t="s">
        <v>1050</v>
      </c>
    </row>
    <row r="106" spans="2:24">
      <c r="D106" s="40">
        <v>7.3768421052631581</v>
      </c>
      <c r="E106" s="40">
        <v>19.819841178463207</v>
      </c>
      <c r="U106" s="730" t="s">
        <v>973</v>
      </c>
      <c r="V106" s="729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1051</v>
      </c>
      <c r="O107" s="415" t="s">
        <v>1069</v>
      </c>
      <c r="U107" s="730"/>
      <c r="V107" s="729"/>
      <c r="W107" s="736"/>
      <c r="X107" s="737"/>
    </row>
    <row r="108" spans="2:24">
      <c r="D108" s="40">
        <v>16.197156398104301</v>
      </c>
      <c r="E108" s="40">
        <v>43.517952908889541</v>
      </c>
      <c r="L108" s="721" t="s">
        <v>960</v>
      </c>
      <c r="M108">
        <v>240</v>
      </c>
      <c r="N108" s="8" t="s">
        <v>87</v>
      </c>
      <c r="O108" s="721" t="s">
        <v>960</v>
      </c>
      <c r="P108">
        <f>M108*S109</f>
        <v>144</v>
      </c>
      <c r="Q108" s="8" t="s">
        <v>87</v>
      </c>
      <c r="R108" s="8" t="s">
        <v>1068</v>
      </c>
      <c r="S108">
        <v>500</v>
      </c>
      <c r="T108" s="8" t="s">
        <v>797</v>
      </c>
      <c r="U108" s="736" t="s">
        <v>63</v>
      </c>
      <c r="V108" s="737">
        <v>9.5832999999999995</v>
      </c>
      <c r="W108" s="736" t="s">
        <v>53</v>
      </c>
      <c r="X108" s="737">
        <v>-28.478999999999999</v>
      </c>
    </row>
    <row r="109" spans="2:24">
      <c r="L109" s="721" t="s">
        <v>962</v>
      </c>
      <c r="M109">
        <v>415</v>
      </c>
      <c r="N109" s="8" t="s">
        <v>87</v>
      </c>
      <c r="O109" s="721" t="s">
        <v>962</v>
      </c>
      <c r="P109">
        <f>M109*S110</f>
        <v>332</v>
      </c>
      <c r="Q109" s="8" t="s">
        <v>87</v>
      </c>
      <c r="R109" s="8" t="s">
        <v>1070</v>
      </c>
      <c r="S109" s="778">
        <v>0.6</v>
      </c>
      <c r="T109" s="8" t="s">
        <v>64</v>
      </c>
      <c r="U109" s="736" t="s">
        <v>65</v>
      </c>
      <c r="V109" s="737">
        <v>-33.527999999999999</v>
      </c>
      <c r="W109" s="736" t="s">
        <v>67</v>
      </c>
      <c r="X109" s="737">
        <v>8.6475000000000009</v>
      </c>
    </row>
    <row r="110" spans="2:24">
      <c r="L110" s="2" t="s">
        <v>963</v>
      </c>
      <c r="M110">
        <v>200000</v>
      </c>
      <c r="N110" s="8" t="s">
        <v>87</v>
      </c>
      <c r="O110" s="2" t="s">
        <v>963</v>
      </c>
      <c r="P110">
        <v>200000</v>
      </c>
      <c r="Q110" s="8" t="s">
        <v>87</v>
      </c>
      <c r="R110" s="8" t="s">
        <v>1071</v>
      </c>
      <c r="S110" s="778">
        <v>0.8</v>
      </c>
      <c r="U110" s="736" t="s">
        <v>66</v>
      </c>
      <c r="V110" s="737">
        <v>44.929000000000002</v>
      </c>
    </row>
    <row r="111" spans="2:24">
      <c r="L111" s="724" t="s">
        <v>966</v>
      </c>
      <c r="M111">
        <v>0.28999999999999998</v>
      </c>
      <c r="O111" s="724" t="s">
        <v>966</v>
      </c>
      <c r="P111">
        <v>0.28999999999999998</v>
      </c>
    </row>
    <row r="112" spans="2:24">
      <c r="P112" s="736"/>
      <c r="Q112" s="737"/>
    </row>
    <row r="113" spans="12:17">
      <c r="L113" s="415" t="s">
        <v>972</v>
      </c>
      <c r="O113" s="415" t="s">
        <v>1067</v>
      </c>
      <c r="P113" s="736"/>
      <c r="Q113" s="737"/>
    </row>
    <row r="114" spans="12:17">
      <c r="L114" s="415"/>
      <c r="P114" s="736"/>
      <c r="Q114" s="737"/>
    </row>
    <row r="115" spans="12:17" ht="15.5">
      <c r="L115" s="769" t="s">
        <v>1054</v>
      </c>
      <c r="M115" s="10" t="e">
        <f>2*((#REF!*M108)/(M102*M105))</f>
        <v>#REF!</v>
      </c>
      <c r="N115" s="8" t="s">
        <v>87</v>
      </c>
      <c r="O115" s="769" t="s">
        <v>1054</v>
      </c>
      <c r="P115" s="10" t="e">
        <f>2*((#REF!*P108)/(M102*M105))</f>
        <v>#REF!</v>
      </c>
      <c r="Q115" s="8" t="s">
        <v>87</v>
      </c>
    </row>
    <row r="116" spans="12:17" ht="15.5">
      <c r="L116" s="769" t="s">
        <v>1055</v>
      </c>
      <c r="M116" s="10" t="e">
        <f>2*M119*((#REF!*M108)/(M102))</f>
        <v>#REF!</v>
      </c>
      <c r="N116" s="8" t="s">
        <v>87</v>
      </c>
      <c r="O116" s="769" t="s">
        <v>1055</v>
      </c>
      <c r="P116" s="10" t="e">
        <f>2*M119*((#REF!*P108)/(M102))</f>
        <v>#REF!</v>
      </c>
      <c r="Q116" s="8" t="s">
        <v>87</v>
      </c>
    </row>
    <row r="117" spans="12:17" ht="15.5">
      <c r="L117" s="769" t="s">
        <v>1056</v>
      </c>
      <c r="M117" s="10">
        <f>ca*betaMechanical^4+cb*betaMechanical^3+cc*betaMechanical^2+cd*betaMechanical+ce</f>
        <v>1.5804730506428193</v>
      </c>
      <c r="O117" s="795" t="s">
        <v>1056</v>
      </c>
      <c r="P117" s="10">
        <f>ca*betaMechanical^4+cb*betaMechanical^3+cc*betaMechanical^2+cd*betaMechanical+ce</f>
        <v>1.5804730506428193</v>
      </c>
    </row>
    <row r="118" spans="12:17">
      <c r="L118" s="724" t="s">
        <v>968</v>
      </c>
      <c r="M118" s="10">
        <f>M108/M109</f>
        <v>0.57831325301204817</v>
      </c>
      <c r="O118" s="724" t="s">
        <v>968</v>
      </c>
      <c r="P118" s="10">
        <f>P108/P109</f>
        <v>0.43373493975903615</v>
      </c>
    </row>
    <row r="119" spans="12:17">
      <c r="L119" s="721" t="s">
        <v>970</v>
      </c>
      <c r="M119" s="10">
        <f>ca*M118^4+cb*M118^3+cc*M118^2+cd*M118+ce</f>
        <v>1.7911766666229116</v>
      </c>
      <c r="O119" s="721" t="s">
        <v>970</v>
      </c>
      <c r="P119" s="10">
        <f>ca*P118^4+cb*P118^3+cc*P118^2+cd*P118+ce</f>
        <v>2.3508638045644323</v>
      </c>
    </row>
    <row r="122" spans="12:17">
      <c r="L122" s="739" t="s">
        <v>980</v>
      </c>
      <c r="O122" s="739"/>
    </row>
    <row r="123" spans="12:17" ht="13">
      <c r="L123" s="732"/>
    </row>
    <row r="124" spans="12:17">
      <c r="L124" s="724" t="s">
        <v>1052</v>
      </c>
      <c r="M124" s="10" t="e">
        <f>((M115*M102^2)/(2*M110*#REF!))*(1-(M111/2))</f>
        <v>#REF!</v>
      </c>
      <c r="N124" t="s">
        <v>2</v>
      </c>
    </row>
    <row r="125" spans="12:17">
      <c r="L125" s="724" t="s">
        <v>1053</v>
      </c>
      <c r="M125" s="10" t="e">
        <f>PI()*M124</f>
        <v>#REF!</v>
      </c>
      <c r="N125" t="s">
        <v>2</v>
      </c>
    </row>
    <row r="127" spans="12:17">
      <c r="L127" s="415" t="s">
        <v>1075</v>
      </c>
    </row>
    <row r="128" spans="12:17">
      <c r="L128" s="8" t="s">
        <v>1076</v>
      </c>
      <c r="M128" s="8" t="s">
        <v>876</v>
      </c>
    </row>
    <row r="129" spans="5:17">
      <c r="L129" s="721" t="s">
        <v>960</v>
      </c>
      <c r="M129">
        <v>240</v>
      </c>
      <c r="N129" s="8" t="s">
        <v>87</v>
      </c>
    </row>
    <row r="130" spans="5:17">
      <c r="L130" s="721" t="s">
        <v>962</v>
      </c>
      <c r="M130">
        <v>415</v>
      </c>
      <c r="N130" s="8" t="s">
        <v>87</v>
      </c>
    </row>
    <row r="131" spans="5:17">
      <c r="L131" s="2" t="s">
        <v>963</v>
      </c>
      <c r="M131">
        <v>200000</v>
      </c>
      <c r="N131" s="8" t="s">
        <v>87</v>
      </c>
    </row>
    <row r="132" spans="5:17">
      <c r="L132" s="724" t="s">
        <v>966</v>
      </c>
      <c r="M132">
        <v>0.28999999999999998</v>
      </c>
    </row>
    <row r="133" spans="5:17">
      <c r="J133" t="s">
        <v>1171</v>
      </c>
    </row>
    <row r="134" spans="5:17">
      <c r="L134" s="415" t="s">
        <v>1079</v>
      </c>
    </row>
    <row r="135" spans="5:17">
      <c r="L135" s="8" t="s">
        <v>213</v>
      </c>
      <c r="M135">
        <v>0.23699999999999999</v>
      </c>
      <c r="N135" s="8" t="s">
        <v>800</v>
      </c>
    </row>
    <row r="136" spans="5:17">
      <c r="L136" s="8" t="s">
        <v>1081</v>
      </c>
      <c r="M136">
        <f>M135*((PI()/4)*((M102/1000)^2-(M103/1000)^2))</f>
        <v>1.2223927768468225E-4</v>
      </c>
      <c r="N136" s="8" t="s">
        <v>1039</v>
      </c>
    </row>
    <row r="137" spans="5:17">
      <c r="L137" s="8" t="s">
        <v>1082</v>
      </c>
      <c r="M137">
        <v>7850</v>
      </c>
      <c r="N137" s="8" t="s">
        <v>803</v>
      </c>
      <c r="P137" s="8"/>
    </row>
    <row r="138" spans="5:17">
      <c r="L138" s="8" t="s">
        <v>1080</v>
      </c>
      <c r="M138">
        <f>M137*M136</f>
        <v>0.95957832982475566</v>
      </c>
      <c r="N138" s="8" t="s">
        <v>104</v>
      </c>
    </row>
    <row r="140" spans="5:17">
      <c r="E140" t="s">
        <v>1170</v>
      </c>
    </row>
    <row r="142" spans="5:17">
      <c r="Q142" s="415"/>
    </row>
    <row r="146" spans="2:23">
      <c r="K146" t="s">
        <v>1224</v>
      </c>
      <c r="L146" s="787" t="s">
        <v>1206</v>
      </c>
      <c r="M146" t="s">
        <v>841</v>
      </c>
      <c r="N146" t="s">
        <v>840</v>
      </c>
      <c r="O146" t="s">
        <v>1058</v>
      </c>
      <c r="P146" t="s">
        <v>67</v>
      </c>
      <c r="Q146" t="s">
        <v>1059</v>
      </c>
      <c r="R146" t="s">
        <v>1063</v>
      </c>
      <c r="S146" t="s">
        <v>1060</v>
      </c>
      <c r="T146" t="s">
        <v>1065</v>
      </c>
      <c r="U146" t="s">
        <v>1061</v>
      </c>
      <c r="V146" t="s">
        <v>1062</v>
      </c>
      <c r="W146" s="787" t="s">
        <v>1205</v>
      </c>
    </row>
    <row r="147" spans="2:23">
      <c r="K147">
        <v>1</v>
      </c>
      <c r="L147" s="787" t="s">
        <v>1201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7" t="s">
        <v>1203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7" t="s">
        <v>1200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7" t="s">
        <v>1204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7" t="s">
        <v>1202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1057</v>
      </c>
      <c r="M152">
        <v>415</v>
      </c>
      <c r="N152" s="787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1064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7" t="s">
        <v>1212</v>
      </c>
      <c r="M153" s="787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687</v>
      </c>
      <c r="M159" s="151" t="s">
        <v>142</v>
      </c>
      <c r="N159" t="s">
        <v>1028</v>
      </c>
    </row>
    <row r="160" spans="2:23">
      <c r="B160" s="8" t="s">
        <v>688</v>
      </c>
      <c r="M160" t="s">
        <v>1022</v>
      </c>
      <c r="N160" t="s">
        <v>1023</v>
      </c>
      <c r="O160" t="s">
        <v>6</v>
      </c>
      <c r="P160" t="s">
        <v>45</v>
      </c>
    </row>
    <row r="161" spans="2:19">
      <c r="M161" s="39" t="s">
        <v>1024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1025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689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1026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690</v>
      </c>
      <c r="M166" t="s">
        <v>1022</v>
      </c>
      <c r="N166" t="s">
        <v>1023</v>
      </c>
      <c r="O166" t="s">
        <v>6</v>
      </c>
      <c r="P166" t="s">
        <v>45</v>
      </c>
      <c r="Q166" s="787" t="s">
        <v>1124</v>
      </c>
      <c r="R166" s="787"/>
    </row>
    <row r="167" spans="2:19" ht="13" thickBot="1">
      <c r="M167" s="756" t="s">
        <v>1024</v>
      </c>
      <c r="N167" s="757">
        <v>3.56</v>
      </c>
      <c r="O167" s="757">
        <v>42.2</v>
      </c>
      <c r="P167" s="758">
        <f>O167-2*N167</f>
        <v>35.080000000000005</v>
      </c>
      <c r="Q167">
        <f>(38-P167)/2</f>
        <v>1.4599999999999973</v>
      </c>
    </row>
    <row r="168" spans="2:19" ht="13" thickBot="1">
      <c r="M168" s="39" t="s">
        <v>1025</v>
      </c>
      <c r="N168">
        <v>4.8499999999999996</v>
      </c>
      <c r="O168" s="757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691</v>
      </c>
      <c r="M169" s="39">
        <v>160</v>
      </c>
      <c r="N169">
        <v>6.35</v>
      </c>
      <c r="O169" s="757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7" t="s">
        <v>1226</v>
      </c>
    </row>
    <row r="174" spans="2:19">
      <c r="S174" s="787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939</v>
      </c>
    </row>
    <row r="181" spans="2:5">
      <c r="B181" s="764" t="s">
        <v>142</v>
      </c>
      <c r="C181" s="143" t="s">
        <v>935</v>
      </c>
    </row>
    <row r="182" spans="2:5">
      <c r="B182" s="764" t="s">
        <v>139</v>
      </c>
      <c r="C182" s="143" t="s">
        <v>936</v>
      </c>
    </row>
    <row r="183" spans="2:5">
      <c r="B183" s="764" t="s">
        <v>140</v>
      </c>
      <c r="C183" s="143" t="s">
        <v>937</v>
      </c>
    </row>
    <row r="184" spans="2:5">
      <c r="B184" s="764" t="s">
        <v>141</v>
      </c>
      <c r="C184" s="143" t="s">
        <v>938</v>
      </c>
    </row>
    <row r="185" spans="2:5">
      <c r="B185" s="764" t="s">
        <v>767</v>
      </c>
      <c r="C185" s="143" t="s">
        <v>940</v>
      </c>
    </row>
    <row r="186" spans="2:5">
      <c r="B186" s="792" t="s">
        <v>770</v>
      </c>
      <c r="C186" s="143" t="s">
        <v>1219</v>
      </c>
    </row>
    <row r="187" spans="2:5">
      <c r="B187" s="792" t="s">
        <v>773</v>
      </c>
      <c r="C187" s="143" t="s">
        <v>1220</v>
      </c>
    </row>
    <row r="189" spans="2:5">
      <c r="B189" s="793" t="s">
        <v>1191</v>
      </c>
    </row>
    <row r="190" spans="2:5">
      <c r="B190" s="792" t="s">
        <v>142</v>
      </c>
      <c r="C190" s="143" t="s">
        <v>1192</v>
      </c>
    </row>
    <row r="191" spans="2:5">
      <c r="B191" s="792" t="s">
        <v>139</v>
      </c>
      <c r="C191" s="143" t="s">
        <v>1193</v>
      </c>
      <c r="E191" s="787" t="s">
        <v>1199</v>
      </c>
    </row>
    <row r="192" spans="2:5">
      <c r="B192" s="792" t="s">
        <v>1196</v>
      </c>
      <c r="C192" s="143" t="s">
        <v>1197</v>
      </c>
    </row>
    <row r="193" spans="2:18">
      <c r="B193" s="792" t="s">
        <v>141</v>
      </c>
      <c r="C193" s="143" t="s">
        <v>1198</v>
      </c>
    </row>
    <row r="195" spans="2:18">
      <c r="B195" s="793" t="s">
        <v>1194</v>
      </c>
    </row>
    <row r="196" spans="2:18">
      <c r="B196" s="792" t="s">
        <v>142</v>
      </c>
      <c r="C196" s="143" t="s">
        <v>1195</v>
      </c>
    </row>
    <row r="198" spans="2:18">
      <c r="B198" t="s">
        <v>1207</v>
      </c>
    </row>
    <row r="199" spans="2:18">
      <c r="B199" t="s">
        <v>142</v>
      </c>
      <c r="C199" s="143" t="s">
        <v>1208</v>
      </c>
    </row>
    <row r="201" spans="2:18">
      <c r="B201" s="787" t="s">
        <v>1209</v>
      </c>
    </row>
    <row r="202" spans="2:18">
      <c r="B202" s="787" t="s">
        <v>142</v>
      </c>
      <c r="C202" s="143" t="s">
        <v>1210</v>
      </c>
    </row>
    <row r="203" spans="2:18">
      <c r="B203" s="787" t="s">
        <v>139</v>
      </c>
      <c r="C203" s="787" t="s">
        <v>1213</v>
      </c>
      <c r="N203" t="s">
        <v>1029</v>
      </c>
      <c r="Q203" t="s">
        <v>1030</v>
      </c>
    </row>
    <row r="204" spans="2:18">
      <c r="K204">
        <f>3.56+6</f>
        <v>9.56</v>
      </c>
      <c r="M204" t="s">
        <v>1022</v>
      </c>
      <c r="N204" t="s">
        <v>1023</v>
      </c>
      <c r="O204" t="s">
        <v>6</v>
      </c>
      <c r="P204" t="s">
        <v>45</v>
      </c>
      <c r="Q204" t="s">
        <v>6</v>
      </c>
      <c r="R204" t="s">
        <v>1031</v>
      </c>
    </row>
    <row r="205" spans="2:18" ht="13" thickBot="1">
      <c r="M205" s="39" t="s">
        <v>1024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6" t="s">
        <v>1025</v>
      </c>
      <c r="N206" s="757">
        <v>4.8499999999999996</v>
      </c>
      <c r="O206" s="757">
        <v>42.2</v>
      </c>
      <c r="P206" s="757">
        <f>O206-N206*2</f>
        <v>32.5</v>
      </c>
      <c r="Q206" s="757">
        <f>38</f>
        <v>38</v>
      </c>
      <c r="R206" s="758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2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200-000000000000}"/>
    <hyperlink ref="C182" r:id="rId2" display="https://tuboreymonterrey.com.mx/" xr:uid="{00000000-0004-0000-0200-000001000000}"/>
    <hyperlink ref="C183" r:id="rId3" display="https://www.tubosmonterrey.com/" xr:uid="{00000000-0004-0000-0200-000002000000}"/>
    <hyperlink ref="C184" r:id="rId4" display="https://aluminext.mx/" xr:uid="{00000000-0004-0000-0200-000003000000}"/>
    <hyperlink ref="C185" r:id="rId5" display="https://tubosdeacero.mx/index.html" xr:uid="{00000000-0004-0000-0200-000004000000}"/>
    <hyperlink ref="C190" r:id="rId6" location="servicios" xr:uid="{00000000-0004-0000-0200-000005000000}"/>
    <hyperlink ref="C191" r:id="rId7" xr:uid="{00000000-0004-0000-0200-000006000000}"/>
    <hyperlink ref="C196" r:id="rId8" xr:uid="{00000000-0004-0000-0200-000007000000}"/>
    <hyperlink ref="C192" r:id="rId9" xr:uid="{00000000-0004-0000-0200-000008000000}"/>
    <hyperlink ref="C193" r:id="rId10" xr:uid="{00000000-0004-0000-0200-000009000000}"/>
    <hyperlink ref="C199" r:id="rId11" xr:uid="{00000000-0004-0000-0200-00000A000000}"/>
    <hyperlink ref="C202" r:id="rId12" xr:uid="{00000000-0004-0000-0200-00000B000000}"/>
    <hyperlink ref="C186" r:id="rId13" xr:uid="{00000000-0004-0000-0200-00000C000000}"/>
    <hyperlink ref="C187" r:id="rId14" xr:uid="{00000000-0004-0000-0200-00000D000000}"/>
  </hyperlinks>
  <pageMargins left="0.7" right="0.7" top="0.75" bottom="0.75" header="0.3" footer="0.3"/>
  <pageSetup orientation="portrait" r:id="rId15"/>
  <cellWatches>
    <cellWatch r="M63"/>
  </cellWatches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37" zoomScaleNormal="100" workbookViewId="0">
      <selection activeCell="F26" sqref="F26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1087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37</v>
      </c>
      <c r="D10" t="s">
        <v>2</v>
      </c>
      <c r="E10" t="s">
        <v>3</v>
      </c>
    </row>
    <row r="11" spans="1:42">
      <c r="B11" s="2" t="s">
        <v>1</v>
      </c>
      <c r="C11" s="64">
        <v>300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322563.02570733201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36.799999999999997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17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70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280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234258.51108169934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0.72624105186267329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0.42038861106166353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6693.1003166199807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14953.981031087416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21647.081347707397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225.93139999999997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107.82541057508476</v>
      </c>
      <c r="D36" t="s">
        <v>15</v>
      </c>
      <c r="E36" t="s">
        <v>37</v>
      </c>
      <c r="I36" s="147" t="s">
        <v>57</v>
      </c>
      <c r="J36" s="148">
        <f>MIN(knrange)</f>
        <v>200.76048152520914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11.716978137365578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219.22330869029921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11.716978137365578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0.19799999999999968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17</v>
      </c>
      <c r="E45" s="77">
        <f t="shared" ref="E45:E50" si="2">do-osi*(2*C45)</f>
        <v>36.799999999999997</v>
      </c>
      <c r="F45" s="17">
        <f t="shared" ref="F45:F50" si="3">lgo-ei*(2*n*C45)</f>
        <v>280</v>
      </c>
      <c r="G45" s="77">
        <f t="shared" ref="G45:G50" si="4">(E45-D45)/2</f>
        <v>9.8999999999999986</v>
      </c>
      <c r="H45" s="18">
        <f t="shared" ref="H45:H50" si="5">ei*2*n*PI()/4*(E45^2-D45^2)</f>
        <v>6693.1003166199807</v>
      </c>
      <c r="I45" s="18">
        <f t="shared" ref="I45:I50" si="6">ci*PI()*D45*F45</f>
        <v>14953.981031087416</v>
      </c>
      <c r="J45" s="18">
        <f t="shared" ref="J45:J50" si="7">osi*PI()*E45*F45</f>
        <v>0</v>
      </c>
      <c r="K45" s="18">
        <f t="shared" ref="K45:K50" si="8">SUM(H45:J45)</f>
        <v>21647.081347707397</v>
      </c>
      <c r="L45" s="17">
        <f>PI()/4*(dto+erate*(two-G45)/two)^2</f>
        <v>107.82541057508477</v>
      </c>
      <c r="M45" s="17">
        <f t="shared" ref="M45:M50" si="9">K45/L45</f>
        <v>200.76048152520914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0.19799999999999968</v>
      </c>
      <c r="D46" s="77">
        <f>dio+ci*(2*C46)</f>
        <v>17.396000000000001</v>
      </c>
      <c r="E46" s="77">
        <f t="shared" si="2"/>
        <v>36.799999999999997</v>
      </c>
      <c r="F46" s="17">
        <f t="shared" si="3"/>
        <v>278.416</v>
      </c>
      <c r="G46" s="77">
        <f t="shared" si="4"/>
        <v>9.7019999999999982</v>
      </c>
      <c r="H46" s="18">
        <f t="shared" si="5"/>
        <v>6607.5182056569838</v>
      </c>
      <c r="I46" s="18">
        <f t="shared" si="6"/>
        <v>15215.753409567325</v>
      </c>
      <c r="J46" s="18">
        <f t="shared" si="7"/>
        <v>0</v>
      </c>
      <c r="K46" s="18">
        <f t="shared" si="8"/>
        <v>21823.271615224308</v>
      </c>
      <c r="L46" s="17">
        <f t="shared" ref="L46:L95" si="10">PI()/4*(dto+erate*(two-G46)/two)^2</f>
        <v>107.82541057508477</v>
      </c>
      <c r="M46" s="17">
        <f t="shared" si="9"/>
        <v>202.39451441761551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0.39599999999999935</v>
      </c>
      <c r="D47" s="77">
        <f t="shared" ref="D47:D95" si="11">dio+ci*(2*C47)</f>
        <v>17.791999999999998</v>
      </c>
      <c r="E47" s="77">
        <f t="shared" si="2"/>
        <v>36.799999999999997</v>
      </c>
      <c r="F47" s="17">
        <f t="shared" si="3"/>
        <v>276.83199999999999</v>
      </c>
      <c r="G47" s="77">
        <f t="shared" si="4"/>
        <v>9.5039999999999996</v>
      </c>
      <c r="H47" s="18">
        <f t="shared" si="5"/>
        <v>6519.9654867197278</v>
      </c>
      <c r="I47" s="18">
        <f t="shared" si="6"/>
        <v>15473.584572098707</v>
      </c>
      <c r="J47" s="18">
        <f t="shared" si="7"/>
        <v>0</v>
      </c>
      <c r="K47" s="18">
        <f t="shared" si="8"/>
        <v>21993.550058818437</v>
      </c>
      <c r="L47" s="17">
        <f t="shared" si="10"/>
        <v>107.82541057508477</v>
      </c>
      <c r="M47" s="17">
        <f t="shared" si="9"/>
        <v>203.97371956680951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0.59399999999999897</v>
      </c>
      <c r="D48" s="77">
        <f t="shared" si="11"/>
        <v>18.187999999999999</v>
      </c>
      <c r="E48" s="77">
        <f t="shared" si="2"/>
        <v>36.799999999999997</v>
      </c>
      <c r="F48" s="17">
        <f t="shared" si="3"/>
        <v>275.24799999999999</v>
      </c>
      <c r="G48" s="77">
        <f t="shared" si="4"/>
        <v>9.3059999999999992</v>
      </c>
      <c r="H48" s="18">
        <f t="shared" si="5"/>
        <v>6430.4421598082072</v>
      </c>
      <c r="I48" s="18">
        <f t="shared" si="6"/>
        <v>15727.474518681573</v>
      </c>
      <c r="J48" s="18">
        <f t="shared" si="7"/>
        <v>0</v>
      </c>
      <c r="K48" s="18">
        <f t="shared" si="8"/>
        <v>22157.916678489779</v>
      </c>
      <c r="L48" s="17">
        <f t="shared" si="10"/>
        <v>107.82541057508477</v>
      </c>
      <c r="M48" s="17">
        <f t="shared" si="9"/>
        <v>205.49809697279105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0.79199999999999871</v>
      </c>
      <c r="D49" s="77">
        <f t="shared" si="11"/>
        <v>18.583999999999996</v>
      </c>
      <c r="E49" s="77">
        <f t="shared" si="2"/>
        <v>36.799999999999997</v>
      </c>
      <c r="F49" s="17">
        <f t="shared" si="3"/>
        <v>273.66399999999999</v>
      </c>
      <c r="G49" s="77">
        <f t="shared" si="4"/>
        <v>9.1080000000000005</v>
      </c>
      <c r="H49" s="18">
        <f t="shared" si="5"/>
        <v>6338.9482249224275</v>
      </c>
      <c r="I49" s="18">
        <f t="shared" si="6"/>
        <v>15977.423249315911</v>
      </c>
      <c r="J49" s="18">
        <f t="shared" si="7"/>
        <v>0</v>
      </c>
      <c r="K49" s="18">
        <f t="shared" si="8"/>
        <v>22316.371474238338</v>
      </c>
      <c r="L49" s="17">
        <f t="shared" si="10"/>
        <v>107.82541057508477</v>
      </c>
      <c r="M49" s="17">
        <f t="shared" si="9"/>
        <v>206.96764663556016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0.98999999999999844</v>
      </c>
      <c r="D50" s="77">
        <f t="shared" si="11"/>
        <v>18.979999999999997</v>
      </c>
      <c r="E50" s="77">
        <f t="shared" si="2"/>
        <v>36.799999999999997</v>
      </c>
      <c r="F50" s="17">
        <f t="shared" si="3"/>
        <v>272.08000000000004</v>
      </c>
      <c r="G50" s="77">
        <f t="shared" si="4"/>
        <v>8.91</v>
      </c>
      <c r="H50" s="18">
        <f t="shared" si="5"/>
        <v>6245.483682062385</v>
      </c>
      <c r="I50" s="18">
        <f t="shared" si="6"/>
        <v>16223.430764001734</v>
      </c>
      <c r="J50" s="18">
        <f t="shared" si="7"/>
        <v>0</v>
      </c>
      <c r="K50" s="18">
        <f t="shared" si="8"/>
        <v>22468.914446064118</v>
      </c>
      <c r="L50" s="17">
        <f t="shared" si="10"/>
        <v>107.82541057508477</v>
      </c>
      <c r="M50" s="17">
        <f t="shared" si="9"/>
        <v>208.38236855511693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1.1879999999999982</v>
      </c>
      <c r="D51" s="77">
        <f t="shared" si="11"/>
        <v>19.375999999999998</v>
      </c>
      <c r="E51" s="77">
        <f t="shared" ref="E51:E95" si="14">do-osi*(2*C51)</f>
        <v>36.799999999999997</v>
      </c>
      <c r="F51" s="17">
        <f t="shared" ref="F51:F95" si="15">lgo-ei*(2*n*C51)</f>
        <v>270.49600000000004</v>
      </c>
      <c r="G51" s="77">
        <f t="shared" ref="G51:G95" si="16">(E51-D51)/2</f>
        <v>8.7119999999999997</v>
      </c>
      <c r="H51" s="18">
        <f t="shared" ref="H51:H95" si="17">ei*2*n*PI()/4*(E51^2-D51^2)</f>
        <v>6150.0485312280816</v>
      </c>
      <c r="I51" s="18">
        <f t="shared" ref="I51:I95" si="18">ci*PI()*D51*F51</f>
        <v>16465.497062739028</v>
      </c>
      <c r="J51" s="18">
        <f t="shared" ref="J51:J95" si="19">osi*PI()*E51*F51</f>
        <v>0</v>
      </c>
      <c r="K51" s="18">
        <f t="shared" ref="K51:K95" si="20">SUM(H51:J51)</f>
        <v>22615.545593967108</v>
      </c>
      <c r="L51" s="17">
        <f t="shared" si="10"/>
        <v>107.82541057508477</v>
      </c>
      <c r="M51" s="17">
        <f t="shared" ref="M51:M95" si="21">K51/L51</f>
        <v>209.74226273146124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1.3859999999999979</v>
      </c>
      <c r="D52" s="77">
        <f t="shared" si="11"/>
        <v>19.771999999999995</v>
      </c>
      <c r="E52" s="77">
        <f t="shared" si="14"/>
        <v>36.799999999999997</v>
      </c>
      <c r="F52" s="17">
        <f t="shared" si="15"/>
        <v>268.91200000000003</v>
      </c>
      <c r="G52" s="77">
        <f t="shared" si="16"/>
        <v>8.5140000000000011</v>
      </c>
      <c r="H52" s="18">
        <f t="shared" si="17"/>
        <v>6052.6427724195173</v>
      </c>
      <c r="I52" s="18">
        <f t="shared" si="18"/>
        <v>16703.622145527799</v>
      </c>
      <c r="J52" s="18">
        <f t="shared" si="19"/>
        <v>0</v>
      </c>
      <c r="K52" s="18">
        <f t="shared" si="20"/>
        <v>22756.264917947316</v>
      </c>
      <c r="L52" s="17">
        <f t="shared" si="10"/>
        <v>107.82541057508477</v>
      </c>
      <c r="M52" s="17">
        <f t="shared" si="21"/>
        <v>211.04732916459312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1.5839999999999976</v>
      </c>
      <c r="D53" s="77">
        <f t="shared" si="11"/>
        <v>20.167999999999996</v>
      </c>
      <c r="E53" s="77">
        <f t="shared" si="14"/>
        <v>36.799999999999997</v>
      </c>
      <c r="F53" s="17">
        <f t="shared" si="15"/>
        <v>267.32800000000003</v>
      </c>
      <c r="G53" s="77">
        <f t="shared" si="16"/>
        <v>8.3160000000000007</v>
      </c>
      <c r="H53" s="18">
        <f t="shared" si="17"/>
        <v>5953.2664056366912</v>
      </c>
      <c r="I53" s="18">
        <f t="shared" si="18"/>
        <v>16937.806012368052</v>
      </c>
      <c r="J53" s="18">
        <f t="shared" si="19"/>
        <v>0</v>
      </c>
      <c r="K53" s="18">
        <f t="shared" si="20"/>
        <v>22891.072418004744</v>
      </c>
      <c r="L53" s="17">
        <f t="shared" si="10"/>
        <v>107.82541057508477</v>
      </c>
      <c r="M53" s="17">
        <f t="shared" si="21"/>
        <v>212.29756785451264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1.7819999999999974</v>
      </c>
      <c r="D54" s="77">
        <f t="shared" si="11"/>
        <v>20.563999999999993</v>
      </c>
      <c r="E54" s="77">
        <f t="shared" si="14"/>
        <v>36.799999999999997</v>
      </c>
      <c r="F54" s="17">
        <f t="shared" si="15"/>
        <v>265.74400000000003</v>
      </c>
      <c r="G54" s="77">
        <f t="shared" si="16"/>
        <v>8.1180000000000021</v>
      </c>
      <c r="H54" s="18">
        <f t="shared" si="17"/>
        <v>5851.919430879605</v>
      </c>
      <c r="I54" s="18">
        <f t="shared" si="18"/>
        <v>17168.048663259775</v>
      </c>
      <c r="J54" s="18">
        <f t="shared" si="19"/>
        <v>0</v>
      </c>
      <c r="K54" s="18">
        <f t="shared" si="20"/>
        <v>23019.968094139382</v>
      </c>
      <c r="L54" s="17">
        <f t="shared" si="10"/>
        <v>107.82541057508477</v>
      </c>
      <c r="M54" s="17">
        <f t="shared" si="21"/>
        <v>213.49297880121966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1.9799999999999971</v>
      </c>
      <c r="D55" s="77">
        <f t="shared" si="11"/>
        <v>20.959999999999994</v>
      </c>
      <c r="E55" s="77">
        <f t="shared" si="14"/>
        <v>36.799999999999997</v>
      </c>
      <c r="F55" s="17">
        <f t="shared" si="15"/>
        <v>264.16000000000003</v>
      </c>
      <c r="G55" s="77">
        <f t="shared" si="16"/>
        <v>7.9200000000000017</v>
      </c>
      <c r="H55" s="18">
        <f t="shared" si="17"/>
        <v>5748.6018481482561</v>
      </c>
      <c r="I55" s="18">
        <f t="shared" si="18"/>
        <v>17394.35009820298</v>
      </c>
      <c r="J55" s="18">
        <f t="shared" si="19"/>
        <v>0</v>
      </c>
      <c r="K55" s="18">
        <f t="shared" si="20"/>
        <v>23142.951946351237</v>
      </c>
      <c r="L55" s="17">
        <f t="shared" si="10"/>
        <v>107.82541057508477</v>
      </c>
      <c r="M55" s="17">
        <f t="shared" si="21"/>
        <v>214.63356200471432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2.1779999999999968</v>
      </c>
      <c r="D56" s="77">
        <f t="shared" si="11"/>
        <v>21.355999999999995</v>
      </c>
      <c r="E56" s="77">
        <f t="shared" si="14"/>
        <v>36.799999999999997</v>
      </c>
      <c r="F56" s="17">
        <f t="shared" si="15"/>
        <v>262.57600000000002</v>
      </c>
      <c r="G56" s="77">
        <f t="shared" si="16"/>
        <v>7.7220000000000013</v>
      </c>
      <c r="H56" s="18">
        <f t="shared" si="17"/>
        <v>5643.3136574426462</v>
      </c>
      <c r="I56" s="18">
        <f t="shared" si="18"/>
        <v>17616.710317197663</v>
      </c>
      <c r="J56" s="18">
        <f t="shared" si="19"/>
        <v>0</v>
      </c>
      <c r="K56" s="18">
        <f t="shared" si="20"/>
        <v>23260.023974640309</v>
      </c>
      <c r="L56" s="17">
        <f t="shared" si="10"/>
        <v>107.82541057508477</v>
      </c>
      <c r="M56" s="17">
        <f t="shared" si="21"/>
        <v>215.71931746499655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2.3759999999999963</v>
      </c>
      <c r="D57" s="77">
        <f t="shared" si="11"/>
        <v>21.751999999999992</v>
      </c>
      <c r="E57" s="77">
        <f t="shared" si="14"/>
        <v>36.799999999999997</v>
      </c>
      <c r="F57" s="17">
        <f t="shared" si="15"/>
        <v>260.99200000000002</v>
      </c>
      <c r="G57" s="77">
        <f t="shared" si="16"/>
        <v>7.5240000000000027</v>
      </c>
      <c r="H57" s="18">
        <f t="shared" si="17"/>
        <v>5536.0548587627745</v>
      </c>
      <c r="I57" s="18">
        <f t="shared" si="18"/>
        <v>17835.129320243817</v>
      </c>
      <c r="J57" s="18">
        <f t="shared" si="19"/>
        <v>0</v>
      </c>
      <c r="K57" s="18">
        <f t="shared" si="20"/>
        <v>23371.184179006592</v>
      </c>
      <c r="L57" s="17">
        <f t="shared" si="10"/>
        <v>107.82541057508477</v>
      </c>
      <c r="M57" s="17">
        <f t="shared" si="21"/>
        <v>216.75024518206632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2.5739999999999958</v>
      </c>
      <c r="D58" s="77">
        <f t="shared" si="11"/>
        <v>22.147999999999993</v>
      </c>
      <c r="E58" s="77">
        <f t="shared" si="14"/>
        <v>36.799999999999997</v>
      </c>
      <c r="F58" s="17">
        <f t="shared" si="15"/>
        <v>259.40800000000002</v>
      </c>
      <c r="G58" s="77">
        <f t="shared" si="16"/>
        <v>7.3260000000000023</v>
      </c>
      <c r="H58" s="18">
        <f t="shared" si="17"/>
        <v>5426.8254521086419</v>
      </c>
      <c r="I58" s="18">
        <f t="shared" si="18"/>
        <v>18049.607107341457</v>
      </c>
      <c r="J58" s="18">
        <f t="shared" si="19"/>
        <v>0</v>
      </c>
      <c r="K58" s="18">
        <f t="shared" si="20"/>
        <v>23476.432559450099</v>
      </c>
      <c r="L58" s="17">
        <f t="shared" si="10"/>
        <v>107.82541057508477</v>
      </c>
      <c r="M58" s="17">
        <f t="shared" si="21"/>
        <v>217.72634515592375</v>
      </c>
      <c r="N58" s="4"/>
      <c r="O58" s="4"/>
    </row>
    <row r="59" spans="2:28">
      <c r="B59" s="13">
        <f t="shared" si="12"/>
        <v>14</v>
      </c>
      <c r="C59" s="19">
        <f t="shared" si="13"/>
        <v>2.7719999999999954</v>
      </c>
      <c r="D59" s="77">
        <f t="shared" si="11"/>
        <v>22.54399999999999</v>
      </c>
      <c r="E59" s="77">
        <f t="shared" si="14"/>
        <v>36.799999999999997</v>
      </c>
      <c r="F59" s="17">
        <f t="shared" si="15"/>
        <v>257.82400000000001</v>
      </c>
      <c r="G59" s="77">
        <f t="shared" si="16"/>
        <v>7.1280000000000037</v>
      </c>
      <c r="H59" s="18">
        <f t="shared" si="17"/>
        <v>5315.6254374802484</v>
      </c>
      <c r="I59" s="18">
        <f t="shared" si="18"/>
        <v>18260.143678490567</v>
      </c>
      <c r="J59" s="18">
        <f t="shared" si="19"/>
        <v>0</v>
      </c>
      <c r="K59" s="18">
        <f t="shared" si="20"/>
        <v>23575.769115970816</v>
      </c>
      <c r="L59" s="17">
        <f t="shared" si="10"/>
        <v>107.82541057508477</v>
      </c>
      <c r="M59" s="17">
        <f t="shared" si="21"/>
        <v>218.64761738656873</v>
      </c>
      <c r="N59" s="4"/>
      <c r="O59" s="4"/>
    </row>
    <row r="60" spans="2:28">
      <c r="B60" s="13">
        <f t="shared" si="12"/>
        <v>15</v>
      </c>
      <c r="C60" s="19">
        <f t="shared" si="13"/>
        <v>2.9699999999999949</v>
      </c>
      <c r="D60" s="77">
        <f t="shared" si="11"/>
        <v>22.939999999999991</v>
      </c>
      <c r="E60" s="77">
        <f t="shared" si="14"/>
        <v>36.799999999999997</v>
      </c>
      <c r="F60" s="17">
        <f t="shared" si="15"/>
        <v>256.24000000000007</v>
      </c>
      <c r="G60" s="77">
        <f t="shared" si="16"/>
        <v>6.9300000000000033</v>
      </c>
      <c r="H60" s="18">
        <f t="shared" si="17"/>
        <v>5202.454814877593</v>
      </c>
      <c r="I60" s="18">
        <f t="shared" si="18"/>
        <v>18466.739033691163</v>
      </c>
      <c r="J60" s="18">
        <f t="shared" si="19"/>
        <v>0</v>
      </c>
      <c r="K60" s="18">
        <f t="shared" si="20"/>
        <v>23669.193848568757</v>
      </c>
      <c r="L60" s="17">
        <f t="shared" si="10"/>
        <v>107.82541057508477</v>
      </c>
      <c r="M60" s="17">
        <f t="shared" si="21"/>
        <v>219.51406187400133</v>
      </c>
      <c r="N60" s="4"/>
      <c r="O60" s="4"/>
    </row>
    <row r="61" spans="2:28">
      <c r="B61" s="13">
        <f t="shared" si="12"/>
        <v>16</v>
      </c>
      <c r="C61" s="19">
        <f t="shared" si="13"/>
        <v>3.1679999999999944</v>
      </c>
      <c r="D61" s="77">
        <f t="shared" si="11"/>
        <v>23.335999999999988</v>
      </c>
      <c r="E61" s="77">
        <f t="shared" si="14"/>
        <v>36.799999999999997</v>
      </c>
      <c r="F61" s="17">
        <f t="shared" si="15"/>
        <v>254.65600000000003</v>
      </c>
      <c r="G61" s="77">
        <f t="shared" si="16"/>
        <v>6.7320000000000046</v>
      </c>
      <c r="H61" s="18">
        <f t="shared" si="17"/>
        <v>5087.3135843006767</v>
      </c>
      <c r="I61" s="18">
        <f t="shared" si="18"/>
        <v>18669.393172943226</v>
      </c>
      <c r="J61" s="18">
        <f t="shared" si="19"/>
        <v>0</v>
      </c>
      <c r="K61" s="18">
        <f t="shared" si="20"/>
        <v>23756.706757243905</v>
      </c>
      <c r="L61" s="17">
        <f t="shared" si="10"/>
        <v>107.82541057508477</v>
      </c>
      <c r="M61" s="17">
        <f t="shared" si="21"/>
        <v>220.32567861822145</v>
      </c>
      <c r="N61" s="4"/>
      <c r="O61" s="4"/>
    </row>
    <row r="62" spans="2:28">
      <c r="B62" s="13">
        <f t="shared" si="12"/>
        <v>17</v>
      </c>
      <c r="C62" s="19">
        <f t="shared" si="13"/>
        <v>3.3659999999999939</v>
      </c>
      <c r="D62" s="77">
        <f t="shared" si="11"/>
        <v>23.731999999999989</v>
      </c>
      <c r="E62" s="77">
        <f t="shared" si="14"/>
        <v>36.799999999999997</v>
      </c>
      <c r="F62" s="17">
        <f t="shared" si="15"/>
        <v>253.07200000000006</v>
      </c>
      <c r="G62" s="77">
        <f t="shared" si="16"/>
        <v>6.5340000000000042</v>
      </c>
      <c r="H62" s="18">
        <f t="shared" si="17"/>
        <v>4970.2017457494985</v>
      </c>
      <c r="I62" s="18">
        <f t="shared" si="18"/>
        <v>18868.106096246775</v>
      </c>
      <c r="J62" s="18">
        <f t="shared" si="19"/>
        <v>0</v>
      </c>
      <c r="K62" s="18">
        <f t="shared" si="20"/>
        <v>23838.307841996273</v>
      </c>
      <c r="L62" s="17">
        <f t="shared" si="10"/>
        <v>107.82541057508477</v>
      </c>
      <c r="M62" s="17">
        <f t="shared" si="21"/>
        <v>221.08246761922919</v>
      </c>
      <c r="N62" s="4"/>
      <c r="O62" s="4"/>
    </row>
    <row r="63" spans="2:28">
      <c r="B63" s="13">
        <f t="shared" si="12"/>
        <v>18</v>
      </c>
      <c r="C63" s="19">
        <f t="shared" si="13"/>
        <v>3.5639999999999934</v>
      </c>
      <c r="D63" s="77">
        <f t="shared" si="11"/>
        <v>24.127999999999986</v>
      </c>
      <c r="E63" s="77">
        <f t="shared" si="14"/>
        <v>36.799999999999997</v>
      </c>
      <c r="F63" s="17">
        <f t="shared" si="15"/>
        <v>251.48800000000006</v>
      </c>
      <c r="G63" s="77">
        <f t="shared" si="16"/>
        <v>6.3360000000000056</v>
      </c>
      <c r="H63" s="18">
        <f t="shared" si="17"/>
        <v>4851.1192992240594</v>
      </c>
      <c r="I63" s="18">
        <f t="shared" si="18"/>
        <v>19062.877803601797</v>
      </c>
      <c r="J63" s="18">
        <f t="shared" si="19"/>
        <v>0</v>
      </c>
      <c r="K63" s="18">
        <f t="shared" si="20"/>
        <v>23913.997102825859</v>
      </c>
      <c r="L63" s="17">
        <f t="shared" si="10"/>
        <v>107.82541057508477</v>
      </c>
      <c r="M63" s="17">
        <f t="shared" si="21"/>
        <v>221.78442887702454</v>
      </c>
      <c r="N63" s="4"/>
      <c r="O63" s="4"/>
    </row>
    <row r="64" spans="2:28">
      <c r="B64" s="13">
        <f t="shared" si="12"/>
        <v>19</v>
      </c>
      <c r="C64" s="19">
        <f t="shared" si="13"/>
        <v>3.7619999999999929</v>
      </c>
      <c r="D64" s="77">
        <f t="shared" si="11"/>
        <v>24.523999999999987</v>
      </c>
      <c r="E64" s="77">
        <f t="shared" si="14"/>
        <v>36.799999999999997</v>
      </c>
      <c r="F64" s="17">
        <f t="shared" si="15"/>
        <v>249.90400000000005</v>
      </c>
      <c r="G64" s="77">
        <f t="shared" si="16"/>
        <v>6.1380000000000052</v>
      </c>
      <c r="H64" s="18">
        <f t="shared" si="17"/>
        <v>4730.0662447243585</v>
      </c>
      <c r="I64" s="18">
        <f t="shared" si="18"/>
        <v>19253.708295008299</v>
      </c>
      <c r="J64" s="18">
        <f t="shared" si="19"/>
        <v>0</v>
      </c>
      <c r="K64" s="18">
        <f t="shared" si="20"/>
        <v>23983.774539732658</v>
      </c>
      <c r="L64" s="17">
        <f t="shared" si="10"/>
        <v>107.82541057508477</v>
      </c>
      <c r="M64" s="17">
        <f t="shared" si="21"/>
        <v>222.43156239160746</v>
      </c>
      <c r="N64" s="4"/>
      <c r="O64" s="4"/>
    </row>
    <row r="65" spans="2:15">
      <c r="B65" s="13">
        <f t="shared" si="12"/>
        <v>20</v>
      </c>
      <c r="C65" s="19">
        <f t="shared" si="13"/>
        <v>3.9599999999999924</v>
      </c>
      <c r="D65" s="77">
        <f t="shared" si="11"/>
        <v>24.919999999999984</v>
      </c>
      <c r="E65" s="77">
        <f t="shared" si="14"/>
        <v>36.799999999999997</v>
      </c>
      <c r="F65" s="17">
        <f t="shared" si="15"/>
        <v>248.32000000000005</v>
      </c>
      <c r="G65" s="77">
        <f t="shared" si="16"/>
        <v>5.9400000000000066</v>
      </c>
      <c r="H65" s="18">
        <f t="shared" si="17"/>
        <v>4607.0425822503976</v>
      </c>
      <c r="I65" s="18">
        <f t="shared" si="18"/>
        <v>19440.597570466274</v>
      </c>
      <c r="J65" s="18">
        <f t="shared" si="19"/>
        <v>0</v>
      </c>
      <c r="K65" s="18">
        <f t="shared" si="20"/>
        <v>24047.640152716671</v>
      </c>
      <c r="L65" s="17">
        <f t="shared" si="10"/>
        <v>107.82541057508477</v>
      </c>
      <c r="M65" s="17">
        <f t="shared" si="21"/>
        <v>223.02386816297792</v>
      </c>
      <c r="N65" s="4"/>
      <c r="O65" s="4"/>
    </row>
    <row r="66" spans="2:15">
      <c r="B66" s="13">
        <f t="shared" si="12"/>
        <v>21</v>
      </c>
      <c r="C66" s="19">
        <f t="shared" si="13"/>
        <v>4.1579999999999924</v>
      </c>
      <c r="D66" s="77">
        <f t="shared" si="11"/>
        <v>25.315999999999985</v>
      </c>
      <c r="E66" s="77">
        <f t="shared" si="14"/>
        <v>36.799999999999997</v>
      </c>
      <c r="F66" s="17">
        <f t="shared" si="15"/>
        <v>246.73600000000005</v>
      </c>
      <c r="G66" s="77">
        <f t="shared" si="16"/>
        <v>5.7420000000000062</v>
      </c>
      <c r="H66" s="18">
        <f t="shared" si="17"/>
        <v>4482.0483118021739</v>
      </c>
      <c r="I66" s="18">
        <f t="shared" si="18"/>
        <v>19623.545629975728</v>
      </c>
      <c r="J66" s="18">
        <f t="shared" si="19"/>
        <v>0</v>
      </c>
      <c r="K66" s="18">
        <f t="shared" si="20"/>
        <v>24105.593941777901</v>
      </c>
      <c r="L66" s="17">
        <f t="shared" si="10"/>
        <v>107.82541057508477</v>
      </c>
      <c r="M66" s="17">
        <f t="shared" si="21"/>
        <v>223.56134619113598</v>
      </c>
      <c r="N66" s="4"/>
      <c r="O66" s="4"/>
    </row>
    <row r="67" spans="2:15">
      <c r="B67" s="13">
        <f t="shared" si="12"/>
        <v>22</v>
      </c>
      <c r="C67" s="19">
        <f t="shared" si="13"/>
        <v>4.3559999999999919</v>
      </c>
      <c r="D67" s="77">
        <f t="shared" si="11"/>
        <v>25.711999999999982</v>
      </c>
      <c r="E67" s="77">
        <f t="shared" si="14"/>
        <v>36.799999999999997</v>
      </c>
      <c r="F67" s="17">
        <f t="shared" si="15"/>
        <v>245.15200000000007</v>
      </c>
      <c r="G67" s="77">
        <f t="shared" si="16"/>
        <v>5.5440000000000076</v>
      </c>
      <c r="H67" s="18">
        <f t="shared" si="17"/>
        <v>4355.0834333796893</v>
      </c>
      <c r="I67" s="18">
        <f t="shared" si="18"/>
        <v>19802.552473536663</v>
      </c>
      <c r="J67" s="18">
        <f t="shared" si="19"/>
        <v>0</v>
      </c>
      <c r="K67" s="18">
        <f t="shared" si="20"/>
        <v>24157.635906916352</v>
      </c>
      <c r="L67" s="17">
        <f t="shared" si="10"/>
        <v>107.82541057508477</v>
      </c>
      <c r="M67" s="17">
        <f t="shared" si="21"/>
        <v>224.04399647608167</v>
      </c>
      <c r="N67" s="4"/>
      <c r="O67" s="4"/>
    </row>
    <row r="68" spans="2:15">
      <c r="B68" s="13">
        <f t="shared" si="12"/>
        <v>23</v>
      </c>
      <c r="C68" s="19">
        <f t="shared" si="13"/>
        <v>4.5539999999999914</v>
      </c>
      <c r="D68" s="77">
        <f t="shared" si="11"/>
        <v>26.107999999999983</v>
      </c>
      <c r="E68" s="77">
        <f t="shared" si="14"/>
        <v>36.799999999999997</v>
      </c>
      <c r="F68" s="17">
        <f t="shared" si="15"/>
        <v>243.56800000000007</v>
      </c>
      <c r="G68" s="77">
        <f t="shared" si="16"/>
        <v>5.3460000000000072</v>
      </c>
      <c r="H68" s="18">
        <f t="shared" si="17"/>
        <v>4226.1479469829437</v>
      </c>
      <c r="I68" s="18">
        <f t="shared" si="18"/>
        <v>19977.618101149073</v>
      </c>
      <c r="J68" s="18">
        <f t="shared" si="19"/>
        <v>0</v>
      </c>
      <c r="K68" s="18">
        <f t="shared" si="20"/>
        <v>24203.766048132016</v>
      </c>
      <c r="L68" s="17">
        <f t="shared" si="10"/>
        <v>107.82541057508477</v>
      </c>
      <c r="M68" s="17">
        <f t="shared" si="21"/>
        <v>224.47181901781491</v>
      </c>
      <c r="N68" s="4"/>
      <c r="O68" s="4"/>
    </row>
    <row r="69" spans="2:15">
      <c r="B69" s="13">
        <f t="shared" si="12"/>
        <v>24</v>
      </c>
      <c r="C69" s="19">
        <f t="shared" si="13"/>
        <v>4.7519999999999909</v>
      </c>
      <c r="D69" s="77">
        <f t="shared" si="11"/>
        <v>26.503999999999984</v>
      </c>
      <c r="E69" s="77">
        <f t="shared" si="14"/>
        <v>36.799999999999997</v>
      </c>
      <c r="F69" s="17">
        <f t="shared" si="15"/>
        <v>241.98400000000007</v>
      </c>
      <c r="G69" s="77">
        <f t="shared" si="16"/>
        <v>5.1480000000000068</v>
      </c>
      <c r="H69" s="18">
        <f t="shared" si="17"/>
        <v>4095.2418526119354</v>
      </c>
      <c r="I69" s="18">
        <f t="shared" si="18"/>
        <v>20148.742512812962</v>
      </c>
      <c r="J69" s="18">
        <f t="shared" si="19"/>
        <v>0</v>
      </c>
      <c r="K69" s="18">
        <f t="shared" si="20"/>
        <v>24243.984365424898</v>
      </c>
      <c r="L69" s="17">
        <f t="shared" si="10"/>
        <v>107.82541057508477</v>
      </c>
      <c r="M69" s="17">
        <f t="shared" si="21"/>
        <v>224.84481381633577</v>
      </c>
      <c r="N69" s="4"/>
      <c r="O69" s="4"/>
    </row>
    <row r="70" spans="2:15">
      <c r="B70" s="13">
        <f t="shared" si="12"/>
        <v>25</v>
      </c>
      <c r="C70" s="19">
        <f t="shared" si="13"/>
        <v>4.9499999999999904</v>
      </c>
      <c r="D70" s="77">
        <f t="shared" si="11"/>
        <v>26.899999999999981</v>
      </c>
      <c r="E70" s="77">
        <f t="shared" si="14"/>
        <v>36.799999999999997</v>
      </c>
      <c r="F70" s="17">
        <f t="shared" si="15"/>
        <v>240.40000000000009</v>
      </c>
      <c r="G70" s="77">
        <f t="shared" si="16"/>
        <v>4.9500000000000082</v>
      </c>
      <c r="H70" s="18">
        <f t="shared" si="17"/>
        <v>3962.3651502666676</v>
      </c>
      <c r="I70" s="18">
        <f t="shared" si="18"/>
        <v>20315.925708528324</v>
      </c>
      <c r="J70" s="18">
        <f t="shared" si="19"/>
        <v>0</v>
      </c>
      <c r="K70" s="18">
        <f t="shared" si="20"/>
        <v>24278.290858794993</v>
      </c>
      <c r="L70" s="17">
        <f t="shared" si="10"/>
        <v>107.82541057508477</v>
      </c>
      <c r="M70" s="17">
        <f t="shared" si="21"/>
        <v>225.16298087164418</v>
      </c>
      <c r="N70" s="4"/>
      <c r="O70" s="4"/>
    </row>
    <row r="71" spans="2:15">
      <c r="B71" s="13">
        <f t="shared" si="12"/>
        <v>26</v>
      </c>
      <c r="C71" s="19">
        <f t="shared" si="13"/>
        <v>5.1479999999999899</v>
      </c>
      <c r="D71" s="77">
        <f t="shared" si="11"/>
        <v>27.295999999999978</v>
      </c>
      <c r="E71" s="77">
        <f t="shared" si="14"/>
        <v>36.799999999999997</v>
      </c>
      <c r="F71" s="17">
        <f t="shared" si="15"/>
        <v>238.81600000000009</v>
      </c>
      <c r="G71" s="77">
        <f t="shared" si="16"/>
        <v>4.7520000000000095</v>
      </c>
      <c r="H71" s="18">
        <f t="shared" si="17"/>
        <v>3827.5178399471383</v>
      </c>
      <c r="I71" s="18">
        <f t="shared" si="18"/>
        <v>20479.167688295161</v>
      </c>
      <c r="J71" s="18">
        <f t="shared" si="19"/>
        <v>0</v>
      </c>
      <c r="K71" s="18">
        <f t="shared" si="20"/>
        <v>24306.685528242298</v>
      </c>
      <c r="L71" s="17">
        <f t="shared" si="10"/>
        <v>107.82541057508477</v>
      </c>
      <c r="M71" s="17">
        <f t="shared" si="21"/>
        <v>225.42632018374013</v>
      </c>
      <c r="N71" s="4"/>
      <c r="O71" s="4"/>
    </row>
    <row r="72" spans="2:15">
      <c r="B72" s="13">
        <f t="shared" si="12"/>
        <v>27</v>
      </c>
      <c r="C72" s="19">
        <f t="shared" si="13"/>
        <v>5.3459999999999894</v>
      </c>
      <c r="D72" s="77">
        <f t="shared" si="11"/>
        <v>27.691999999999979</v>
      </c>
      <c r="E72" s="77">
        <f t="shared" si="14"/>
        <v>36.799999999999997</v>
      </c>
      <c r="F72" s="17">
        <f t="shared" si="15"/>
        <v>237.23200000000008</v>
      </c>
      <c r="G72" s="77">
        <f t="shared" si="16"/>
        <v>4.5540000000000092</v>
      </c>
      <c r="H72" s="18">
        <f t="shared" si="17"/>
        <v>3690.6999216533463</v>
      </c>
      <c r="I72" s="18">
        <f t="shared" si="18"/>
        <v>20638.468452113484</v>
      </c>
      <c r="J72" s="18">
        <f t="shared" si="19"/>
        <v>0</v>
      </c>
      <c r="K72" s="18">
        <f t="shared" si="20"/>
        <v>24329.168373766832</v>
      </c>
      <c r="L72" s="17">
        <f t="shared" si="10"/>
        <v>107.82541057508477</v>
      </c>
      <c r="M72" s="17">
        <f t="shared" si="21"/>
        <v>225.63483175262377</v>
      </c>
      <c r="N72" s="4"/>
      <c r="O72" s="4"/>
    </row>
    <row r="73" spans="2:15">
      <c r="B73" s="13">
        <f t="shared" si="12"/>
        <v>28</v>
      </c>
      <c r="C73" s="19">
        <f t="shared" si="13"/>
        <v>5.5439999999999889</v>
      </c>
      <c r="D73" s="77">
        <f t="shared" si="11"/>
        <v>28.08799999999998</v>
      </c>
      <c r="E73" s="77">
        <f t="shared" si="14"/>
        <v>36.799999999999997</v>
      </c>
      <c r="F73" s="17">
        <f t="shared" si="15"/>
        <v>235.64800000000008</v>
      </c>
      <c r="G73" s="77">
        <f t="shared" si="16"/>
        <v>4.3560000000000088</v>
      </c>
      <c r="H73" s="18">
        <f t="shared" si="17"/>
        <v>3551.9113953852934</v>
      </c>
      <c r="I73" s="18">
        <f t="shared" si="18"/>
        <v>20793.827999983281</v>
      </c>
      <c r="J73" s="18">
        <f t="shared" si="19"/>
        <v>0</v>
      </c>
      <c r="K73" s="18">
        <f t="shared" si="20"/>
        <v>24345.739395368575</v>
      </c>
      <c r="L73" s="17">
        <f t="shared" si="10"/>
        <v>107.82541057508477</v>
      </c>
      <c r="M73" s="17">
        <f t="shared" si="21"/>
        <v>225.78851557829492</v>
      </c>
      <c r="N73" s="4"/>
      <c r="O73" s="4"/>
    </row>
    <row r="74" spans="2:15">
      <c r="B74" s="13">
        <f t="shared" si="12"/>
        <v>29</v>
      </c>
      <c r="C74" s="19">
        <f t="shared" si="13"/>
        <v>5.7419999999999884</v>
      </c>
      <c r="D74" s="77">
        <f t="shared" si="11"/>
        <v>28.483999999999977</v>
      </c>
      <c r="E74" s="77">
        <f t="shared" si="14"/>
        <v>36.799999999999997</v>
      </c>
      <c r="F74" s="17">
        <f t="shared" si="15"/>
        <v>234.06400000000008</v>
      </c>
      <c r="G74" s="77">
        <f t="shared" si="16"/>
        <v>4.1580000000000101</v>
      </c>
      <c r="H74" s="18">
        <f t="shared" si="17"/>
        <v>3411.1522611429805</v>
      </c>
      <c r="I74" s="18">
        <f t="shared" si="18"/>
        <v>20945.246331904549</v>
      </c>
      <c r="J74" s="18">
        <f t="shared" si="19"/>
        <v>0</v>
      </c>
      <c r="K74" s="18">
        <f t="shared" si="20"/>
        <v>24356.398593047528</v>
      </c>
      <c r="L74" s="17">
        <f t="shared" si="10"/>
        <v>107.82541057508477</v>
      </c>
      <c r="M74" s="17">
        <f t="shared" si="21"/>
        <v>225.88737166075362</v>
      </c>
      <c r="N74" s="4"/>
      <c r="O74" s="4"/>
    </row>
    <row r="75" spans="2:15">
      <c r="B75" s="13">
        <f t="shared" si="12"/>
        <v>30</v>
      </c>
      <c r="C75" s="19">
        <f t="shared" si="13"/>
        <v>5.939999999999988</v>
      </c>
      <c r="D75" s="77">
        <f t="shared" si="11"/>
        <v>28.879999999999974</v>
      </c>
      <c r="E75" s="77">
        <f t="shared" si="14"/>
        <v>36.799999999999997</v>
      </c>
      <c r="F75" s="17">
        <f t="shared" si="15"/>
        <v>232.4800000000001</v>
      </c>
      <c r="G75" s="77">
        <f t="shared" si="16"/>
        <v>3.9600000000000115</v>
      </c>
      <c r="H75" s="18">
        <f t="shared" si="17"/>
        <v>3268.4225189264052</v>
      </c>
      <c r="I75" s="18">
        <f t="shared" si="18"/>
        <v>21092.723447877299</v>
      </c>
      <c r="J75" s="18">
        <f t="shared" si="19"/>
        <v>0</v>
      </c>
      <c r="K75" s="18">
        <f t="shared" si="20"/>
        <v>24361.145966803706</v>
      </c>
      <c r="L75" s="17">
        <f t="shared" si="10"/>
        <v>107.82541057508477</v>
      </c>
      <c r="M75" s="17">
        <f t="shared" si="21"/>
        <v>225.93139999999997</v>
      </c>
      <c r="N75" s="4"/>
      <c r="O75" s="4"/>
    </row>
    <row r="76" spans="2:15">
      <c r="B76" s="13">
        <f t="shared" si="12"/>
        <v>31</v>
      </c>
      <c r="C76" s="19">
        <f t="shared" si="13"/>
        <v>6.1379999999999875</v>
      </c>
      <c r="D76" s="77">
        <f t="shared" si="11"/>
        <v>29.275999999999975</v>
      </c>
      <c r="E76" s="77">
        <f t="shared" si="14"/>
        <v>36.799999999999997</v>
      </c>
      <c r="F76" s="17">
        <f t="shared" si="15"/>
        <v>230.8960000000001</v>
      </c>
      <c r="G76" s="77">
        <f t="shared" si="16"/>
        <v>3.7620000000000111</v>
      </c>
      <c r="H76" s="18">
        <f t="shared" si="17"/>
        <v>3123.7221687355686</v>
      </c>
      <c r="I76" s="18">
        <f t="shared" si="18"/>
        <v>21236.25934790153</v>
      </c>
      <c r="J76" s="18">
        <f t="shared" si="19"/>
        <v>0</v>
      </c>
      <c r="K76" s="18">
        <f t="shared" si="20"/>
        <v>24359.981516637097</v>
      </c>
      <c r="L76" s="17">
        <f t="shared" si="10"/>
        <v>107.82541057508477</v>
      </c>
      <c r="M76" s="17">
        <f t="shared" si="21"/>
        <v>225.92060059603389</v>
      </c>
      <c r="N76" s="4"/>
      <c r="O76" s="4"/>
    </row>
    <row r="77" spans="2:15">
      <c r="B77" s="13">
        <f t="shared" si="12"/>
        <v>32</v>
      </c>
      <c r="C77" s="19">
        <f t="shared" si="13"/>
        <v>6.335999999999987</v>
      </c>
      <c r="D77" s="77">
        <f t="shared" si="11"/>
        <v>29.671999999999976</v>
      </c>
      <c r="E77" s="77">
        <f t="shared" si="14"/>
        <v>36.799999999999997</v>
      </c>
      <c r="F77" s="17">
        <f t="shared" si="15"/>
        <v>229.3120000000001</v>
      </c>
      <c r="G77" s="77">
        <f t="shared" si="16"/>
        <v>3.5640000000000107</v>
      </c>
      <c r="H77" s="18">
        <f t="shared" si="17"/>
        <v>2977.0512105704697</v>
      </c>
      <c r="I77" s="18">
        <f t="shared" si="18"/>
        <v>21375.854031977236</v>
      </c>
      <c r="J77" s="18">
        <f t="shared" si="19"/>
        <v>0</v>
      </c>
      <c r="K77" s="18">
        <f t="shared" si="20"/>
        <v>24352.905242547706</v>
      </c>
      <c r="L77" s="17">
        <f t="shared" si="10"/>
        <v>107.82541057508477</v>
      </c>
      <c r="M77" s="17">
        <f t="shared" si="21"/>
        <v>225.85497344885542</v>
      </c>
      <c r="N77" s="4"/>
      <c r="O77" s="4"/>
    </row>
    <row r="78" spans="2:15">
      <c r="B78" s="13">
        <f t="shared" si="12"/>
        <v>33</v>
      </c>
      <c r="C78" s="19">
        <f t="shared" si="13"/>
        <v>6.5339999999999865</v>
      </c>
      <c r="D78" s="77">
        <f t="shared" si="11"/>
        <v>30.067999999999973</v>
      </c>
      <c r="E78" s="77">
        <f t="shared" si="14"/>
        <v>36.799999999999997</v>
      </c>
      <c r="F78" s="17">
        <f t="shared" si="15"/>
        <v>227.72800000000012</v>
      </c>
      <c r="G78" s="77">
        <f t="shared" si="16"/>
        <v>3.3660000000000121</v>
      </c>
      <c r="H78" s="18">
        <f t="shared" si="17"/>
        <v>2828.4096444311108</v>
      </c>
      <c r="I78" s="18">
        <f t="shared" si="18"/>
        <v>21511.507500104421</v>
      </c>
      <c r="J78" s="18">
        <f t="shared" si="19"/>
        <v>0</v>
      </c>
      <c r="K78" s="18">
        <f t="shared" si="20"/>
        <v>24339.917144535531</v>
      </c>
      <c r="L78" s="17">
        <f t="shared" si="10"/>
        <v>107.82541057508477</v>
      </c>
      <c r="M78" s="17">
        <f t="shared" si="21"/>
        <v>225.73451855846452</v>
      </c>
      <c r="N78" s="4"/>
      <c r="O78" s="4"/>
    </row>
    <row r="79" spans="2:15">
      <c r="B79" s="13">
        <f t="shared" si="12"/>
        <v>34</v>
      </c>
      <c r="C79" s="19">
        <f t="shared" si="13"/>
        <v>6.731999999999986</v>
      </c>
      <c r="D79" s="77">
        <f t="shared" si="11"/>
        <v>30.46399999999997</v>
      </c>
      <c r="E79" s="77">
        <f t="shared" si="14"/>
        <v>36.799999999999997</v>
      </c>
      <c r="F79" s="17">
        <f t="shared" si="15"/>
        <v>226.14400000000012</v>
      </c>
      <c r="G79" s="77">
        <f t="shared" si="16"/>
        <v>3.1680000000000135</v>
      </c>
      <c r="H79" s="18">
        <f t="shared" si="17"/>
        <v>2677.7974703174909</v>
      </c>
      <c r="I79" s="18">
        <f t="shared" si="18"/>
        <v>21643.219752283076</v>
      </c>
      <c r="J79" s="18">
        <f t="shared" si="19"/>
        <v>0</v>
      </c>
      <c r="K79" s="18">
        <f t="shared" si="20"/>
        <v>24321.017222600567</v>
      </c>
      <c r="L79" s="17">
        <f t="shared" si="10"/>
        <v>107.82541057508477</v>
      </c>
      <c r="M79" s="17">
        <f t="shared" si="21"/>
        <v>225.55923592486116</v>
      </c>
      <c r="N79" s="4"/>
      <c r="O79" s="4"/>
    </row>
    <row r="80" spans="2:15">
      <c r="B80" s="13">
        <f t="shared" si="12"/>
        <v>35</v>
      </c>
      <c r="C80" s="19">
        <f t="shared" si="13"/>
        <v>6.9299999999999855</v>
      </c>
      <c r="D80" s="77">
        <f t="shared" si="11"/>
        <v>30.859999999999971</v>
      </c>
      <c r="E80" s="77">
        <f t="shared" si="14"/>
        <v>36.799999999999997</v>
      </c>
      <c r="F80" s="17">
        <f t="shared" si="15"/>
        <v>224.56000000000012</v>
      </c>
      <c r="G80" s="77">
        <f t="shared" si="16"/>
        <v>2.9700000000000131</v>
      </c>
      <c r="H80" s="18">
        <f t="shared" si="17"/>
        <v>2525.2146882296083</v>
      </c>
      <c r="I80" s="18">
        <f t="shared" si="18"/>
        <v>21770.990788513216</v>
      </c>
      <c r="J80" s="18">
        <f t="shared" si="19"/>
        <v>0</v>
      </c>
      <c r="K80" s="18">
        <f t="shared" si="20"/>
        <v>24296.205476742824</v>
      </c>
      <c r="L80" s="17">
        <f t="shared" si="10"/>
        <v>107.82541057508477</v>
      </c>
      <c r="M80" s="17">
        <f t="shared" si="21"/>
        <v>225.32912554804545</v>
      </c>
      <c r="N80" s="4"/>
      <c r="O80" s="4"/>
    </row>
    <row r="81" spans="2:15">
      <c r="B81" s="13">
        <f t="shared" si="12"/>
        <v>36</v>
      </c>
      <c r="C81" s="19">
        <f t="shared" si="13"/>
        <v>7.127999999999985</v>
      </c>
      <c r="D81" s="77">
        <f t="shared" si="11"/>
        <v>31.255999999999972</v>
      </c>
      <c r="E81" s="77">
        <f t="shared" si="14"/>
        <v>36.799999999999997</v>
      </c>
      <c r="F81" s="17">
        <f t="shared" si="15"/>
        <v>222.97600000000011</v>
      </c>
      <c r="G81" s="77">
        <f t="shared" si="16"/>
        <v>2.7720000000000127</v>
      </c>
      <c r="H81" s="18">
        <f t="shared" si="17"/>
        <v>2370.6612981674648</v>
      </c>
      <c r="I81" s="18">
        <f t="shared" si="18"/>
        <v>21894.820608794831</v>
      </c>
      <c r="J81" s="18">
        <f t="shared" si="19"/>
        <v>0</v>
      </c>
      <c r="K81" s="18">
        <f t="shared" si="20"/>
        <v>24265.481906962297</v>
      </c>
      <c r="L81" s="17">
        <f t="shared" si="10"/>
        <v>107.82541057508477</v>
      </c>
      <c r="M81" s="17">
        <f t="shared" si="21"/>
        <v>225.0441874280173</v>
      </c>
      <c r="N81" s="4"/>
      <c r="O81" s="4"/>
    </row>
    <row r="82" spans="2:15">
      <c r="B82" s="13">
        <f t="shared" si="12"/>
        <v>37</v>
      </c>
      <c r="C82" s="19">
        <f t="shared" si="13"/>
        <v>7.3259999999999845</v>
      </c>
      <c r="D82" s="77">
        <f t="shared" si="11"/>
        <v>31.651999999999969</v>
      </c>
      <c r="E82" s="77">
        <f t="shared" si="14"/>
        <v>36.799999999999997</v>
      </c>
      <c r="F82" s="17">
        <f t="shared" si="15"/>
        <v>221.39200000000011</v>
      </c>
      <c r="G82" s="77">
        <f t="shared" si="16"/>
        <v>2.5740000000000141</v>
      </c>
      <c r="H82" s="18">
        <f t="shared" si="17"/>
        <v>2214.1373001310603</v>
      </c>
      <c r="I82" s="18">
        <f t="shared" si="18"/>
        <v>22014.709213127921</v>
      </c>
      <c r="J82" s="18">
        <f t="shared" si="19"/>
        <v>0</v>
      </c>
      <c r="K82" s="18">
        <f t="shared" si="20"/>
        <v>24228.846513258981</v>
      </c>
      <c r="L82" s="17">
        <f t="shared" si="10"/>
        <v>107.82541057508477</v>
      </c>
      <c r="M82" s="17">
        <f t="shared" si="21"/>
        <v>224.70442156477671</v>
      </c>
      <c r="N82" s="4"/>
      <c r="O82" s="4"/>
    </row>
    <row r="83" spans="2:15">
      <c r="B83" s="13">
        <f t="shared" si="12"/>
        <v>38</v>
      </c>
      <c r="C83" s="19">
        <f t="shared" si="13"/>
        <v>7.523999999999984</v>
      </c>
      <c r="D83" s="77">
        <f t="shared" si="11"/>
        <v>32.047999999999966</v>
      </c>
      <c r="E83" s="77">
        <f t="shared" si="14"/>
        <v>36.799999999999997</v>
      </c>
      <c r="F83" s="17">
        <f t="shared" si="15"/>
        <v>219.80800000000013</v>
      </c>
      <c r="G83" s="77">
        <f t="shared" si="16"/>
        <v>2.3760000000000154</v>
      </c>
      <c r="H83" s="18">
        <f t="shared" si="17"/>
        <v>2055.6426941203949</v>
      </c>
      <c r="I83" s="18">
        <f t="shared" si="18"/>
        <v>22130.656601512492</v>
      </c>
      <c r="J83" s="18">
        <f t="shared" si="19"/>
        <v>0</v>
      </c>
      <c r="K83" s="18">
        <f t="shared" si="20"/>
        <v>24186.299295632885</v>
      </c>
      <c r="L83" s="17">
        <f t="shared" si="10"/>
        <v>107.82541057508477</v>
      </c>
      <c r="M83" s="17">
        <f t="shared" si="21"/>
        <v>224.30982795832372</v>
      </c>
      <c r="N83" s="4"/>
      <c r="O83" s="4"/>
    </row>
    <row r="84" spans="2:15">
      <c r="B84" s="13">
        <f t="shared" si="12"/>
        <v>39</v>
      </c>
      <c r="C84" s="19">
        <f t="shared" si="13"/>
        <v>7.7219999999999835</v>
      </c>
      <c r="D84" s="77">
        <f t="shared" si="11"/>
        <v>32.443999999999967</v>
      </c>
      <c r="E84" s="77">
        <f t="shared" si="14"/>
        <v>36.799999999999997</v>
      </c>
      <c r="F84" s="17">
        <f t="shared" si="15"/>
        <v>218.22400000000013</v>
      </c>
      <c r="G84" s="77">
        <f t="shared" si="16"/>
        <v>2.178000000000015</v>
      </c>
      <c r="H84" s="18">
        <f t="shared" si="17"/>
        <v>1895.1774801354672</v>
      </c>
      <c r="I84" s="18">
        <f t="shared" si="18"/>
        <v>22242.662773948538</v>
      </c>
      <c r="J84" s="18">
        <f t="shared" si="19"/>
        <v>0</v>
      </c>
      <c r="K84" s="18">
        <f t="shared" si="20"/>
        <v>24137.840254084003</v>
      </c>
      <c r="L84" s="17">
        <f t="shared" si="10"/>
        <v>107.82541057508477</v>
      </c>
      <c r="M84" s="17">
        <f t="shared" si="21"/>
        <v>223.86040660865831</v>
      </c>
      <c r="N84" s="4"/>
      <c r="O84" s="4"/>
    </row>
    <row r="85" spans="2:15">
      <c r="B85" s="13">
        <f t="shared" si="12"/>
        <v>40</v>
      </c>
      <c r="C85" s="19">
        <f t="shared" si="13"/>
        <v>7.9199999999999831</v>
      </c>
      <c r="D85" s="77">
        <f t="shared" si="11"/>
        <v>32.839999999999968</v>
      </c>
      <c r="E85" s="77">
        <f t="shared" si="14"/>
        <v>36.799999999999997</v>
      </c>
      <c r="F85" s="17">
        <f t="shared" si="15"/>
        <v>216.64000000000013</v>
      </c>
      <c r="G85" s="77">
        <f t="shared" si="16"/>
        <v>1.9800000000000146</v>
      </c>
      <c r="H85" s="18">
        <f t="shared" si="17"/>
        <v>1732.7416581762775</v>
      </c>
      <c r="I85" s="18">
        <f t="shared" si="18"/>
        <v>22350.727730436061</v>
      </c>
      <c r="J85" s="18">
        <f t="shared" si="19"/>
        <v>0</v>
      </c>
      <c r="K85" s="18">
        <f t="shared" si="20"/>
        <v>24083.469388612339</v>
      </c>
      <c r="L85" s="17">
        <f t="shared" si="10"/>
        <v>107.82541057508477</v>
      </c>
      <c r="M85" s="17">
        <f t="shared" si="21"/>
        <v>223.3561575157805</v>
      </c>
      <c r="N85" s="4"/>
      <c r="O85" s="4"/>
    </row>
    <row r="86" spans="2:15">
      <c r="B86" s="13">
        <f t="shared" si="12"/>
        <v>41</v>
      </c>
      <c r="C86" s="19">
        <f t="shared" si="13"/>
        <v>8.1179999999999826</v>
      </c>
      <c r="D86" s="77">
        <f t="shared" si="11"/>
        <v>33.235999999999962</v>
      </c>
      <c r="E86" s="77">
        <f t="shared" si="14"/>
        <v>36.799999999999997</v>
      </c>
      <c r="F86" s="17">
        <f t="shared" si="15"/>
        <v>215.05600000000015</v>
      </c>
      <c r="G86" s="77">
        <f t="shared" si="16"/>
        <v>1.7820000000000178</v>
      </c>
      <c r="H86" s="18">
        <f t="shared" si="17"/>
        <v>1568.3352282428305</v>
      </c>
      <c r="I86" s="18">
        <f t="shared" si="18"/>
        <v>22454.851470975063</v>
      </c>
      <c r="J86" s="18">
        <f t="shared" si="19"/>
        <v>0</v>
      </c>
      <c r="K86" s="18">
        <f t="shared" si="20"/>
        <v>24023.186699217895</v>
      </c>
      <c r="L86" s="17">
        <f t="shared" si="10"/>
        <v>107.82541057508477</v>
      </c>
      <c r="M86" s="17">
        <f t="shared" si="21"/>
        <v>222.79708067969031</v>
      </c>
      <c r="N86" s="4"/>
      <c r="O86" s="4"/>
    </row>
    <row r="87" spans="2:15">
      <c r="B87" s="13">
        <f t="shared" si="12"/>
        <v>42</v>
      </c>
      <c r="C87" s="19">
        <f t="shared" si="13"/>
        <v>8.315999999999983</v>
      </c>
      <c r="D87" s="77">
        <f t="shared" si="11"/>
        <v>33.631999999999962</v>
      </c>
      <c r="E87" s="77">
        <f t="shared" si="14"/>
        <v>36.799999999999997</v>
      </c>
      <c r="F87" s="17">
        <f t="shared" si="15"/>
        <v>213.47200000000015</v>
      </c>
      <c r="G87" s="77">
        <f t="shared" si="16"/>
        <v>1.5840000000000174</v>
      </c>
      <c r="H87" s="18">
        <f t="shared" si="17"/>
        <v>1401.9581903351184</v>
      </c>
      <c r="I87" s="18">
        <f t="shared" si="18"/>
        <v>22555.03399556554</v>
      </c>
      <c r="J87" s="18">
        <f t="shared" si="19"/>
        <v>0</v>
      </c>
      <c r="K87" s="18">
        <f t="shared" si="20"/>
        <v>23956.992185900657</v>
      </c>
      <c r="L87" s="17">
        <f t="shared" si="10"/>
        <v>107.82541057508477</v>
      </c>
      <c r="M87" s="17">
        <f t="shared" si="21"/>
        <v>222.18317610038761</v>
      </c>
      <c r="N87" s="4"/>
      <c r="O87" s="4"/>
    </row>
    <row r="88" spans="2:15">
      <c r="B88" s="13">
        <f t="shared" si="12"/>
        <v>43</v>
      </c>
      <c r="C88" s="19">
        <f t="shared" si="13"/>
        <v>8.5139999999999834</v>
      </c>
      <c r="D88" s="77">
        <f t="shared" si="11"/>
        <v>34.027999999999963</v>
      </c>
      <c r="E88" s="77">
        <f t="shared" si="14"/>
        <v>36.799999999999997</v>
      </c>
      <c r="F88" s="17">
        <f t="shared" si="15"/>
        <v>211.88800000000015</v>
      </c>
      <c r="G88" s="77">
        <f t="shared" si="16"/>
        <v>1.386000000000017</v>
      </c>
      <c r="H88" s="18">
        <f t="shared" si="17"/>
        <v>1233.6105444531443</v>
      </c>
      <c r="I88" s="18">
        <f t="shared" si="18"/>
        <v>22651.275304207498</v>
      </c>
      <c r="J88" s="18">
        <f t="shared" si="19"/>
        <v>0</v>
      </c>
      <c r="K88" s="18">
        <f t="shared" si="20"/>
        <v>23884.885848660644</v>
      </c>
      <c r="L88" s="17">
        <f t="shared" si="10"/>
        <v>107.82541057508477</v>
      </c>
      <c r="M88" s="17">
        <f t="shared" si="21"/>
        <v>221.51444377787257</v>
      </c>
      <c r="N88" s="4"/>
      <c r="O88" s="4"/>
    </row>
    <row r="89" spans="2:15">
      <c r="B89" s="13">
        <f t="shared" si="12"/>
        <v>44</v>
      </c>
      <c r="C89" s="19">
        <f t="shared" si="13"/>
        <v>8.7119999999999838</v>
      </c>
      <c r="D89" s="77">
        <f t="shared" si="11"/>
        <v>34.423999999999964</v>
      </c>
      <c r="E89" s="77">
        <f t="shared" si="14"/>
        <v>36.799999999999997</v>
      </c>
      <c r="F89" s="17">
        <f t="shared" si="15"/>
        <v>210.30400000000014</v>
      </c>
      <c r="G89" s="77">
        <f t="shared" si="16"/>
        <v>1.1880000000000166</v>
      </c>
      <c r="H89" s="18">
        <f t="shared" si="17"/>
        <v>1063.2922905969099</v>
      </c>
      <c r="I89" s="18">
        <f t="shared" si="18"/>
        <v>22743.575396900931</v>
      </c>
      <c r="J89" s="18">
        <f t="shared" si="19"/>
        <v>0</v>
      </c>
      <c r="K89" s="18">
        <f t="shared" si="20"/>
        <v>23806.867687497841</v>
      </c>
      <c r="L89" s="17">
        <f t="shared" si="10"/>
        <v>107.82541057508477</v>
      </c>
      <c r="M89" s="17">
        <f t="shared" si="21"/>
        <v>220.79088371214507</v>
      </c>
      <c r="N89" s="4"/>
      <c r="O89" s="4"/>
    </row>
    <row r="90" spans="2:15">
      <c r="B90" s="13">
        <f t="shared" si="12"/>
        <v>45</v>
      </c>
      <c r="C90" s="19">
        <f t="shared" si="13"/>
        <v>8.9099999999999842</v>
      </c>
      <c r="D90" s="77">
        <f t="shared" si="11"/>
        <v>34.819999999999965</v>
      </c>
      <c r="E90" s="77">
        <f t="shared" si="14"/>
        <v>36.799999999999997</v>
      </c>
      <c r="F90" s="17">
        <f t="shared" si="15"/>
        <v>208.72000000000014</v>
      </c>
      <c r="G90" s="77">
        <f t="shared" si="16"/>
        <v>0.9900000000000162</v>
      </c>
      <c r="H90" s="18">
        <f t="shared" si="17"/>
        <v>891.00342876641332</v>
      </c>
      <c r="I90" s="18">
        <f t="shared" si="18"/>
        <v>22831.934273645842</v>
      </c>
      <c r="J90" s="18">
        <f t="shared" si="19"/>
        <v>0</v>
      </c>
      <c r="K90" s="18">
        <f t="shared" si="20"/>
        <v>23722.937702412255</v>
      </c>
      <c r="L90" s="17">
        <f t="shared" si="10"/>
        <v>107.82541057508477</v>
      </c>
      <c r="M90" s="17">
        <f t="shared" si="21"/>
        <v>220.01249590320518</v>
      </c>
      <c r="N90" s="4"/>
      <c r="O90" s="4"/>
    </row>
    <row r="91" spans="2:15">
      <c r="B91" s="13">
        <f t="shared" si="12"/>
        <v>46</v>
      </c>
      <c r="C91" s="19">
        <f t="shared" si="13"/>
        <v>9.1079999999999846</v>
      </c>
      <c r="D91" s="77">
        <f t="shared" si="11"/>
        <v>35.215999999999966</v>
      </c>
      <c r="E91" s="77">
        <f t="shared" si="14"/>
        <v>36.799999999999997</v>
      </c>
      <c r="F91" s="17">
        <f t="shared" si="15"/>
        <v>207.13600000000014</v>
      </c>
      <c r="G91" s="77">
        <f t="shared" si="16"/>
        <v>0.7920000000000158</v>
      </c>
      <c r="H91" s="18">
        <f t="shared" si="17"/>
        <v>716.74395896165629</v>
      </c>
      <c r="I91" s="18">
        <f t="shared" si="18"/>
        <v>22916.351934442231</v>
      </c>
      <c r="J91" s="18">
        <f t="shared" si="19"/>
        <v>0</v>
      </c>
      <c r="K91" s="18">
        <f t="shared" si="20"/>
        <v>23633.095893403886</v>
      </c>
      <c r="L91" s="17">
        <f t="shared" si="10"/>
        <v>107.82541057508477</v>
      </c>
      <c r="M91" s="17">
        <f t="shared" si="21"/>
        <v>219.17928035105288</v>
      </c>
      <c r="N91" s="4"/>
      <c r="O91" s="4"/>
    </row>
    <row r="92" spans="2:15">
      <c r="B92" s="13">
        <f t="shared" si="12"/>
        <v>47</v>
      </c>
      <c r="C92" s="19">
        <f t="shared" si="13"/>
        <v>9.305999999999985</v>
      </c>
      <c r="D92" s="77">
        <f t="shared" si="11"/>
        <v>35.611999999999966</v>
      </c>
      <c r="E92" s="77">
        <f t="shared" si="14"/>
        <v>36.799999999999997</v>
      </c>
      <c r="F92" s="17">
        <f t="shared" si="15"/>
        <v>205.55200000000013</v>
      </c>
      <c r="G92" s="77">
        <f t="shared" si="16"/>
        <v>0.5940000000000154</v>
      </c>
      <c r="H92" s="18">
        <f t="shared" si="17"/>
        <v>540.51388118263731</v>
      </c>
      <c r="I92" s="18">
        <f t="shared" si="18"/>
        <v>22996.828379290095</v>
      </c>
      <c r="J92" s="18">
        <f t="shared" si="19"/>
        <v>0</v>
      </c>
      <c r="K92" s="18">
        <f t="shared" si="20"/>
        <v>23537.342260472731</v>
      </c>
      <c r="L92" s="17">
        <f t="shared" si="10"/>
        <v>107.82541057508477</v>
      </c>
      <c r="M92" s="17">
        <f t="shared" si="21"/>
        <v>218.29123705568813</v>
      </c>
      <c r="N92" s="4"/>
      <c r="O92" s="4"/>
    </row>
    <row r="93" spans="2:15">
      <c r="B93" s="13">
        <f t="shared" si="12"/>
        <v>48</v>
      </c>
      <c r="C93" s="19">
        <f t="shared" si="13"/>
        <v>9.5039999999999853</v>
      </c>
      <c r="D93" s="77">
        <f t="shared" si="11"/>
        <v>36.007999999999967</v>
      </c>
      <c r="E93" s="77">
        <f t="shared" si="14"/>
        <v>36.799999999999997</v>
      </c>
      <c r="F93" s="17">
        <f t="shared" si="15"/>
        <v>203.96800000000013</v>
      </c>
      <c r="G93" s="77">
        <f t="shared" si="16"/>
        <v>0.39600000000001501</v>
      </c>
      <c r="H93" s="18">
        <f t="shared" si="17"/>
        <v>362.31319542935779</v>
      </c>
      <c r="I93" s="18">
        <f t="shared" si="18"/>
        <v>23073.36360818944</v>
      </c>
      <c r="J93" s="18">
        <f t="shared" si="19"/>
        <v>0</v>
      </c>
      <c r="K93" s="18">
        <f t="shared" si="20"/>
        <v>23435.676803618797</v>
      </c>
      <c r="L93" s="17">
        <f t="shared" si="10"/>
        <v>107.82541057508477</v>
      </c>
      <c r="M93" s="17">
        <f t="shared" si="21"/>
        <v>217.348366017111</v>
      </c>
      <c r="N93" s="4"/>
      <c r="O93" s="4"/>
    </row>
    <row r="94" spans="2:15">
      <c r="B94" s="13">
        <f t="shared" si="12"/>
        <v>49</v>
      </c>
      <c r="C94" s="19">
        <f t="shared" si="13"/>
        <v>9.7019999999999857</v>
      </c>
      <c r="D94" s="77">
        <f t="shared" si="11"/>
        <v>36.403999999999968</v>
      </c>
      <c r="E94" s="77">
        <f t="shared" si="14"/>
        <v>36.799999999999997</v>
      </c>
      <c r="F94" s="17">
        <f t="shared" si="15"/>
        <v>202.38400000000013</v>
      </c>
      <c r="G94" s="77">
        <f t="shared" si="16"/>
        <v>0.19800000000001461</v>
      </c>
      <c r="H94" s="18">
        <f t="shared" si="17"/>
        <v>182.14190170181629</v>
      </c>
      <c r="I94" s="18">
        <f t="shared" si="18"/>
        <v>23145.95762114026</v>
      </c>
      <c r="J94" s="18">
        <f t="shared" si="19"/>
        <v>0</v>
      </c>
      <c r="K94" s="18">
        <f t="shared" si="20"/>
        <v>23328.099522842076</v>
      </c>
      <c r="L94" s="17">
        <f t="shared" si="10"/>
        <v>107.82541057508477</v>
      </c>
      <c r="M94" s="17">
        <f t="shared" si="21"/>
        <v>216.35066723532145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9.8999999999999861</v>
      </c>
      <c r="D95" s="77">
        <f t="shared" si="11"/>
        <v>36.799999999999969</v>
      </c>
      <c r="E95" s="77">
        <f t="shared" si="14"/>
        <v>36.799999999999997</v>
      </c>
      <c r="F95" s="17">
        <f t="shared" si="15"/>
        <v>200.80000000000013</v>
      </c>
      <c r="G95" s="77">
        <f t="shared" si="16"/>
        <v>1.4210854715202004E-14</v>
      </c>
      <c r="H95" s="18">
        <f t="shared" si="17"/>
        <v>1.285767843105902E-11</v>
      </c>
      <c r="I95" s="18">
        <f t="shared" si="18"/>
        <v>23214.610418142554</v>
      </c>
      <c r="J95" s="18">
        <f t="shared" si="19"/>
        <v>0</v>
      </c>
      <c r="K95" s="206">
        <f t="shared" si="20"/>
        <v>23214.610418142569</v>
      </c>
      <c r="L95" s="17">
        <f t="shared" si="10"/>
        <v>107.82541057508477</v>
      </c>
      <c r="M95" s="236">
        <f t="shared" si="21"/>
        <v>215.29814071031944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24361.145966803706</v>
      </c>
      <c r="L96" s="203" t="s">
        <v>376</v>
      </c>
      <c r="M96" s="237">
        <f>MAX(knrange)</f>
        <v>225.93139999999997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zoomScale="95" zoomScaleNormal="85" workbookViewId="0">
      <selection activeCell="D16" sqref="D16"/>
    </sheetView>
  </sheetViews>
  <sheetFormatPr defaultColWidth="9.1796875" defaultRowHeight="13"/>
  <cols>
    <col min="1" max="1" width="2.81640625" style="571" customWidth="1"/>
    <col min="2" max="2" width="21.453125" style="571" customWidth="1"/>
    <col min="3" max="3" width="15.7265625" style="581" customWidth="1"/>
    <col min="4" max="4" width="10.7265625" style="581" bestFit="1" customWidth="1"/>
    <col min="5" max="7" width="9.7265625" style="571" bestFit="1" customWidth="1"/>
    <col min="8" max="8" width="9.81640625" style="709" bestFit="1" customWidth="1"/>
    <col min="9" max="12" width="9.7265625" style="571" bestFit="1" customWidth="1"/>
    <col min="13" max="13" width="9.1796875" style="571"/>
    <col min="14" max="14" width="16.7265625" style="571" customWidth="1"/>
    <col min="15" max="15" width="9.1796875" style="571"/>
    <col min="16" max="20" width="9.7265625" style="571" bestFit="1" customWidth="1"/>
    <col min="21" max="16384" width="9.1796875" style="571"/>
  </cols>
  <sheetData>
    <row r="1" spans="2:6" s="571" customFormat="1">
      <c r="C1" s="581"/>
      <c r="D1" s="581"/>
    </row>
    <row r="2" spans="2:6" s="571" customFormat="1">
      <c r="B2" s="75" t="s">
        <v>830</v>
      </c>
      <c r="C2" s="581"/>
      <c r="D2" s="581"/>
    </row>
    <row r="3" spans="2:6" s="571" customFormat="1" ht="13.5" thickBot="1">
      <c r="C3" s="581"/>
      <c r="D3" s="581"/>
    </row>
    <row r="4" spans="2:6" s="571" customFormat="1" ht="13.5" thickBot="1">
      <c r="B4" s="572" t="s">
        <v>793</v>
      </c>
      <c r="C4" s="803" t="s">
        <v>794</v>
      </c>
      <c r="D4" s="804"/>
      <c r="E4" s="573" t="s">
        <v>795</v>
      </c>
      <c r="F4" s="573" t="s">
        <v>796</v>
      </c>
    </row>
    <row r="5" spans="2:6" s="571" customFormat="1">
      <c r="B5" s="575" t="s">
        <v>120</v>
      </c>
      <c r="C5" s="582">
        <f>to</f>
        <v>1582.4</v>
      </c>
      <c r="D5" s="583">
        <f>C5-273</f>
        <v>1309.4000000000001</v>
      </c>
      <c r="E5" s="578" t="s">
        <v>73</v>
      </c>
      <c r="F5" s="578" t="s">
        <v>797</v>
      </c>
    </row>
    <row r="6" spans="2:6" s="571" customFormat="1">
      <c r="B6" s="575" t="s">
        <v>798</v>
      </c>
      <c r="C6" s="582">
        <f>D6+273</f>
        <v>298</v>
      </c>
      <c r="D6" s="583">
        <v>25</v>
      </c>
      <c r="E6" s="578" t="s">
        <v>73</v>
      </c>
      <c r="F6" s="578"/>
    </row>
    <row r="7" spans="2:6" s="571" customFormat="1" ht="13.5" thickBot="1">
      <c r="B7" s="575" t="s">
        <v>799</v>
      </c>
      <c r="C7" s="691">
        <v>3.56</v>
      </c>
      <c r="D7" s="585">
        <f>C7/1000</f>
        <v>3.5600000000000002E-3</v>
      </c>
      <c r="E7" s="578" t="s">
        <v>2</v>
      </c>
      <c r="F7" s="578" t="s">
        <v>800</v>
      </c>
    </row>
    <row r="8" spans="2:6" s="571" customFormat="1" ht="18.75" customHeight="1" thickBot="1">
      <c r="B8" s="575" t="s">
        <v>801</v>
      </c>
      <c r="C8" s="754" t="s">
        <v>1077</v>
      </c>
      <c r="D8" s="595"/>
      <c r="E8" s="596"/>
      <c r="F8" s="597"/>
    </row>
    <row r="9" spans="2:6" s="571" customFormat="1">
      <c r="B9" s="575" t="s">
        <v>802</v>
      </c>
      <c r="C9" s="582">
        <v>7850</v>
      </c>
      <c r="D9" s="583"/>
      <c r="E9" s="578" t="s">
        <v>803</v>
      </c>
      <c r="F9" s="578"/>
    </row>
    <row r="10" spans="2:6" s="571" customFormat="1">
      <c r="B10" s="575" t="s">
        <v>804</v>
      </c>
      <c r="C10" s="584">
        <v>486</v>
      </c>
      <c r="D10" s="585"/>
      <c r="E10" s="578" t="s">
        <v>805</v>
      </c>
      <c r="F10" s="578"/>
    </row>
    <row r="11" spans="2:6" s="571" customFormat="1">
      <c r="B11" s="575" t="s">
        <v>806</v>
      </c>
      <c r="C11" s="582">
        <v>50</v>
      </c>
      <c r="D11" s="583"/>
      <c r="E11" s="578" t="s">
        <v>807</v>
      </c>
      <c r="F11" s="578"/>
    </row>
    <row r="12" spans="2:6" s="571" customFormat="1">
      <c r="B12" s="575" t="s">
        <v>808</v>
      </c>
      <c r="C12" s="584">
        <v>2144</v>
      </c>
      <c r="D12" s="585"/>
      <c r="E12" s="578" t="s">
        <v>809</v>
      </c>
      <c r="F12" s="578"/>
    </row>
    <row r="13" spans="2:6" s="571" customFormat="1" ht="13.5" thickBot="1">
      <c r="B13" s="575" t="s">
        <v>810</v>
      </c>
      <c r="C13" s="706">
        <f>C11/(C9*C10)</f>
        <v>1.3105816361301146E-5</v>
      </c>
      <c r="D13" s="583"/>
      <c r="E13" s="578" t="s">
        <v>811</v>
      </c>
      <c r="F13" s="578"/>
    </row>
    <row r="14" spans="2:6" s="571" customFormat="1" ht="13.5" thickBot="1">
      <c r="B14" s="575" t="s">
        <v>812</v>
      </c>
      <c r="C14" s="682">
        <f>(C13*C46)/(D39^2)</f>
        <v>0.2408099227558827</v>
      </c>
      <c r="D14" s="583"/>
      <c r="E14" s="578" t="s">
        <v>64</v>
      </c>
      <c r="F14" s="578"/>
    </row>
    <row r="15" spans="2:6" s="571" customFormat="1" ht="13.5" thickBot="1">
      <c r="B15" s="575" t="s">
        <v>813</v>
      </c>
      <c r="C15" s="682">
        <f>($C$12*$D$39)/$C$11</f>
        <v>3.8163200000000001E-2</v>
      </c>
      <c r="D15" s="585"/>
      <c r="E15" s="578" t="s">
        <v>64</v>
      </c>
      <c r="F15" s="578"/>
    </row>
    <row r="16" spans="2:6" s="571" customFormat="1" ht="13.5" thickBot="1">
      <c r="B16" s="575" t="s">
        <v>814</v>
      </c>
      <c r="C16" s="704">
        <v>10</v>
      </c>
      <c r="D16" s="583"/>
      <c r="E16" s="578" t="s">
        <v>809</v>
      </c>
      <c r="F16" s="578"/>
    </row>
    <row r="17" spans="2:6" s="571" customFormat="1" ht="13.5" thickBot="1">
      <c r="B17" s="576" t="s">
        <v>815</v>
      </c>
      <c r="C17" s="705">
        <f>(C16*D39)/C11</f>
        <v>1.7799999999999999E-4</v>
      </c>
      <c r="D17" s="586"/>
      <c r="E17" s="579" t="s">
        <v>64</v>
      </c>
      <c r="F17" s="579"/>
    </row>
    <row r="18" spans="2:6" s="571" customFormat="1" ht="13.5" thickBot="1">
      <c r="C18" s="581"/>
      <c r="D18" s="581"/>
    </row>
    <row r="19" spans="2:6" s="571" customFormat="1" ht="13.5" thickBot="1">
      <c r="B19" s="572" t="s">
        <v>816</v>
      </c>
      <c r="C19" s="801" t="s">
        <v>794</v>
      </c>
      <c r="D19" s="802"/>
      <c r="E19" s="591" t="s">
        <v>795</v>
      </c>
      <c r="F19" s="591" t="s">
        <v>796</v>
      </c>
    </row>
    <row r="20" spans="2:6" s="571" customFormat="1" ht="21.75" customHeight="1" thickBot="1">
      <c r="B20" s="590" t="s">
        <v>801</v>
      </c>
      <c r="C20" s="754" t="s">
        <v>1120</v>
      </c>
      <c r="D20" s="595"/>
      <c r="E20" s="596"/>
      <c r="F20" s="597"/>
    </row>
    <row r="21" spans="2:6" s="571" customFormat="1">
      <c r="B21" s="575" t="s">
        <v>817</v>
      </c>
      <c r="C21" s="759">
        <v>2</v>
      </c>
      <c r="D21" s="593">
        <f>C21/1000</f>
        <v>2E-3</v>
      </c>
      <c r="E21" s="594" t="s">
        <v>2</v>
      </c>
      <c r="F21" s="594" t="s">
        <v>800</v>
      </c>
    </row>
    <row r="22" spans="2:6" s="571" customFormat="1">
      <c r="B22" s="575" t="s">
        <v>802</v>
      </c>
      <c r="C22" s="582">
        <f>(1220+1290)/2</f>
        <v>1255</v>
      </c>
      <c r="D22" s="583"/>
      <c r="E22" s="578" t="s">
        <v>803</v>
      </c>
      <c r="F22" s="578"/>
    </row>
    <row r="23" spans="2:6" s="571" customFormat="1">
      <c r="B23" s="575" t="s">
        <v>804</v>
      </c>
      <c r="C23" s="582">
        <v>1800</v>
      </c>
      <c r="D23" s="583"/>
      <c r="E23" s="578" t="s">
        <v>805</v>
      </c>
      <c r="F23" s="578"/>
    </row>
    <row r="24" spans="2:6" s="571" customFormat="1">
      <c r="B24" s="575" t="s">
        <v>806</v>
      </c>
      <c r="C24" s="696">
        <f>(0.13+0.22)/2</f>
        <v>0.17499999999999999</v>
      </c>
      <c r="D24" s="585"/>
      <c r="E24" s="578" t="s">
        <v>807</v>
      </c>
      <c r="F24" s="578"/>
    </row>
    <row r="25" spans="2:6" s="571" customFormat="1" ht="13.5" thickBot="1">
      <c r="B25" s="575" t="s">
        <v>818</v>
      </c>
      <c r="C25" s="706">
        <f>C24/(C22*C23)</f>
        <v>7.7467906153165109E-8</v>
      </c>
      <c r="D25" s="583"/>
      <c r="E25" s="578" t="s">
        <v>809</v>
      </c>
      <c r="F25" s="578"/>
    </row>
    <row r="26" spans="2:6" s="571" customFormat="1" ht="13.5" thickBot="1">
      <c r="B26" s="575" t="s">
        <v>819</v>
      </c>
      <c r="C26" s="682">
        <f>(C25*C46)/D40^2</f>
        <v>4.5099541059191684E-3</v>
      </c>
      <c r="D26" s="583"/>
      <c r="E26" s="578" t="s">
        <v>811</v>
      </c>
      <c r="F26" s="578"/>
    </row>
    <row r="27" spans="2:6" s="571" customFormat="1" ht="13.5" thickBot="1">
      <c r="B27" s="575" t="s">
        <v>820</v>
      </c>
      <c r="C27" s="707">
        <f>(C12*D40)/C24</f>
        <v>6.1257142857142863</v>
      </c>
      <c r="D27" s="585"/>
      <c r="E27" s="578" t="s">
        <v>64</v>
      </c>
      <c r="F27" s="578"/>
    </row>
    <row r="28" spans="2:6" s="571" customFormat="1">
      <c r="B28" s="575" t="s">
        <v>927</v>
      </c>
      <c r="C28" s="592">
        <f>(C22*C23+C9*C10)</f>
        <v>6074100</v>
      </c>
      <c r="D28" s="583"/>
      <c r="E28" s="578" t="s">
        <v>64</v>
      </c>
      <c r="F28" s="578"/>
    </row>
    <row r="29" spans="2:6" s="571" customFormat="1">
      <c r="B29" s="575" t="s">
        <v>928</v>
      </c>
      <c r="C29" s="582">
        <f>C24/C28</f>
        <v>2.8810852636604597E-8</v>
      </c>
      <c r="D29" s="583"/>
      <c r="E29" s="578" t="s">
        <v>809</v>
      </c>
      <c r="F29" s="578"/>
    </row>
    <row r="30" spans="2:6" s="571" customFormat="1" ht="13.5" thickBot="1">
      <c r="B30" s="575" t="s">
        <v>929</v>
      </c>
      <c r="C30" s="708">
        <f>C11/C28</f>
        <v>8.2316721818870282E-6</v>
      </c>
      <c r="D30" s="585"/>
      <c r="E30" s="578" t="s">
        <v>809</v>
      </c>
      <c r="F30" s="578"/>
    </row>
    <row r="31" spans="2:6" s="571" customFormat="1" ht="13.5" thickBot="1">
      <c r="B31" s="575" t="s">
        <v>930</v>
      </c>
      <c r="C31" s="682">
        <f>(C29*C46)/D40^2</f>
        <v>1.6772832724636412E-3</v>
      </c>
      <c r="D31" s="583"/>
      <c r="E31" s="578" t="s">
        <v>64</v>
      </c>
      <c r="F31" s="578"/>
    </row>
    <row r="32" spans="2:6" s="571" customFormat="1" ht="13.5" thickBot="1">
      <c r="B32" s="576" t="s">
        <v>931</v>
      </c>
      <c r="C32" s="705">
        <f>(C30*C46)/D39^2</f>
        <v>0.15125103905203535</v>
      </c>
      <c r="D32" s="586"/>
      <c r="E32" s="579" t="s">
        <v>64</v>
      </c>
      <c r="F32" s="579"/>
    </row>
    <row r="33" spans="2:6" s="571" customFormat="1" ht="13.5" thickBot="1">
      <c r="C33" s="581"/>
      <c r="D33" s="581"/>
    </row>
    <row r="34" spans="2:6" s="571" customFormat="1" ht="13.5" thickBot="1">
      <c r="B34" s="572" t="s">
        <v>821</v>
      </c>
      <c r="C34" s="803" t="s">
        <v>794</v>
      </c>
      <c r="D34" s="804"/>
      <c r="E34" s="573" t="s">
        <v>795</v>
      </c>
      <c r="F34" s="573" t="s">
        <v>796</v>
      </c>
    </row>
    <row r="35" spans="2:6" s="571" customFormat="1">
      <c r="B35" s="574" t="s">
        <v>514</v>
      </c>
      <c r="C35" s="587">
        <f>C21+C7</f>
        <v>5.5600000000000005</v>
      </c>
      <c r="D35" s="588">
        <f>D21+D7</f>
        <v>5.5600000000000007E-3</v>
      </c>
      <c r="E35" s="577" t="s">
        <v>2</v>
      </c>
      <c r="F35" s="577" t="s">
        <v>800</v>
      </c>
    </row>
    <row r="36" spans="2:6" s="571" customFormat="1">
      <c r="B36" s="575" t="s">
        <v>822</v>
      </c>
      <c r="C36" s="582">
        <v>5</v>
      </c>
      <c r="D36" s="583"/>
      <c r="E36" s="578" t="s">
        <v>64</v>
      </c>
      <c r="F36" s="578"/>
    </row>
    <row r="37" spans="2:6" s="571" customFormat="1">
      <c r="B37" s="575" t="s">
        <v>823</v>
      </c>
      <c r="C37" s="582"/>
      <c r="D37" s="583"/>
      <c r="E37" s="578"/>
      <c r="F37" s="578"/>
    </row>
    <row r="38" spans="2:6" s="571" customFormat="1">
      <c r="B38" s="575" t="s">
        <v>824</v>
      </c>
      <c r="C38" s="582">
        <v>5</v>
      </c>
      <c r="D38" s="583"/>
      <c r="E38" s="578" t="s">
        <v>64</v>
      </c>
      <c r="F38" s="578"/>
    </row>
    <row r="39" spans="2:6" s="571" customFormat="1">
      <c r="B39" s="575" t="s">
        <v>825</v>
      </c>
      <c r="C39" s="691">
        <f>C7/(C36-1)</f>
        <v>0.89</v>
      </c>
      <c r="D39" s="589">
        <f>C39/1000</f>
        <v>8.9000000000000006E-4</v>
      </c>
      <c r="E39" s="578" t="s">
        <v>2</v>
      </c>
      <c r="F39" s="578" t="s">
        <v>800</v>
      </c>
    </row>
    <row r="40" spans="2:6" s="571" customFormat="1">
      <c r="B40" s="575" t="s">
        <v>826</v>
      </c>
      <c r="C40" s="691">
        <f>C21/(C38-1)</f>
        <v>0.5</v>
      </c>
      <c r="D40" s="589">
        <f>C40/1000</f>
        <v>5.0000000000000001E-4</v>
      </c>
      <c r="E40" s="578" t="s">
        <v>2</v>
      </c>
      <c r="F40" s="578" t="s">
        <v>800</v>
      </c>
    </row>
    <row r="41" spans="2:6" s="571" customFormat="1">
      <c r="B41" s="575" t="s">
        <v>827</v>
      </c>
      <c r="C41" s="700">
        <f>(D39^2)/(2*C13*(1+C15))</f>
        <v>2.9108532357918295E-2</v>
      </c>
      <c r="D41" s="701">
        <f>(D39^2)/(2*C13*(1+C17))</f>
        <v>3.0214029002837501E-2</v>
      </c>
      <c r="E41" s="578"/>
      <c r="F41" s="578"/>
    </row>
    <row r="42" spans="2:6" s="571" customFormat="1">
      <c r="B42" s="575" t="s">
        <v>828</v>
      </c>
      <c r="C42" s="700">
        <f>(D40^2)/(2*C25*(1+C27))</f>
        <v>0.22644346431435444</v>
      </c>
      <c r="D42" s="583" t="s">
        <v>64</v>
      </c>
      <c r="E42" s="578"/>
      <c r="F42" s="578"/>
    </row>
    <row r="43" spans="2:6" s="571" customFormat="1" ht="13.5" thickBot="1">
      <c r="B43" s="576" t="s">
        <v>829</v>
      </c>
      <c r="C43" s="698"/>
      <c r="D43" s="699"/>
      <c r="E43" s="697"/>
      <c r="F43" s="697"/>
    </row>
    <row r="44" spans="2:6" s="571" customFormat="1" ht="13.5" thickBot="1">
      <c r="B44" s="576" t="s">
        <v>932</v>
      </c>
      <c r="C44" s="702">
        <f>MIN(C41:C42,D41)</f>
        <v>2.9108532357918295E-2</v>
      </c>
      <c r="D44" s="586"/>
      <c r="E44" s="579"/>
      <c r="F44" s="579"/>
    </row>
    <row r="45" spans="2:6" s="571" customFormat="1" ht="13.5" thickBot="1">
      <c r="C45" s="581"/>
      <c r="D45" s="581"/>
    </row>
    <row r="46" spans="2:6" s="571" customFormat="1" ht="13.5" thickBot="1">
      <c r="B46" s="580" t="s">
        <v>653</v>
      </c>
      <c r="C46" s="703">
        <f>C44-(C47*C44)</f>
        <v>1.4554266178959148E-2</v>
      </c>
      <c r="D46" s="581"/>
    </row>
    <row r="47" spans="2:6" s="571" customFormat="1" ht="13.5" thickBot="1">
      <c r="B47" s="580" t="s">
        <v>933</v>
      </c>
      <c r="C47" s="710">
        <v>0.5</v>
      </c>
      <c r="D47" s="581"/>
    </row>
    <row r="48" spans="2:6" s="571" customFormat="1">
      <c r="C48" s="581"/>
      <c r="D48" s="581"/>
    </row>
    <row r="49" spans="2:4" s="571" customFormat="1">
      <c r="B49" s="75" t="s">
        <v>831</v>
      </c>
      <c r="C49" s="581"/>
      <c r="D49" s="581"/>
    </row>
    <row r="50" spans="2:4" s="571" customFormat="1">
      <c r="C50" s="581"/>
      <c r="D50" s="581"/>
    </row>
    <row r="51" spans="2:4" s="571" customFormat="1">
      <c r="C51" s="581"/>
      <c r="D51" s="581"/>
    </row>
    <row r="52" spans="2:4" s="571" customFormat="1">
      <c r="C52" s="581"/>
      <c r="D52" s="581"/>
    </row>
    <row r="53" spans="2:4" s="571" customFormat="1">
      <c r="C53" s="581"/>
      <c r="D53" s="581"/>
    </row>
    <row r="54" spans="2:4" s="571" customFormat="1">
      <c r="C54" s="581"/>
      <c r="D54" s="581"/>
    </row>
    <row r="55" spans="2:4" s="571" customFormat="1">
      <c r="C55" s="581"/>
      <c r="D55" s="581"/>
    </row>
    <row r="56" spans="2:4" s="571" customFormat="1">
      <c r="C56" s="581"/>
      <c r="D56" s="581"/>
    </row>
    <row r="57" spans="2:4" s="571" customFormat="1">
      <c r="C57" s="581"/>
      <c r="D57" s="581"/>
    </row>
    <row r="58" spans="2:4" s="571" customFormat="1">
      <c r="C58" s="581"/>
      <c r="D58" s="581"/>
    </row>
    <row r="59" spans="2:4" s="571" customFormat="1">
      <c r="C59" s="581"/>
      <c r="D59" s="581"/>
    </row>
    <row r="60" spans="2:4" s="571" customFormat="1">
      <c r="C60" s="581"/>
      <c r="D60" s="581"/>
    </row>
    <row r="61" spans="2:4" s="571" customFormat="1">
      <c r="C61" s="581"/>
      <c r="D61" s="581"/>
    </row>
    <row r="62" spans="2:4" s="571" customFormat="1">
      <c r="C62" s="581"/>
      <c r="D62" s="581"/>
    </row>
    <row r="63" spans="2:4" s="571" customFormat="1">
      <c r="C63" s="581"/>
      <c r="D63" s="581"/>
    </row>
    <row r="64" spans="2:4" s="571" customFormat="1">
      <c r="C64" s="581"/>
      <c r="D64" s="581"/>
    </row>
    <row r="65" spans="2:20">
      <c r="H65" s="571"/>
    </row>
    <row r="66" spans="2:20">
      <c r="H66" s="571"/>
    </row>
    <row r="67" spans="2:20">
      <c r="H67" s="571"/>
    </row>
    <row r="68" spans="2:20">
      <c r="H68" s="571"/>
    </row>
    <row r="69" spans="2:20">
      <c r="H69" s="571"/>
    </row>
    <row r="70" spans="2:20">
      <c r="B70" s="75" t="s">
        <v>1122</v>
      </c>
      <c r="H70" s="571"/>
      <c r="N70" s="75" t="s">
        <v>934</v>
      </c>
    </row>
    <row r="71" spans="2:20" ht="13.5" thickBot="1">
      <c r="H71" s="571"/>
    </row>
    <row r="72" spans="2:20" s="581" customFormat="1" ht="13.5" thickBot="1">
      <c r="B72" s="598">
        <f>C36+C38</f>
        <v>10</v>
      </c>
      <c r="C72" s="599" t="s">
        <v>833</v>
      </c>
      <c r="D72" s="693">
        <v>0</v>
      </c>
      <c r="E72" s="694">
        <f>D73*$C$40</f>
        <v>0.5</v>
      </c>
      <c r="F72" s="694">
        <f>E73*$C$40</f>
        <v>1</v>
      </c>
      <c r="G72" s="694">
        <f>F73*$C$40</f>
        <v>1.5</v>
      </c>
      <c r="H72" s="682">
        <f>G73*$C$40</f>
        <v>2</v>
      </c>
      <c r="I72" s="694">
        <f>D73*$C$39+$H$72</f>
        <v>2.89</v>
      </c>
      <c r="J72" s="694">
        <f>E73*$C$39+$H$72</f>
        <v>3.7800000000000002</v>
      </c>
      <c r="K72" s="694">
        <f>F73*$C$39+$H$72</f>
        <v>4.67</v>
      </c>
      <c r="L72" s="695">
        <f>G73*$C$39+$H$72</f>
        <v>5.5600000000000005</v>
      </c>
      <c r="N72" s="598">
        <f>C36</f>
        <v>5</v>
      </c>
      <c r="O72" s="599" t="s">
        <v>833</v>
      </c>
      <c r="P72" s="693">
        <v>0</v>
      </c>
      <c r="Q72" s="694">
        <f>P73*$C$39</f>
        <v>0.89</v>
      </c>
      <c r="R72" s="694">
        <f>Q73*$C$39</f>
        <v>1.78</v>
      </c>
      <c r="S72" s="694">
        <f>R73*$C$39</f>
        <v>2.67</v>
      </c>
      <c r="T72" s="695">
        <f>S73*$C$39</f>
        <v>3.56</v>
      </c>
    </row>
    <row r="73" spans="2:20" s="581" customFormat="1" ht="13.5" thickBot="1">
      <c r="B73" s="600" t="s">
        <v>832</v>
      </c>
      <c r="C73" s="601">
        <f>C46</f>
        <v>1.4554266178959148E-2</v>
      </c>
      <c r="D73" s="683">
        <v>1</v>
      </c>
      <c r="E73" s="684">
        <v>2</v>
      </c>
      <c r="F73" s="685">
        <v>3</v>
      </c>
      <c r="G73" s="686">
        <v>4</v>
      </c>
      <c r="H73" s="692">
        <v>5</v>
      </c>
      <c r="I73" s="690">
        <v>6</v>
      </c>
      <c r="J73" s="689">
        <v>7</v>
      </c>
      <c r="K73" s="688">
        <v>8</v>
      </c>
      <c r="L73" s="687">
        <v>9</v>
      </c>
      <c r="N73" s="600" t="s">
        <v>832</v>
      </c>
      <c r="O73" s="601">
        <f>C73</f>
        <v>1.4554266178959148E-2</v>
      </c>
      <c r="P73" s="712">
        <v>1</v>
      </c>
      <c r="Q73" s="713">
        <v>2</v>
      </c>
      <c r="R73" s="714">
        <v>3</v>
      </c>
      <c r="S73" s="715">
        <v>4</v>
      </c>
      <c r="T73" s="716">
        <v>5</v>
      </c>
    </row>
    <row r="74" spans="2:20" s="581" customFormat="1">
      <c r="B74" s="581">
        <v>0</v>
      </c>
      <c r="C74" s="581">
        <v>0</v>
      </c>
      <c r="D74" s="711">
        <f>$C$6</f>
        <v>298</v>
      </c>
      <c r="E74" s="711">
        <f t="shared" ref="E74:L74" si="0">$C$6</f>
        <v>298</v>
      </c>
      <c r="F74" s="711">
        <f t="shared" si="0"/>
        <v>298</v>
      </c>
      <c r="G74" s="711">
        <f t="shared" si="0"/>
        <v>298</v>
      </c>
      <c r="H74" s="717">
        <f t="shared" si="0"/>
        <v>298</v>
      </c>
      <c r="I74" s="711">
        <f t="shared" si="0"/>
        <v>298</v>
      </c>
      <c r="J74" s="711">
        <f t="shared" si="0"/>
        <v>298</v>
      </c>
      <c r="K74" s="711">
        <f t="shared" si="0"/>
        <v>298</v>
      </c>
      <c r="L74" s="711">
        <f t="shared" si="0"/>
        <v>298</v>
      </c>
      <c r="N74" s="581">
        <v>0</v>
      </c>
      <c r="O74" s="581">
        <v>0</v>
      </c>
      <c r="P74" s="711">
        <f>$C$6</f>
        <v>298</v>
      </c>
      <c r="Q74" s="711">
        <f>$C$6</f>
        <v>298</v>
      </c>
      <c r="R74" s="711">
        <f>$C$6</f>
        <v>298</v>
      </c>
      <c r="S74" s="711">
        <f>$C$6</f>
        <v>298</v>
      </c>
      <c r="T74" s="711">
        <f>$C$6</f>
        <v>298</v>
      </c>
    </row>
    <row r="75" spans="2:20" s="581" customFormat="1">
      <c r="B75" s="581">
        <v>1</v>
      </c>
      <c r="C75" s="711">
        <f>$C$73*B75</f>
        <v>1.4554266178959148E-2</v>
      </c>
      <c r="D75" s="711">
        <f t="shared" ref="D75:D106" si="1">(1-2*FoAb-2*FoAb*BiCombAb)*D74+2*FoAb*E74+2*FoAb*BiCombAb*Tcomb</f>
        <v>368.96744202862686</v>
      </c>
      <c r="E75" s="711">
        <f t="shared" ref="E75:E106" si="2">FoAb*D74+(1-2*FoAb)*E74+FoAb*F74</f>
        <v>298</v>
      </c>
      <c r="F75" s="711">
        <f t="shared" ref="F75:F106" si="3">FoAb*E74+(1-2*FoAb)*F74+FoAb*G74</f>
        <v>298</v>
      </c>
      <c r="G75" s="711">
        <f t="shared" ref="G75:G106" si="4">FoAb*F74+(1-2*FoAb)*G74+FoAb*H74</f>
        <v>298</v>
      </c>
      <c r="H75" s="718">
        <f t="shared" ref="H75:H106" si="5">_FoN1*G74+(1-_FoN1-_FoN2)*H74+_FoN2*I74</f>
        <v>298</v>
      </c>
      <c r="I75" s="711">
        <f t="shared" ref="I75:I106" si="6">FoCase*H74+(1-2*FoCase)*I74+FoCase*J74</f>
        <v>298</v>
      </c>
      <c r="J75" s="711">
        <f t="shared" ref="J75:J106" si="7">FoCase*I74+(1-2*FoCase)*J74+FoCase*K74</f>
        <v>298</v>
      </c>
      <c r="K75" s="711">
        <f t="shared" ref="K75:K106" si="8">FoCase*J74+(1-2*FoCase)*K74+FoCase*L74</f>
        <v>298</v>
      </c>
      <c r="L75" s="711">
        <f t="shared" ref="L75:L106" si="9">(1-2*FoCase-2*FoCase*BiAtmCase)*L74+2*FoCase*K74+2*FoCase*BiAtmCase*Tatm</f>
        <v>298</v>
      </c>
      <c r="N75" s="581">
        <v>1</v>
      </c>
      <c r="O75" s="711">
        <f>$O$73*N75</f>
        <v>1.4554266178959148E-2</v>
      </c>
      <c r="P75" s="711">
        <f t="shared" ref="P75:P106" si="10">(1-2*FoCase-2*FoCase*BiCombCase)*P74+2*FoCase*Q74+2*FoCase*BiCombCase*Tcomb</f>
        <v>321.60747042468853</v>
      </c>
      <c r="Q75" s="711">
        <f>FoCase*P74+(1-2*FoCase)*Q74+FoCase*R74</f>
        <v>298</v>
      </c>
      <c r="R75" s="711">
        <f>FoCase*Q74+(1-2*FoCase)*R74+FoCase*S74</f>
        <v>298</v>
      </c>
      <c r="S75" s="711">
        <f>FoCase*R74+(1-2*FoCase)*S74+FoCase*T74</f>
        <v>298</v>
      </c>
      <c r="T75" s="711">
        <f t="shared" ref="T75:T106" si="11">(1-2*FoCase-2*FoCase*BiAtmCase)*T74+2*FoCase*S74+2*FoCase*BiAtmCase*Tatm</f>
        <v>298</v>
      </c>
    </row>
    <row r="76" spans="2:20" s="581" customFormat="1">
      <c r="B76" s="581">
        <v>2</v>
      </c>
      <c r="C76" s="711">
        <f t="shared" ref="C76:C139" si="12">$C$73*B76</f>
        <v>2.9108532357918295E-2</v>
      </c>
      <c r="D76" s="711">
        <f t="shared" si="1"/>
        <v>435.37357316028465</v>
      </c>
      <c r="E76" s="711">
        <f t="shared" si="2"/>
        <v>298.32005990656359</v>
      </c>
      <c r="F76" s="711">
        <f t="shared" si="3"/>
        <v>298</v>
      </c>
      <c r="G76" s="711">
        <f t="shared" si="4"/>
        <v>298</v>
      </c>
      <c r="H76" s="718">
        <f t="shared" si="5"/>
        <v>298</v>
      </c>
      <c r="I76" s="711">
        <f t="shared" si="6"/>
        <v>298</v>
      </c>
      <c r="J76" s="711">
        <f t="shared" si="7"/>
        <v>298</v>
      </c>
      <c r="K76" s="711">
        <f t="shared" si="8"/>
        <v>298</v>
      </c>
      <c r="L76" s="711">
        <f t="shared" si="9"/>
        <v>298</v>
      </c>
      <c r="N76" s="581">
        <v>2</v>
      </c>
      <c r="O76" s="711">
        <f t="shared" ref="O76:O139" si="13">$O$73*N76</f>
        <v>2.9108532357918295E-2</v>
      </c>
      <c r="P76" s="711">
        <f t="shared" si="10"/>
        <v>333.41120563703282</v>
      </c>
      <c r="Q76" s="711">
        <f t="shared" ref="Q76:Q107" si="14">FoCase*P75+(1-2*FoCase)*Q75+FoCase*R75</f>
        <v>303.68491312943104</v>
      </c>
      <c r="R76" s="711">
        <f t="shared" ref="R76:R81" si="15">FoCase*Q75+(1-2*FoCase)*R75+FoCase*S75</f>
        <v>298</v>
      </c>
      <c r="S76" s="711">
        <f t="shared" ref="S76:S81" si="16">FoCase*R75+(1-2*FoCase)*S75+FoCase*T75</f>
        <v>298</v>
      </c>
      <c r="T76" s="711">
        <f t="shared" si="11"/>
        <v>298</v>
      </c>
    </row>
    <row r="77" spans="2:20" s="581" customFormat="1">
      <c r="B77" s="581">
        <v>3</v>
      </c>
      <c r="C77" s="711">
        <f t="shared" si="12"/>
        <v>4.3662798536877441E-2</v>
      </c>
      <c r="D77" s="711">
        <f t="shared" si="1"/>
        <v>497.51445075854463</v>
      </c>
      <c r="E77" s="711">
        <f t="shared" si="2"/>
        <v>298.93672150590311</v>
      </c>
      <c r="F77" s="711">
        <f t="shared" si="3"/>
        <v>298.00144345548978</v>
      </c>
      <c r="G77" s="711">
        <f t="shared" si="4"/>
        <v>298</v>
      </c>
      <c r="H77" s="718">
        <f t="shared" si="5"/>
        <v>298</v>
      </c>
      <c r="I77" s="711">
        <f t="shared" si="6"/>
        <v>298</v>
      </c>
      <c r="J77" s="711">
        <f t="shared" si="7"/>
        <v>298</v>
      </c>
      <c r="K77" s="711">
        <f t="shared" si="8"/>
        <v>298</v>
      </c>
      <c r="L77" s="711">
        <f t="shared" si="9"/>
        <v>298</v>
      </c>
      <c r="N77" s="581">
        <v>3</v>
      </c>
      <c r="O77" s="711">
        <f t="shared" si="13"/>
        <v>4.3662798536877441E-2</v>
      </c>
      <c r="P77" s="711">
        <f t="shared" si="10"/>
        <v>342.0510402263493</v>
      </c>
      <c r="Q77" s="711">
        <f t="shared" si="14"/>
        <v>309.47431584043318</v>
      </c>
      <c r="R77" s="711">
        <f t="shared" si="15"/>
        <v>299.36898349157218</v>
      </c>
      <c r="S77" s="711">
        <f t="shared" si="16"/>
        <v>298</v>
      </c>
      <c r="T77" s="711">
        <f t="shared" si="11"/>
        <v>298</v>
      </c>
    </row>
    <row r="78" spans="2:20" s="581" customFormat="1">
      <c r="B78" s="581">
        <v>4</v>
      </c>
      <c r="C78" s="711">
        <f t="shared" si="12"/>
        <v>5.821706471583659E-2</v>
      </c>
      <c r="D78" s="711">
        <f t="shared" si="1"/>
        <v>555.66689201561223</v>
      </c>
      <c r="E78" s="711">
        <f t="shared" si="2"/>
        <v>299.82807989020654</v>
      </c>
      <c r="F78" s="711">
        <f t="shared" si="3"/>
        <v>298.00565500665539</v>
      </c>
      <c r="G78" s="711">
        <f t="shared" si="4"/>
        <v>298.00000650991802</v>
      </c>
      <c r="H78" s="718">
        <f t="shared" si="5"/>
        <v>298</v>
      </c>
      <c r="I78" s="711">
        <f t="shared" si="6"/>
        <v>298</v>
      </c>
      <c r="J78" s="711">
        <f t="shared" si="7"/>
        <v>298</v>
      </c>
      <c r="K78" s="711">
        <f t="shared" si="8"/>
        <v>298</v>
      </c>
      <c r="L78" s="711">
        <f t="shared" si="9"/>
        <v>298</v>
      </c>
      <c r="N78" s="581">
        <v>4</v>
      </c>
      <c r="O78" s="711">
        <f t="shared" si="13"/>
        <v>5.821706471583659E-2</v>
      </c>
      <c r="P78" s="711">
        <f t="shared" si="10"/>
        <v>349.15924876028578</v>
      </c>
      <c r="Q78" s="711">
        <f t="shared" si="14"/>
        <v>314.88565002109357</v>
      </c>
      <c r="R78" s="711">
        <f t="shared" si="15"/>
        <v>301.47278298506433</v>
      </c>
      <c r="S78" s="711">
        <f t="shared" si="16"/>
        <v>298.32966480885955</v>
      </c>
      <c r="T78" s="711">
        <f t="shared" si="11"/>
        <v>298</v>
      </c>
    </row>
    <row r="79" spans="2:20" s="581" customFormat="1">
      <c r="B79" s="581">
        <v>5</v>
      </c>
      <c r="C79" s="711">
        <f t="shared" si="12"/>
        <v>7.2771330894795733E-2</v>
      </c>
      <c r="D79" s="711">
        <f t="shared" si="1"/>
        <v>610.08972459209565</v>
      </c>
      <c r="E79" s="711">
        <f t="shared" si="2"/>
        <v>300.97368213881867</v>
      </c>
      <c r="F79" s="711">
        <f t="shared" si="3"/>
        <v>298.01384858478065</v>
      </c>
      <c r="G79" s="711">
        <f t="shared" si="4"/>
        <v>298.00003195501967</v>
      </c>
      <c r="H79" s="718">
        <f t="shared" si="5"/>
        <v>298.00000001091894</v>
      </c>
      <c r="I79" s="711">
        <f t="shared" si="6"/>
        <v>298</v>
      </c>
      <c r="J79" s="711">
        <f t="shared" si="7"/>
        <v>298</v>
      </c>
      <c r="K79" s="711">
        <f t="shared" si="8"/>
        <v>298</v>
      </c>
      <c r="L79" s="711">
        <f t="shared" si="9"/>
        <v>298</v>
      </c>
      <c r="N79" s="581">
        <v>5</v>
      </c>
      <c r="O79" s="711">
        <f t="shared" si="13"/>
        <v>7.2771330894795733E-2</v>
      </c>
      <c r="P79" s="711">
        <f t="shared" si="10"/>
        <v>355.31955895935624</v>
      </c>
      <c r="Q79" s="711">
        <f t="shared" si="14"/>
        <v>319.90912121116344</v>
      </c>
      <c r="R79" s="711">
        <f t="shared" si="15"/>
        <v>303.94584041472098</v>
      </c>
      <c r="S79" s="711">
        <f t="shared" si="16"/>
        <v>299.00717229692725</v>
      </c>
      <c r="T79" s="711">
        <f t="shared" si="11"/>
        <v>298.15877311431359</v>
      </c>
    </row>
    <row r="80" spans="2:20" s="581" customFormat="1">
      <c r="B80" s="581">
        <v>6</v>
      </c>
      <c r="C80" s="711">
        <f t="shared" si="12"/>
        <v>8.7325597073754882E-2</v>
      </c>
      <c r="D80" s="711">
        <f t="shared" si="1"/>
        <v>661.02495596015592</v>
      </c>
      <c r="E80" s="711">
        <f t="shared" si="2"/>
        <v>302.35443259019644</v>
      </c>
      <c r="F80" s="711">
        <f t="shared" si="3"/>
        <v>298.02713498590441</v>
      </c>
      <c r="G80" s="711">
        <f t="shared" si="4"/>
        <v>298.0000941233194</v>
      </c>
      <c r="H80" s="718">
        <f t="shared" si="5"/>
        <v>298.00000006284671</v>
      </c>
      <c r="I80" s="711">
        <f t="shared" si="6"/>
        <v>298.00000000262935</v>
      </c>
      <c r="J80" s="711">
        <f t="shared" si="7"/>
        <v>298</v>
      </c>
      <c r="K80" s="711">
        <f t="shared" si="8"/>
        <v>298</v>
      </c>
      <c r="L80" s="711">
        <f t="shared" si="9"/>
        <v>298</v>
      </c>
      <c r="N80" s="581">
        <v>6</v>
      </c>
      <c r="O80" s="711">
        <f t="shared" si="13"/>
        <v>8.7325597073754882E-2</v>
      </c>
      <c r="P80" s="711">
        <f t="shared" si="10"/>
        <v>360.8191174773857</v>
      </c>
      <c r="Q80" s="711">
        <f t="shared" si="14"/>
        <v>324.59218957453595</v>
      </c>
      <c r="R80" s="711">
        <f t="shared" si="15"/>
        <v>306.60067654227993</v>
      </c>
      <c r="S80" s="711">
        <f t="shared" si="16"/>
        <v>299.99214964325876</v>
      </c>
      <c r="T80" s="711">
        <f t="shared" si="11"/>
        <v>298.56736538622192</v>
      </c>
    </row>
    <row r="81" spans="2:20" s="581" customFormat="1">
      <c r="B81" s="581">
        <v>7</v>
      </c>
      <c r="C81" s="711">
        <f t="shared" si="12"/>
        <v>0.10187986325271403</v>
      </c>
      <c r="D81" s="711">
        <f t="shared" si="1"/>
        <v>708.69886673468966</v>
      </c>
      <c r="E81" s="711">
        <f t="shared" si="2"/>
        <v>303.95250427614297</v>
      </c>
      <c r="F81" s="711">
        <f t="shared" si="3"/>
        <v>298.04652894645324</v>
      </c>
      <c r="G81" s="711">
        <f t="shared" si="4"/>
        <v>298.00021565216025</v>
      </c>
      <c r="H81" s="718">
        <f t="shared" si="5"/>
        <v>298.00000021150481</v>
      </c>
      <c r="I81" s="711">
        <f t="shared" si="6"/>
        <v>298.0000000164971</v>
      </c>
      <c r="J81" s="711">
        <f t="shared" si="7"/>
        <v>298.00000000063318</v>
      </c>
      <c r="K81" s="711">
        <f t="shared" si="8"/>
        <v>298</v>
      </c>
      <c r="L81" s="711">
        <f t="shared" si="9"/>
        <v>298</v>
      </c>
      <c r="N81" s="581">
        <v>7</v>
      </c>
      <c r="O81" s="711">
        <f t="shared" si="13"/>
        <v>0.10187986325271403</v>
      </c>
      <c r="P81" s="711">
        <f t="shared" si="10"/>
        <v>365.82435539808898</v>
      </c>
      <c r="Q81" s="711">
        <f t="shared" si="14"/>
        <v>328.98345842094511</v>
      </c>
      <c r="R81" s="711">
        <f t="shared" si="15"/>
        <v>309.34181255375546</v>
      </c>
      <c r="S81" s="711">
        <f t="shared" si="16"/>
        <v>301.2404463084614</v>
      </c>
      <c r="T81" s="711">
        <f t="shared" si="11"/>
        <v>299.25352112069515</v>
      </c>
    </row>
    <row r="82" spans="2:20" s="581" customFormat="1">
      <c r="B82" s="581">
        <v>8</v>
      </c>
      <c r="C82" s="711">
        <f t="shared" si="12"/>
        <v>0.11643412943167318</v>
      </c>
      <c r="D82" s="711">
        <f t="shared" si="1"/>
        <v>753.32303293366533</v>
      </c>
      <c r="E82" s="711">
        <f t="shared" si="2"/>
        <v>305.75125611768124</v>
      </c>
      <c r="F82" s="711">
        <f t="shared" si="3"/>
        <v>298.07295575330909</v>
      </c>
      <c r="G82" s="711">
        <f t="shared" si="4"/>
        <v>298.00042355136458</v>
      </c>
      <c r="H82" s="718">
        <f t="shared" si="5"/>
        <v>298.00000054336465</v>
      </c>
      <c r="I82" s="711">
        <f t="shared" si="6"/>
        <v>298.0000000596367</v>
      </c>
      <c r="J82" s="711">
        <f t="shared" si="7"/>
        <v>298.00000000430089</v>
      </c>
      <c r="K82" s="711">
        <f t="shared" si="8"/>
        <v>298.00000000015245</v>
      </c>
      <c r="L82" s="711">
        <f t="shared" si="9"/>
        <v>298</v>
      </c>
      <c r="N82" s="581">
        <v>8</v>
      </c>
      <c r="O82" s="711">
        <f t="shared" si="13"/>
        <v>0.11643412943167318</v>
      </c>
      <c r="P82" s="711">
        <f t="shared" si="10"/>
        <v>370.44189658184882</v>
      </c>
      <c r="Q82" s="711">
        <f t="shared" si="14"/>
        <v>333.12520875219224</v>
      </c>
      <c r="R82" s="711">
        <f t="shared" ref="R82:R145" si="17">FoCase*Q81+(1-2*FoCase)*R81+FoCase*S81</f>
        <v>312.12082639808546</v>
      </c>
      <c r="S82" s="711">
        <f t="shared" ref="S82:S145" si="18">FoCase*R81+(1-2*FoCase)*S81+FoCase*T81</f>
        <v>302.71286438722007</v>
      </c>
      <c r="T82" s="711">
        <f t="shared" si="11"/>
        <v>300.21035626039514</v>
      </c>
    </row>
    <row r="83" spans="2:20" s="581" customFormat="1">
      <c r="B83" s="581">
        <v>9</v>
      </c>
      <c r="C83" s="711">
        <f t="shared" si="12"/>
        <v>0.13098839561063233</v>
      </c>
      <c r="D83" s="711">
        <f t="shared" si="1"/>
        <v>795.0952817875401</v>
      </c>
      <c r="E83" s="711">
        <f t="shared" si="2"/>
        <v>307.73515550797129</v>
      </c>
      <c r="F83" s="711">
        <f t="shared" si="3"/>
        <v>298.1072574186619</v>
      </c>
      <c r="G83" s="711">
        <f t="shared" si="4"/>
        <v>298.00074876051991</v>
      </c>
      <c r="H83" s="718">
        <f t="shared" si="5"/>
        <v>298.00000117970455</v>
      </c>
      <c r="I83" s="711">
        <f t="shared" si="6"/>
        <v>298.00000016279779</v>
      </c>
      <c r="J83" s="711">
        <f t="shared" si="7"/>
        <v>298.00000001662727</v>
      </c>
      <c r="K83" s="711">
        <f t="shared" si="8"/>
        <v>298.0000000011147</v>
      </c>
      <c r="L83" s="711">
        <f t="shared" si="9"/>
        <v>298.00000000007344</v>
      </c>
      <c r="N83" s="581">
        <v>9</v>
      </c>
      <c r="O83" s="711">
        <f t="shared" si="13"/>
        <v>0.13098839561063233</v>
      </c>
      <c r="P83" s="711">
        <f t="shared" si="10"/>
        <v>374.74541632841226</v>
      </c>
      <c r="Q83" s="711">
        <f t="shared" si="14"/>
        <v>337.05337377372973</v>
      </c>
      <c r="R83" s="711">
        <f t="shared" si="17"/>
        <v>314.91335948518616</v>
      </c>
      <c r="S83" s="711">
        <f t="shared" si="18"/>
        <v>304.37576620363018</v>
      </c>
      <c r="T83" s="711">
        <f t="shared" si="11"/>
        <v>301.41542434767211</v>
      </c>
    </row>
    <row r="84" spans="2:20" s="581" customFormat="1">
      <c r="B84" s="581">
        <v>10</v>
      </c>
      <c r="C84" s="711">
        <f t="shared" si="12"/>
        <v>0.14554266178959147</v>
      </c>
      <c r="D84" s="711">
        <f t="shared" si="1"/>
        <v>834.20058541736751</v>
      </c>
      <c r="E84" s="711">
        <f t="shared" si="2"/>
        <v>309.88970593202782</v>
      </c>
      <c r="F84" s="711">
        <f t="shared" si="3"/>
        <v>298.15019844802106</v>
      </c>
      <c r="G84" s="711">
        <f t="shared" si="4"/>
        <v>298.00122573812484</v>
      </c>
      <c r="H84" s="718">
        <f t="shared" si="5"/>
        <v>298.00000227980115</v>
      </c>
      <c r="I84" s="711">
        <f t="shared" si="6"/>
        <v>298.00000037247969</v>
      </c>
      <c r="J84" s="711">
        <f t="shared" si="7"/>
        <v>298.00000004809101</v>
      </c>
      <c r="K84" s="711">
        <f t="shared" si="8"/>
        <v>298.00000000459954</v>
      </c>
      <c r="L84" s="711">
        <f t="shared" si="9"/>
        <v>298.00000000057491</v>
      </c>
      <c r="N84" s="581">
        <v>10</v>
      </c>
      <c r="O84" s="711">
        <f t="shared" si="13"/>
        <v>0.14554266178959147</v>
      </c>
      <c r="P84" s="711">
        <f t="shared" si="10"/>
        <v>378.78905843251164</v>
      </c>
      <c r="Q84" s="711">
        <f t="shared" si="14"/>
        <v>340.79845649919594</v>
      </c>
      <c r="R84" s="711">
        <f t="shared" si="17"/>
        <v>317.70733759166006</v>
      </c>
      <c r="S84" s="711">
        <f t="shared" si="18"/>
        <v>306.20044353413033</v>
      </c>
      <c r="T84" s="711">
        <f t="shared" si="11"/>
        <v>302.84089093636658</v>
      </c>
    </row>
    <row r="85" spans="2:20" s="581" customFormat="1">
      <c r="B85" s="581">
        <v>11</v>
      </c>
      <c r="C85" s="711">
        <f t="shared" si="12"/>
        <v>0.16009692796855063</v>
      </c>
      <c r="D85" s="711">
        <f t="shared" si="1"/>
        <v>870.81189642040988</v>
      </c>
      <c r="E85" s="711">
        <f t="shared" si="2"/>
        <v>312.20137929576185</v>
      </c>
      <c r="F85" s="711">
        <f t="shared" si="3"/>
        <v>298.2024712279154</v>
      </c>
      <c r="G85" s="711">
        <f t="shared" si="4"/>
        <v>298.00189208046862</v>
      </c>
      <c r="H85" s="718">
        <f t="shared" si="5"/>
        <v>298.00000404340295</v>
      </c>
      <c r="I85" s="711">
        <f t="shared" si="6"/>
        <v>298.00000075366563</v>
      </c>
      <c r="J85" s="711">
        <f t="shared" si="7"/>
        <v>298.00000011573388</v>
      </c>
      <c r="K85" s="711">
        <f t="shared" si="8"/>
        <v>298.00000001410353</v>
      </c>
      <c r="L85" s="711">
        <f t="shared" si="9"/>
        <v>298.00000000251327</v>
      </c>
      <c r="N85" s="581">
        <v>11</v>
      </c>
      <c r="O85" s="711">
        <f t="shared" si="13"/>
        <v>0.16009692796855063</v>
      </c>
      <c r="P85" s="711">
        <f t="shared" si="10"/>
        <v>382.61458564822908</v>
      </c>
      <c r="Q85" s="711">
        <f t="shared" si="14"/>
        <v>344.3863998557365</v>
      </c>
      <c r="R85" s="711">
        <f t="shared" si="17"/>
        <v>320.4969338829768</v>
      </c>
      <c r="S85" s="711">
        <f t="shared" si="18"/>
        <v>308.16240420172238</v>
      </c>
      <c r="T85" s="711">
        <f t="shared" si="11"/>
        <v>304.45850313798246</v>
      </c>
    </row>
    <row r="86" spans="2:20" s="581" customFormat="1">
      <c r="B86" s="581">
        <v>12</v>
      </c>
      <c r="C86" s="711">
        <f t="shared" si="12"/>
        <v>0.17465119414750976</v>
      </c>
      <c r="D86" s="711">
        <f t="shared" si="1"/>
        <v>905.09092913952963</v>
      </c>
      <c r="E86" s="711">
        <f t="shared" si="2"/>
        <v>314.65755265815886</v>
      </c>
      <c r="F86" s="711">
        <f t="shared" si="3"/>
        <v>298.26470105808477</v>
      </c>
      <c r="G86" s="711">
        <f t="shared" si="4"/>
        <v>298.00278816825772</v>
      </c>
      <c r="H86" s="718">
        <f t="shared" si="5"/>
        <v>298.00000671259971</v>
      </c>
      <c r="I86" s="711">
        <f t="shared" si="6"/>
        <v>298.00000139224676</v>
      </c>
      <c r="J86" s="711">
        <f t="shared" si="7"/>
        <v>298.00000024488054</v>
      </c>
      <c r="K86" s="711">
        <f t="shared" si="8"/>
        <v>298.00000003578612</v>
      </c>
      <c r="L86" s="711">
        <f t="shared" si="9"/>
        <v>298.00000000809518</v>
      </c>
      <c r="N86" s="581">
        <v>12</v>
      </c>
      <c r="O86" s="711">
        <f t="shared" si="13"/>
        <v>0.17465119414750976</v>
      </c>
      <c r="P86" s="711">
        <f t="shared" si="10"/>
        <v>386.2553739811699</v>
      </c>
      <c r="Q86" s="711">
        <f t="shared" si="14"/>
        <v>347.83930586794463</v>
      </c>
      <c r="R86" s="711">
        <f t="shared" si="17"/>
        <v>323.27947719878335</v>
      </c>
      <c r="S86" s="711">
        <f t="shared" si="18"/>
        <v>310.24074521244074</v>
      </c>
      <c r="T86" s="711">
        <f t="shared" si="11"/>
        <v>306.2418217193873</v>
      </c>
    </row>
    <row r="87" spans="2:20" s="581" customFormat="1">
      <c r="B87" s="581">
        <v>13</v>
      </c>
      <c r="C87" s="711">
        <f t="shared" si="12"/>
        <v>0.18920546032646893</v>
      </c>
      <c r="D87" s="711">
        <f t="shared" si="1"/>
        <v>937.18889014715819</v>
      </c>
      <c r="E87" s="711">
        <f t="shared" si="2"/>
        <v>317.24644908031127</v>
      </c>
      <c r="F87" s="711">
        <f t="shared" si="3"/>
        <v>298.33745085135337</v>
      </c>
      <c r="G87" s="711">
        <f t="shared" si="4"/>
        <v>298.0039568391332</v>
      </c>
      <c r="H87" s="718">
        <f t="shared" si="5"/>
        <v>298.00001057317985</v>
      </c>
      <c r="I87" s="711">
        <f t="shared" si="6"/>
        <v>298.00000239714336</v>
      </c>
      <c r="J87" s="711">
        <f t="shared" si="7"/>
        <v>298.00000047082568</v>
      </c>
      <c r="K87" s="711">
        <f t="shared" si="8"/>
        <v>298.00000007946988</v>
      </c>
      <c r="L87" s="711">
        <f t="shared" si="9"/>
        <v>298.00000002143099</v>
      </c>
      <c r="N87" s="581">
        <v>13</v>
      </c>
      <c r="O87" s="711">
        <f t="shared" si="13"/>
        <v>0.18920546032646893</v>
      </c>
      <c r="P87" s="711">
        <f t="shared" si="10"/>
        <v>389.7387562078066</v>
      </c>
      <c r="Q87" s="711">
        <f t="shared" si="14"/>
        <v>351.17602581815663</v>
      </c>
      <c r="R87" s="711">
        <f t="shared" si="17"/>
        <v>326.05387160103601</v>
      </c>
      <c r="S87" s="711">
        <f t="shared" si="18"/>
        <v>312.41762079743768</v>
      </c>
      <c r="T87" s="711">
        <f t="shared" si="11"/>
        <v>308.1670760766923</v>
      </c>
    </row>
    <row r="88" spans="2:20" s="581" customFormat="1">
      <c r="B88" s="581">
        <v>14</v>
      </c>
      <c r="C88" s="711">
        <f t="shared" si="12"/>
        <v>0.20375972650542806</v>
      </c>
      <c r="D88" s="711">
        <f t="shared" si="1"/>
        <v>967.2471612451202</v>
      </c>
      <c r="E88" s="711">
        <f t="shared" si="2"/>
        <v>319.95708232363273</v>
      </c>
      <c r="F88" s="711">
        <f t="shared" si="3"/>
        <v>298.42122552286514</v>
      </c>
      <c r="G88" s="711">
        <f t="shared" si="4"/>
        <v>298.00544308434462</v>
      </c>
      <c r="H88" s="718">
        <f t="shared" si="5"/>
        <v>298.0000159555517</v>
      </c>
      <c r="I88" s="711">
        <f t="shared" si="6"/>
        <v>298.00000390213768</v>
      </c>
      <c r="J88" s="711">
        <f t="shared" si="7"/>
        <v>298.00000084045973</v>
      </c>
      <c r="K88" s="711">
        <f t="shared" si="8"/>
        <v>298.00000015973592</v>
      </c>
      <c r="L88" s="711">
        <f t="shared" si="9"/>
        <v>298.00000004938181</v>
      </c>
      <c r="N88" s="581">
        <v>14</v>
      </c>
      <c r="O88" s="711">
        <f t="shared" si="13"/>
        <v>0.20375972650542806</v>
      </c>
      <c r="P88" s="711">
        <f t="shared" si="10"/>
        <v>393.08747786806208</v>
      </c>
      <c r="Q88" s="711">
        <f t="shared" si="14"/>
        <v>354.41264992805793</v>
      </c>
      <c r="R88" s="711">
        <f t="shared" si="17"/>
        <v>328.81979111482786</v>
      </c>
      <c r="S88" s="711">
        <f t="shared" si="18"/>
        <v>314.67779195425896</v>
      </c>
      <c r="T88" s="711">
        <f t="shared" si="11"/>
        <v>310.21335116196008</v>
      </c>
    </row>
    <row r="89" spans="2:20" s="581" customFormat="1">
      <c r="B89" s="581">
        <v>15</v>
      </c>
      <c r="C89" s="711">
        <f t="shared" si="12"/>
        <v>0.21831399268438723</v>
      </c>
      <c r="D89" s="711">
        <f t="shared" si="1"/>
        <v>995.39793806699709</v>
      </c>
      <c r="E89" s="711">
        <f t="shared" si="2"/>
        <v>322.77920514698235</v>
      </c>
      <c r="F89" s="711">
        <f t="shared" si="3"/>
        <v>298.51647608895246</v>
      </c>
      <c r="G89" s="711">
        <f t="shared" si="4"/>
        <v>298.00729376795863</v>
      </c>
      <c r="H89" s="718">
        <f t="shared" si="5"/>
        <v>298.00002323529264</v>
      </c>
      <c r="I89" s="711">
        <f t="shared" si="6"/>
        <v>298.00000606743697</v>
      </c>
      <c r="J89" s="711">
        <f t="shared" si="7"/>
        <v>298.00000141381713</v>
      </c>
      <c r="K89" s="711">
        <f t="shared" si="8"/>
        <v>298.00000029708661</v>
      </c>
      <c r="L89" s="711">
        <f t="shared" si="9"/>
        <v>298.00000010252631</v>
      </c>
      <c r="N89" s="581">
        <v>15</v>
      </c>
      <c r="O89" s="711">
        <f t="shared" si="13"/>
        <v>0.21831399268438723</v>
      </c>
      <c r="P89" s="711">
        <f t="shared" si="10"/>
        <v>396.32066110198014</v>
      </c>
      <c r="Q89" s="711">
        <f t="shared" si="14"/>
        <v>357.56291790297126</v>
      </c>
      <c r="R89" s="711">
        <f t="shared" si="17"/>
        <v>331.57727174327363</v>
      </c>
      <c r="S89" s="711">
        <f t="shared" si="18"/>
        <v>317.00824403738761</v>
      </c>
      <c r="T89" s="711">
        <f t="shared" si="11"/>
        <v>312.36246741641412</v>
      </c>
    </row>
    <row r="90" spans="2:20" s="581" customFormat="1">
      <c r="B90" s="581">
        <v>16</v>
      </c>
      <c r="C90" s="711">
        <f t="shared" si="12"/>
        <v>0.23286825886334636</v>
      </c>
      <c r="D90" s="711">
        <f t="shared" si="1"/>
        <v>1021.7648271690603</v>
      </c>
      <c r="E90" s="711">
        <f t="shared" si="2"/>
        <v>325.70326096869707</v>
      </c>
      <c r="F90" s="711">
        <f t="shared" si="3"/>
        <v>298.62360349458936</v>
      </c>
      <c r="G90" s="711">
        <f t="shared" si="4"/>
        <v>298.0095573670892</v>
      </c>
      <c r="H90" s="718">
        <f t="shared" si="5"/>
        <v>298.00003283337946</v>
      </c>
      <c r="I90" s="711">
        <f t="shared" si="6"/>
        <v>298.00000908098912</v>
      </c>
      <c r="J90" s="711">
        <f t="shared" si="7"/>
        <v>298.00000226553516</v>
      </c>
      <c r="K90" s="711">
        <f t="shared" si="8"/>
        <v>298.00000051915436</v>
      </c>
      <c r="L90" s="711">
        <f t="shared" si="9"/>
        <v>298.00000019622166</v>
      </c>
      <c r="N90" s="581">
        <v>16</v>
      </c>
      <c r="O90" s="711">
        <f t="shared" si="13"/>
        <v>0.23286825886334636</v>
      </c>
      <c r="P90" s="711">
        <f t="shared" si="10"/>
        <v>399.45448429433759</v>
      </c>
      <c r="Q90" s="711">
        <f t="shared" si="14"/>
        <v>360.63856560443844</v>
      </c>
      <c r="R90" s="711">
        <f t="shared" si="17"/>
        <v>334.32650675126939</v>
      </c>
      <c r="S90" s="711">
        <f t="shared" si="18"/>
        <v>319.3978613646326</v>
      </c>
      <c r="T90" s="711">
        <f t="shared" si="11"/>
        <v>314.59873436450732</v>
      </c>
    </row>
    <row r="91" spans="2:20" s="581" customFormat="1">
      <c r="B91" s="581">
        <v>17</v>
      </c>
      <c r="C91" s="711">
        <f t="shared" si="12"/>
        <v>0.2474225250423055</v>
      </c>
      <c r="D91" s="711">
        <f t="shared" si="1"/>
        <v>1046.4634043082026</v>
      </c>
      <c r="E91" s="711">
        <f t="shared" si="2"/>
        <v>328.72033867474266</v>
      </c>
      <c r="F91" s="711">
        <f t="shared" si="3"/>
        <v>298.74296218714767</v>
      </c>
      <c r="G91" s="711">
        <f t="shared" si="4"/>
        <v>298.01228373173325</v>
      </c>
      <c r="H91" s="718">
        <f t="shared" si="5"/>
        <v>298.00004521614682</v>
      </c>
      <c r="I91" s="711">
        <f t="shared" si="6"/>
        <v>298.00001315957149</v>
      </c>
      <c r="J91" s="711">
        <f t="shared" si="7"/>
        <v>298.00000348621825</v>
      </c>
      <c r="K91" s="711">
        <f t="shared" si="8"/>
        <v>298.00000086193478</v>
      </c>
      <c r="L91" s="711">
        <f t="shared" si="9"/>
        <v>298.00000035173565</v>
      </c>
      <c r="N91" s="581">
        <v>17</v>
      </c>
      <c r="O91" s="711">
        <f t="shared" si="13"/>
        <v>0.2474225250423055</v>
      </c>
      <c r="P91" s="711">
        <f t="shared" si="10"/>
        <v>402.50268886134552</v>
      </c>
      <c r="Q91" s="711">
        <f t="shared" si="14"/>
        <v>363.64961912587182</v>
      </c>
      <c r="R91" s="711">
        <f t="shared" si="17"/>
        <v>337.06774566884326</v>
      </c>
      <c r="S91" s="711">
        <f t="shared" si="18"/>
        <v>321.83714990484276</v>
      </c>
      <c r="T91" s="711">
        <f t="shared" si="11"/>
        <v>316.90866618708031</v>
      </c>
    </row>
    <row r="92" spans="2:20" s="581" customFormat="1">
      <c r="B92" s="581">
        <v>18</v>
      </c>
      <c r="C92" s="711">
        <f t="shared" si="12"/>
        <v>0.26197679122126466</v>
      </c>
      <c r="D92" s="711">
        <f t="shared" si="1"/>
        <v>1069.6017364298855</v>
      </c>
      <c r="E92" s="711">
        <f t="shared" si="2"/>
        <v>331.82213036841637</v>
      </c>
      <c r="F92" s="711">
        <f t="shared" si="3"/>
        <v>298.8748634530225</v>
      </c>
      <c r="G92" s="711">
        <f t="shared" si="4"/>
        <v>298.01552386288978</v>
      </c>
      <c r="H92" s="718">
        <f t="shared" si="5"/>
        <v>298.00006089501397</v>
      </c>
      <c r="I92" s="711">
        <f t="shared" si="6"/>
        <v>298.00001854967343</v>
      </c>
      <c r="J92" s="711">
        <f t="shared" si="7"/>
        <v>298.00000518370422</v>
      </c>
      <c r="K92" s="711">
        <f t="shared" si="8"/>
        <v>298.00000137102728</v>
      </c>
      <c r="L92" s="711">
        <f t="shared" si="9"/>
        <v>298.00000059742752</v>
      </c>
      <c r="N92" s="581">
        <v>18</v>
      </c>
      <c r="O92" s="711">
        <f t="shared" si="13"/>
        <v>0.26197679122126466</v>
      </c>
      <c r="P92" s="711">
        <f t="shared" si="10"/>
        <v>405.47697427666992</v>
      </c>
      <c r="Q92" s="711">
        <f t="shared" si="14"/>
        <v>366.60464495380643</v>
      </c>
      <c r="R92" s="711">
        <f t="shared" si="17"/>
        <v>339.80124597328188</v>
      </c>
      <c r="S92" s="711">
        <f t="shared" si="18"/>
        <v>324.31800071091982</v>
      </c>
      <c r="T92" s="711">
        <f t="shared" si="11"/>
        <v>319.28070074541426</v>
      </c>
    </row>
    <row r="93" spans="2:20" s="581" customFormat="1">
      <c r="B93" s="581">
        <v>19</v>
      </c>
      <c r="C93" s="711">
        <f t="shared" si="12"/>
        <v>0.27653105740022382</v>
      </c>
      <c r="D93" s="711">
        <f t="shared" si="1"/>
        <v>1091.2808697251087</v>
      </c>
      <c r="E93" s="711">
        <f t="shared" si="2"/>
        <v>335.00089187033279</v>
      </c>
      <c r="F93" s="711">
        <f t="shared" si="3"/>
        <v>299.01957853261354</v>
      </c>
      <c r="G93" s="711">
        <f t="shared" si="4"/>
        <v>298.01932970772725</v>
      </c>
      <c r="H93" s="718">
        <f t="shared" si="5"/>
        <v>298.00008042601456</v>
      </c>
      <c r="I93" s="711">
        <f t="shared" si="6"/>
        <v>298.00002552819359</v>
      </c>
      <c r="J93" s="711">
        <f t="shared" si="7"/>
        <v>298.00000748423179</v>
      </c>
      <c r="K93" s="711">
        <f t="shared" si="8"/>
        <v>298.0000021028672</v>
      </c>
      <c r="L93" s="711">
        <f t="shared" si="9"/>
        <v>298.00000096995734</v>
      </c>
      <c r="N93" s="581">
        <v>19</v>
      </c>
      <c r="O93" s="711">
        <f t="shared" si="13"/>
        <v>0.27653105740022382</v>
      </c>
      <c r="P93" s="711">
        <f t="shared" si="10"/>
        <v>408.38731606706529</v>
      </c>
      <c r="Q93" s="711">
        <f t="shared" si="14"/>
        <v>369.51096313729124</v>
      </c>
      <c r="R93" s="711">
        <f t="shared" si="17"/>
        <v>342.52725131573732</v>
      </c>
      <c r="S93" s="711">
        <f t="shared" si="18"/>
        <v>326.83348799096802</v>
      </c>
      <c r="T93" s="711">
        <f t="shared" si="11"/>
        <v>321.70494001760812</v>
      </c>
    </row>
    <row r="94" spans="2:20">
      <c r="B94" s="581">
        <v>20</v>
      </c>
      <c r="C94" s="711">
        <f t="shared" si="12"/>
        <v>0.29108532357918293</v>
      </c>
      <c r="D94" s="711">
        <f t="shared" si="1"/>
        <v>1111.5952859620691</v>
      </c>
      <c r="E94" s="711">
        <f t="shared" si="2"/>
        <v>338.24940578985962</v>
      </c>
      <c r="F94" s="711">
        <f t="shared" si="3"/>
        <v>299.17734152814262</v>
      </c>
      <c r="G94" s="711">
        <f t="shared" si="4"/>
        <v>298.02375397064492</v>
      </c>
      <c r="H94" s="718">
        <f t="shared" si="5"/>
        <v>298.00010440916031</v>
      </c>
      <c r="I94" s="711">
        <f t="shared" si="6"/>
        <v>298.00003440296859</v>
      </c>
      <c r="J94" s="711">
        <f t="shared" si="7"/>
        <v>298.00001053351082</v>
      </c>
      <c r="K94" s="711">
        <f t="shared" si="8"/>
        <v>298.00000312593727</v>
      </c>
      <c r="L94" s="711">
        <f t="shared" si="9"/>
        <v>298.00000151550609</v>
      </c>
      <c r="N94" s="581">
        <v>20</v>
      </c>
      <c r="O94" s="711">
        <f t="shared" si="13"/>
        <v>0.29108532357918293</v>
      </c>
      <c r="P94" s="711">
        <f t="shared" si="10"/>
        <v>411.24222747680096</v>
      </c>
      <c r="Q94" s="711">
        <f t="shared" si="14"/>
        <v>372.37482912392517</v>
      </c>
      <c r="R94" s="711">
        <f t="shared" si="17"/>
        <v>345.24598294116589</v>
      </c>
      <c r="S94" s="711">
        <f t="shared" si="18"/>
        <v>329.37769668364018</v>
      </c>
      <c r="T94" s="711">
        <f t="shared" si="11"/>
        <v>324.17291831525768</v>
      </c>
    </row>
    <row r="95" spans="2:20">
      <c r="B95" s="581">
        <v>21</v>
      </c>
      <c r="C95" s="711">
        <f t="shared" si="12"/>
        <v>0.30563958975814209</v>
      </c>
      <c r="D95" s="711">
        <f t="shared" si="1"/>
        <v>1130.633329154788</v>
      </c>
      <c r="E95" s="711">
        <f t="shared" si="2"/>
        <v>341.56094700079404</v>
      </c>
      <c r="F95" s="711">
        <f t="shared" si="3"/>
        <v>299.34835211784497</v>
      </c>
      <c r="G95" s="711">
        <f t="shared" si="4"/>
        <v>298.02884993914944</v>
      </c>
      <c r="H95" s="718">
        <f t="shared" si="5"/>
        <v>298.00013348766498</v>
      </c>
      <c r="I95" s="711">
        <f t="shared" si="6"/>
        <v>298.00004551315192</v>
      </c>
      <c r="J95" s="711">
        <f t="shared" si="7"/>
        <v>298.00001449769587</v>
      </c>
      <c r="K95" s="711">
        <f t="shared" si="8"/>
        <v>298.00000452194666</v>
      </c>
      <c r="L95" s="711">
        <f t="shared" si="9"/>
        <v>298.0000022909918</v>
      </c>
      <c r="N95" s="581">
        <v>21</v>
      </c>
      <c r="O95" s="711">
        <f t="shared" si="13"/>
        <v>0.30563958975814209</v>
      </c>
      <c r="P95" s="711">
        <f t="shared" si="10"/>
        <v>414.04897787571781</v>
      </c>
      <c r="Q95" s="711">
        <f t="shared" si="14"/>
        <v>375.20158896527681</v>
      </c>
      <c r="R95" s="711">
        <f t="shared" si="17"/>
        <v>347.95763750694942</v>
      </c>
      <c r="S95" s="711">
        <f t="shared" si="18"/>
        <v>331.94557519473148</v>
      </c>
      <c r="T95" s="711">
        <f t="shared" si="11"/>
        <v>326.67739910831722</v>
      </c>
    </row>
    <row r="96" spans="2:20">
      <c r="B96" s="581">
        <v>22</v>
      </c>
      <c r="C96" s="711">
        <f t="shared" si="12"/>
        <v>0.32019385593710126</v>
      </c>
      <c r="D96" s="711">
        <f t="shared" si="1"/>
        <v>1148.4776044969392</v>
      </c>
      <c r="E96" s="711">
        <f t="shared" si="2"/>
        <v>344.92925036494302</v>
      </c>
      <c r="F96" s="711">
        <f t="shared" si="3"/>
        <v>299.53277808919029</v>
      </c>
      <c r="G96" s="711">
        <f t="shared" si="4"/>
        <v>298.03467132353978</v>
      </c>
      <c r="H96" s="718">
        <f t="shared" si="5"/>
        <v>298.00016834705218</v>
      </c>
      <c r="I96" s="711">
        <f t="shared" si="6"/>
        <v>298.00005922945803</v>
      </c>
      <c r="J96" s="711">
        <f t="shared" si="7"/>
        <v>298.00001956426604</v>
      </c>
      <c r="K96" s="711">
        <f t="shared" si="8"/>
        <v>298.00000638696997</v>
      </c>
      <c r="L96" s="711">
        <f t="shared" si="9"/>
        <v>298.0000033652675</v>
      </c>
      <c r="N96" s="581">
        <v>22</v>
      </c>
      <c r="O96" s="711">
        <f t="shared" si="13"/>
        <v>0.32019385593710126</v>
      </c>
      <c r="P96" s="711">
        <f t="shared" si="10"/>
        <v>416.81377671326686</v>
      </c>
      <c r="Q96" s="711">
        <f t="shared" si="14"/>
        <v>377.99581184182301</v>
      </c>
      <c r="R96" s="711">
        <f t="shared" si="17"/>
        <v>350.66238786462668</v>
      </c>
      <c r="S96" s="711">
        <f t="shared" si="18"/>
        <v>334.53280960686521</v>
      </c>
      <c r="T96" s="711">
        <f t="shared" si="11"/>
        <v>329.21219879557884</v>
      </c>
    </row>
    <row r="97" spans="2:20">
      <c r="B97" s="581">
        <v>23</v>
      </c>
      <c r="C97" s="711">
        <f t="shared" si="12"/>
        <v>0.33474812211606042</v>
      </c>
      <c r="D97" s="711">
        <f t="shared" si="1"/>
        <v>1165.2053513637552</v>
      </c>
      <c r="E97" s="711">
        <f t="shared" si="2"/>
        <v>348.34848055743095</v>
      </c>
      <c r="F97" s="711">
        <f t="shared" si="3"/>
        <v>299.73075770296572</v>
      </c>
      <c r="G97" s="711">
        <f t="shared" si="4"/>
        <v>298.04127210945813</v>
      </c>
      <c r="H97" s="718">
        <f t="shared" si="5"/>
        <v>298.00020971416797</v>
      </c>
      <c r="I97" s="711">
        <f t="shared" si="6"/>
        <v>298.00007595428565</v>
      </c>
      <c r="J97" s="711">
        <f t="shared" si="7"/>
        <v>298.0000259428142</v>
      </c>
      <c r="K97" s="711">
        <f t="shared" si="8"/>
        <v>298.00000883253767</v>
      </c>
      <c r="L97" s="711">
        <f t="shared" si="9"/>
        <v>298.00000482029088</v>
      </c>
      <c r="N97" s="581">
        <v>23</v>
      </c>
      <c r="O97" s="711">
        <f t="shared" si="13"/>
        <v>0.33474812211606042</v>
      </c>
      <c r="P97" s="711">
        <f t="shared" si="10"/>
        <v>419.54192932216904</v>
      </c>
      <c r="Q97" s="711">
        <f t="shared" si="14"/>
        <v>380.76140324745353</v>
      </c>
      <c r="R97" s="711">
        <f t="shared" si="17"/>
        <v>353.36038508689262</v>
      </c>
      <c r="S97" s="711">
        <f t="shared" si="18"/>
        <v>337.13571622272173</v>
      </c>
      <c r="T97" s="711">
        <f t="shared" si="11"/>
        <v>331.77203478278238</v>
      </c>
    </row>
    <row r="98" spans="2:20">
      <c r="B98" s="581">
        <v>24</v>
      </c>
      <c r="C98" s="711">
        <f t="shared" si="12"/>
        <v>0.34930238829501953</v>
      </c>
      <c r="D98" s="711">
        <f t="shared" si="1"/>
        <v>1180.8887920677028</v>
      </c>
      <c r="E98" s="711">
        <f t="shared" si="2"/>
        <v>351.81320385706431</v>
      </c>
      <c r="F98" s="711">
        <f t="shared" si="3"/>
        <v>299.94240189928433</v>
      </c>
      <c r="G98" s="711">
        <f t="shared" si="4"/>
        <v>298.04870642242923</v>
      </c>
      <c r="H98" s="718">
        <f t="shared" si="5"/>
        <v>298.00025835611552</v>
      </c>
      <c r="I98" s="711">
        <f t="shared" si="6"/>
        <v>298.00009612173403</v>
      </c>
      <c r="J98" s="711">
        <f t="shared" si="7"/>
        <v>298.00003386574838</v>
      </c>
      <c r="K98" s="711">
        <f t="shared" si="8"/>
        <v>298.00001198667326</v>
      </c>
      <c r="L98" s="711">
        <f t="shared" si="9"/>
        <v>298.00000675225533</v>
      </c>
      <c r="N98" s="581">
        <v>24</v>
      </c>
      <c r="O98" s="711">
        <f t="shared" si="13"/>
        <v>0.34930238829501953</v>
      </c>
      <c r="P98" s="711">
        <f t="shared" si="10"/>
        <v>422.23796933214851</v>
      </c>
      <c r="Q98" s="711">
        <f t="shared" si="14"/>
        <v>383.50170166926108</v>
      </c>
      <c r="R98" s="711">
        <f t="shared" si="17"/>
        <v>356.05176089764905</v>
      </c>
      <c r="S98" s="711">
        <f t="shared" si="18"/>
        <v>339.75114976540351</v>
      </c>
      <c r="T98" s="711">
        <f t="shared" si="11"/>
        <v>334.3523949890332</v>
      </c>
    </row>
    <row r="99" spans="2:20">
      <c r="B99" s="581">
        <v>25</v>
      </c>
      <c r="C99" s="711">
        <f t="shared" si="12"/>
        <v>0.36385665447397869</v>
      </c>
      <c r="D99" s="711">
        <f t="shared" si="1"/>
        <v>1195.5954579440354</v>
      </c>
      <c r="E99" s="711">
        <f t="shared" si="2"/>
        <v>355.31836177396548</v>
      </c>
      <c r="F99" s="711">
        <f t="shared" si="3"/>
        <v>300.16779635585993</v>
      </c>
      <c r="G99" s="711">
        <f t="shared" si="4"/>
        <v>298.05702840356491</v>
      </c>
      <c r="H99" s="718">
        <f t="shared" si="5"/>
        <v>298.00031507912797</v>
      </c>
      <c r="I99" s="711">
        <f t="shared" si="6"/>
        <v>298.00012019752381</v>
      </c>
      <c r="J99" s="711">
        <f t="shared" si="7"/>
        <v>298.00004358890908</v>
      </c>
      <c r="K99" s="711">
        <f t="shared" si="8"/>
        <v>298.00001599487189</v>
      </c>
      <c r="L99" s="711">
        <f t="shared" si="9"/>
        <v>298.00000927267604</v>
      </c>
      <c r="N99" s="581">
        <v>25</v>
      </c>
      <c r="O99" s="711">
        <f t="shared" si="13"/>
        <v>0.36385665447397869</v>
      </c>
      <c r="P99" s="711">
        <f t="shared" si="10"/>
        <v>424.90577143970535</v>
      </c>
      <c r="Q99" s="711">
        <f t="shared" si="14"/>
        <v>386.21956117614678</v>
      </c>
      <c r="R99" s="711">
        <f t="shared" si="17"/>
        <v>358.73663010688477</v>
      </c>
      <c r="S99" s="711">
        <f t="shared" si="18"/>
        <v>342.37642495235752</v>
      </c>
      <c r="T99" s="711">
        <f t="shared" si="11"/>
        <v>336.94942600017976</v>
      </c>
    </row>
    <row r="100" spans="2:20">
      <c r="B100" s="581">
        <v>26</v>
      </c>
      <c r="C100" s="711">
        <f t="shared" si="12"/>
        <v>0.37841092065293785</v>
      </c>
      <c r="D100" s="711">
        <f t="shared" si="1"/>
        <v>1209.3884942398784</v>
      </c>
      <c r="E100" s="711">
        <f t="shared" si="2"/>
        <v>358.85924639499638</v>
      </c>
      <c r="F100" s="711">
        <f t="shared" si="3"/>
        <v>300.40700340821797</v>
      </c>
      <c r="G100" s="711">
        <f t="shared" si="4"/>
        <v>298.06629209566762</v>
      </c>
      <c r="H100" s="718">
        <f t="shared" si="5"/>
        <v>298.00038072739324</v>
      </c>
      <c r="I100" s="711">
        <f t="shared" si="6"/>
        <v>298.00014867883328</v>
      </c>
      <c r="J100" s="711">
        <f t="shared" si="7"/>
        <v>298.00005539210571</v>
      </c>
      <c r="K100" s="711">
        <f t="shared" si="8"/>
        <v>298.00002102101837</v>
      </c>
      <c r="L100" s="711">
        <f t="shared" si="9"/>
        <v>298.00001250942404</v>
      </c>
      <c r="N100" s="581">
        <v>26</v>
      </c>
      <c r="O100" s="711">
        <f t="shared" si="13"/>
        <v>0.37841092065293785</v>
      </c>
      <c r="P100" s="711">
        <f t="shared" si="10"/>
        <v>427.54864756931272</v>
      </c>
      <c r="Q100" s="711">
        <f t="shared" si="14"/>
        <v>388.9174219735379</v>
      </c>
      <c r="R100" s="711">
        <f t="shared" si="17"/>
        <v>361.41509287524696</v>
      </c>
      <c r="S100" s="711">
        <f t="shared" si="18"/>
        <v>345.00924949341942</v>
      </c>
      <c r="T100" s="711">
        <f t="shared" si="11"/>
        <v>339.55983732777725</v>
      </c>
    </row>
    <row r="101" spans="2:20">
      <c r="B101" s="581">
        <v>27</v>
      </c>
      <c r="C101" s="711">
        <f t="shared" si="12"/>
        <v>0.39296518683189696</v>
      </c>
      <c r="D101" s="711">
        <f t="shared" si="1"/>
        <v>1222.3269451847073</v>
      </c>
      <c r="E101" s="711">
        <f t="shared" si="2"/>
        <v>362.4314773352603</v>
      </c>
      <c r="F101" s="711">
        <f t="shared" si="3"/>
        <v>300.66006384088161</v>
      </c>
      <c r="G101" s="711">
        <f t="shared" si="4"/>
        <v>298.07655133901642</v>
      </c>
      <c r="H101" s="718">
        <f t="shared" si="5"/>
        <v>298.00045618184288</v>
      </c>
      <c r="I101" s="711">
        <f t="shared" si="6"/>
        <v>298.00018209405937</v>
      </c>
      <c r="J101" s="711">
        <f t="shared" si="7"/>
        <v>298.00006957957646</v>
      </c>
      <c r="K101" s="711">
        <f t="shared" si="8"/>
        <v>298.00002724824088</v>
      </c>
      <c r="L101" s="711">
        <f t="shared" si="9"/>
        <v>298.00001660770437</v>
      </c>
      <c r="N101" s="581">
        <v>27</v>
      </c>
      <c r="O101" s="711">
        <f t="shared" si="13"/>
        <v>0.39296518683189696</v>
      </c>
      <c r="P101" s="711">
        <f t="shared" si="10"/>
        <v>430.1694289345682</v>
      </c>
      <c r="Q101" s="711">
        <f t="shared" si="14"/>
        <v>391.59737067945514</v>
      </c>
      <c r="R101" s="711">
        <f t="shared" si="17"/>
        <v>364.08723674349028</v>
      </c>
      <c r="S101" s="711">
        <f t="shared" si="18"/>
        <v>347.64766684826918</v>
      </c>
      <c r="T101" s="711">
        <f t="shared" si="11"/>
        <v>342.18081951757063</v>
      </c>
    </row>
    <row r="102" spans="2:20">
      <c r="B102" s="581">
        <v>28</v>
      </c>
      <c r="C102" s="711">
        <f t="shared" si="12"/>
        <v>0.40751945301085613</v>
      </c>
      <c r="D102" s="711">
        <f t="shared" si="1"/>
        <v>1234.4660205305149</v>
      </c>
      <c r="E102" s="711">
        <f t="shared" si="2"/>
        <v>366.03098019123178</v>
      </c>
      <c r="F102" s="711">
        <f t="shared" si="3"/>
        <v>300.92699855798355</v>
      </c>
      <c r="G102" s="711">
        <f t="shared" si="4"/>
        <v>298.08785967616541</v>
      </c>
      <c r="H102" s="718">
        <f t="shared" si="5"/>
        <v>298.00054235891508</v>
      </c>
      <c r="I102" s="711">
        <f t="shared" si="6"/>
        <v>298.0002210025134</v>
      </c>
      <c r="J102" s="711">
        <f t="shared" si="7"/>
        <v>298.00008648037476</v>
      </c>
      <c r="K102" s="711">
        <f t="shared" si="8"/>
        <v>298.00003487969974</v>
      </c>
      <c r="L102" s="711">
        <f t="shared" si="9"/>
        <v>298.0000217309742</v>
      </c>
      <c r="N102" s="581">
        <v>28</v>
      </c>
      <c r="O102" s="711">
        <f t="shared" si="13"/>
        <v>0.40751945301085613</v>
      </c>
      <c r="P102" s="711">
        <f t="shared" si="10"/>
        <v>432.77053609891925</v>
      </c>
      <c r="Q102" s="711">
        <f t="shared" si="14"/>
        <v>394.26119182028066</v>
      </c>
      <c r="R102" s="711">
        <f t="shared" si="17"/>
        <v>366.75313841500588</v>
      </c>
      <c r="S102" s="711">
        <f t="shared" si="18"/>
        <v>350.29000732145357</v>
      </c>
      <c r="T102" s="711">
        <f t="shared" si="11"/>
        <v>344.80997413643229</v>
      </c>
    </row>
    <row r="103" spans="2:20">
      <c r="B103" s="581">
        <v>29</v>
      </c>
      <c r="C103" s="711">
        <f t="shared" si="12"/>
        <v>0.42207371918981529</v>
      </c>
      <c r="D103" s="711">
        <f t="shared" si="1"/>
        <v>1245.8573447662145</v>
      </c>
      <c r="E103" s="711">
        <f t="shared" si="2"/>
        <v>369.65396639785541</v>
      </c>
      <c r="F103" s="711">
        <f t="shared" si="3"/>
        <v>301.20781014120479</v>
      </c>
      <c r="G103" s="711">
        <f t="shared" si="4"/>
        <v>298.10027026512927</v>
      </c>
      <c r="H103" s="718">
        <f t="shared" si="5"/>
        <v>298.00064020930103</v>
      </c>
      <c r="I103" s="711">
        <f t="shared" si="6"/>
        <v>298.00026599405783</v>
      </c>
      <c r="J103" s="711">
        <f t="shared" si="7"/>
        <v>298.00010644868598</v>
      </c>
      <c r="K103" s="711">
        <f t="shared" si="8"/>
        <v>298.00004413931072</v>
      </c>
      <c r="L103" s="711">
        <f t="shared" si="9"/>
        <v>298.00002806179839</v>
      </c>
      <c r="N103" s="581">
        <v>29</v>
      </c>
      <c r="O103" s="711">
        <f t="shared" si="13"/>
        <v>0.42207371918981529</v>
      </c>
      <c r="P103" s="711">
        <f t="shared" si="10"/>
        <v>435.35403880741012</v>
      </c>
      <c r="Q103" s="711">
        <f t="shared" si="14"/>
        <v>396.91041182571036</v>
      </c>
      <c r="R103" s="711">
        <f t="shared" si="17"/>
        <v>369.41286530373645</v>
      </c>
      <c r="S103" s="711">
        <f t="shared" si="18"/>
        <v>352.93484628042722</v>
      </c>
      <c r="T103" s="711">
        <f t="shared" si="11"/>
        <v>347.44525393137445</v>
      </c>
    </row>
    <row r="104" spans="2:20">
      <c r="B104" s="581">
        <v>30</v>
      </c>
      <c r="C104" s="711">
        <f t="shared" si="12"/>
        <v>0.43662798536877445</v>
      </c>
      <c r="D104" s="711">
        <f t="shared" si="1"/>
        <v>1256.5491901325247</v>
      </c>
      <c r="E104" s="711">
        <f t="shared" si="2"/>
        <v>373.29691439830395</v>
      </c>
      <c r="F104" s="711">
        <f t="shared" si="3"/>
        <v>301.50248430242544</v>
      </c>
      <c r="G104" s="711">
        <f t="shared" si="4"/>
        <v>298.11383580037335</v>
      </c>
      <c r="H104" s="718">
        <f t="shared" si="5"/>
        <v>298.00075071668272</v>
      </c>
      <c r="I104" s="711">
        <f t="shared" si="6"/>
        <v>298.00031768869297</v>
      </c>
      <c r="J104" s="711">
        <f t="shared" si="7"/>
        <v>298.00012986407881</v>
      </c>
      <c r="K104" s="711">
        <f t="shared" si="8"/>
        <v>298.00005527240205</v>
      </c>
      <c r="L104" s="711">
        <f t="shared" si="9"/>
        <v>298.00003580264172</v>
      </c>
      <c r="N104" s="581">
        <v>30</v>
      </c>
      <c r="O104" s="711">
        <f t="shared" si="13"/>
        <v>0.43662798536877445</v>
      </c>
      <c r="P104" s="711">
        <f t="shared" si="10"/>
        <v>437.92170709139731</v>
      </c>
      <c r="Q104" s="711">
        <f t="shared" si="14"/>
        <v>399.54633661569659</v>
      </c>
      <c r="R104" s="711">
        <f t="shared" si="17"/>
        <v>372.06647686949623</v>
      </c>
      <c r="S104" s="711">
        <f t="shared" si="18"/>
        <v>355.58096845906357</v>
      </c>
      <c r="T104" s="711">
        <f t="shared" si="11"/>
        <v>350.08491169127819</v>
      </c>
    </row>
    <row r="105" spans="2:20">
      <c r="B105" s="581">
        <v>31</v>
      </c>
      <c r="C105" s="711">
        <f t="shared" si="12"/>
        <v>0.45118225154773356</v>
      </c>
      <c r="D105" s="711">
        <f t="shared" si="1"/>
        <v>1266.5866944903755</v>
      </c>
      <c r="E105" s="711">
        <f t="shared" si="2"/>
        <v>376.95655204102093</v>
      </c>
      <c r="F105" s="711">
        <f t="shared" si="3"/>
        <v>301.81099123799316</v>
      </c>
      <c r="G105" s="711">
        <f t="shared" si="4"/>
        <v>298.12860844106115</v>
      </c>
      <c r="H105" s="718">
        <f t="shared" si="5"/>
        <v>298.00087489646853</v>
      </c>
      <c r="I105" s="711">
        <f t="shared" si="6"/>
        <v>298.00037673609893</v>
      </c>
      <c r="J105" s="711">
        <f t="shared" si="7"/>
        <v>298.00015713169375</v>
      </c>
      <c r="K105" s="711">
        <f t="shared" si="8"/>
        <v>298.00006854630652</v>
      </c>
      <c r="L105" s="711">
        <f t="shared" si="9"/>
        <v>298.00004517659539</v>
      </c>
      <c r="N105" s="581">
        <v>31</v>
      </c>
      <c r="O105" s="711">
        <f t="shared" si="13"/>
        <v>0.45118225154773356</v>
      </c>
      <c r="P105" s="711">
        <f t="shared" si="10"/>
        <v>440.47505492352468</v>
      </c>
      <c r="Q105" s="711">
        <f t="shared" si="14"/>
        <v>402.17008371285345</v>
      </c>
      <c r="R105" s="711">
        <f t="shared" si="17"/>
        <v>374.71402576541345</v>
      </c>
      <c r="S105" s="711">
        <f t="shared" si="18"/>
        <v>358.22733746025898</v>
      </c>
      <c r="T105" s="711">
        <f t="shared" si="11"/>
        <v>352.72745655007515</v>
      </c>
    </row>
    <row r="106" spans="2:20">
      <c r="B106" s="581">
        <v>32</v>
      </c>
      <c r="C106" s="711">
        <f t="shared" si="12"/>
        <v>0.46573651772669272</v>
      </c>
      <c r="D106" s="711">
        <f t="shared" si="1"/>
        <v>1276.0120650274196</v>
      </c>
      <c r="E106" s="711">
        <f t="shared" si="2"/>
        <v>380.62984012422464</v>
      </c>
      <c r="F106" s="711">
        <f t="shared" si="3"/>
        <v>302.13328689106385</v>
      </c>
      <c r="G106" s="711">
        <f t="shared" si="4"/>
        <v>298.14463974605184</v>
      </c>
      <c r="H106" s="718">
        <f t="shared" si="5"/>
        <v>298.0010137945327</v>
      </c>
      <c r="I106" s="711">
        <f t="shared" si="6"/>
        <v>298.00044381513919</v>
      </c>
      <c r="J106" s="711">
        <f t="shared" si="7"/>
        <v>298.00018868237333</v>
      </c>
      <c r="K106" s="711">
        <f t="shared" si="8"/>
        <v>298.00008425088845</v>
      </c>
      <c r="L106" s="711">
        <f t="shared" si="9"/>
        <v>298.00005642803916</v>
      </c>
      <c r="N106" s="581">
        <v>32</v>
      </c>
      <c r="O106" s="711">
        <f t="shared" si="13"/>
        <v>0.46573651772669272</v>
      </c>
      <c r="P106" s="711">
        <f t="shared" si="10"/>
        <v>443.01537751118303</v>
      </c>
      <c r="Q106" s="711">
        <f t="shared" si="14"/>
        <v>404.78260967775742</v>
      </c>
      <c r="R106" s="711">
        <f t="shared" si="17"/>
        <v>377.35555882165301</v>
      </c>
      <c r="S106" s="711">
        <f t="shared" si="18"/>
        <v>360.87306970037559</v>
      </c>
      <c r="T106" s="711">
        <f t="shared" si="11"/>
        <v>355.37161665077895</v>
      </c>
    </row>
    <row r="107" spans="2:20">
      <c r="B107" s="581">
        <v>33</v>
      </c>
      <c r="C107" s="711">
        <f t="shared" si="12"/>
        <v>0.48029078390565189</v>
      </c>
      <c r="D107" s="711">
        <f t="shared" ref="D107:D138" si="19">(1-2*FoAb-2*FoAb*BiCombAb)*D106+2*FoAb*E106+2*FoAb*BiCombAb*Tcomb</f>
        <v>1284.8647687232267</v>
      </c>
      <c r="E107" s="711">
        <f t="shared" ref="E107:E138" si="20">FoAb*D106+(1-2*FoAb)*E106+FoAb*F106</f>
        <v>384.31395701323947</v>
      </c>
      <c r="F107" s="711">
        <f t="shared" ref="F107:F138" si="21">FoAb*E106+(1-2*FoAb)*F106+FoAb*G106</f>
        <v>302.46931412804952</v>
      </c>
      <c r="G107" s="711">
        <f t="shared" ref="G107:G138" si="22">FoAb*F106+(1-2*FoAb)*G106+FoAb*H106</f>
        <v>298.16198061517082</v>
      </c>
      <c r="H107" s="718">
        <f t="shared" ref="H107:H138" si="23">_FoN1*G106+(1-_FoN1-_FoN2)*H106+_FoN2*I106</f>
        <v>298.00116848596315</v>
      </c>
      <c r="I107" s="711">
        <f t="shared" ref="I107:I138" si="24">FoCase*H106+(1-2*FoCase)*I106+FoCase*J106</f>
        <v>298.00051963333124</v>
      </c>
      <c r="J107" s="711">
        <f t="shared" ref="J107:J138" si="25">FoCase*I106+(1-2*FoCase)*J106+FoCase*K106</f>
        <v>298.00022497273716</v>
      </c>
      <c r="K107" s="711">
        <f t="shared" ref="K107:K138" si="26">FoCase*J106+(1-2*FoCase)*K106+FoCase*L106</f>
        <v>298.00010269900804</v>
      </c>
      <c r="L107" s="711">
        <f t="shared" ref="L107:L138" si="27">(1-2*FoCase-2*FoCase*BiAtmCase)*L106+2*FoCase*K106+2*FoCase*BiAtmCase*Tatm</f>
        <v>298.00006982323805</v>
      </c>
      <c r="N107" s="581">
        <v>33</v>
      </c>
      <c r="O107" s="711">
        <f t="shared" si="13"/>
        <v>0.48029078390565189</v>
      </c>
      <c r="P107" s="711">
        <f t="shared" ref="P107:P138" si="28">(1-2*FoCase-2*FoCase*BiCombCase)*P106+2*FoCase*Q106+2*FoCase*BiCombCase*Tcomb</f>
        <v>445.54378315662473</v>
      </c>
      <c r="Q107" s="711">
        <f t="shared" si="14"/>
        <v>407.38473354838806</v>
      </c>
      <c r="R107" s="711">
        <f t="shared" si="17"/>
        <v>379.99111788761371</v>
      </c>
      <c r="S107" s="711">
        <f t="shared" si="18"/>
        <v>363.51741214857662</v>
      </c>
      <c r="T107" s="711">
        <f t="shared" ref="T107:T138" si="29">(1-2*FoCase-2*FoCase*BiAtmCase)*T106+2*FoCase*S106+2*FoCase*BiAtmCase*Tatm</f>
        <v>358.01630724558754</v>
      </c>
    </row>
    <row r="108" spans="2:20">
      <c r="B108" s="581">
        <v>34</v>
      </c>
      <c r="C108" s="711">
        <f t="shared" si="12"/>
        <v>0.49484505008461099</v>
      </c>
      <c r="D108" s="711">
        <f t="shared" si="19"/>
        <v>1293.1817104339045</v>
      </c>
      <c r="E108" s="711">
        <f t="shared" si="20"/>
        <v>388.00628426087223</v>
      </c>
      <c r="F108" s="711">
        <f t="shared" si="21"/>
        <v>302.81900383481508</v>
      </c>
      <c r="G108" s="711">
        <f t="shared" si="22"/>
        <v>298.18068123631036</v>
      </c>
      <c r="H108" s="718">
        <f t="shared" si="23"/>
        <v>298.00134007382269</v>
      </c>
      <c r="I108" s="711">
        <f t="shared" si="24"/>
        <v>298.00060492628847</v>
      </c>
      <c r="J108" s="711">
        <f t="shared" si="25"/>
        <v>298.00026648520475</v>
      </c>
      <c r="K108" s="711">
        <f t="shared" si="26"/>
        <v>298.00012422692367</v>
      </c>
      <c r="L108" s="711">
        <f t="shared" si="27"/>
        <v>298.00008565087552</v>
      </c>
      <c r="N108" s="581">
        <v>34</v>
      </c>
      <c r="O108" s="711">
        <f t="shared" si="13"/>
        <v>0.49484505008461099</v>
      </c>
      <c r="P108" s="711">
        <f t="shared" si="28"/>
        <v>448.06122047592117</v>
      </c>
      <c r="Q108" s="711">
        <f t="shared" ref="Q108:Q139" si="30">FoCase*P107+(1-2*FoCase)*Q107+FoCase*R107</f>
        <v>409.97715686570996</v>
      </c>
      <c r="R108" s="711">
        <f t="shared" si="17"/>
        <v>382.62074055236843</v>
      </c>
      <c r="S108" s="711">
        <f t="shared" si="18"/>
        <v>366.15972330833648</v>
      </c>
      <c r="T108" s="711">
        <f t="shared" si="29"/>
        <v>360.66060344116613</v>
      </c>
    </row>
    <row r="109" spans="2:20">
      <c r="B109" s="581">
        <v>35</v>
      </c>
      <c r="C109" s="711">
        <f t="shared" si="12"/>
        <v>0.50939931626357016</v>
      </c>
      <c r="D109" s="711">
        <f t="shared" si="19"/>
        <v>1300.9973994009333</v>
      </c>
      <c r="E109" s="711">
        <f t="shared" si="20"/>
        <v>391.7043931655889</v>
      </c>
      <c r="F109" s="711">
        <f t="shared" si="21"/>
        <v>303.18227593789697</v>
      </c>
      <c r="G109" s="711">
        <f t="shared" si="22"/>
        <v>298.20079103794592</v>
      </c>
      <c r="H109" s="718">
        <f t="shared" si="23"/>
        <v>298.00152968792617</v>
      </c>
      <c r="I109" s="711">
        <f t="shared" si="24"/>
        <v>298.00070045713818</v>
      </c>
      <c r="J109" s="711">
        <f t="shared" si="25"/>
        <v>298.00031372797031</v>
      </c>
      <c r="K109" s="711">
        <f t="shared" si="26"/>
        <v>298.00014919463416</v>
      </c>
      <c r="L109" s="711">
        <f t="shared" si="27"/>
        <v>298.00010422252319</v>
      </c>
      <c r="N109" s="581">
        <v>35</v>
      </c>
      <c r="O109" s="711">
        <f t="shared" si="13"/>
        <v>0.50939931626357016</v>
      </c>
      <c r="P109" s="711">
        <f t="shared" si="28"/>
        <v>450.56850165315905</v>
      </c>
      <c r="Q109" s="711">
        <f t="shared" si="30"/>
        <v>412.56048078262148</v>
      </c>
      <c r="R109" s="711">
        <f t="shared" si="17"/>
        <v>385.24446076064339</v>
      </c>
      <c r="S109" s="711">
        <f t="shared" si="18"/>
        <v>368.79945696891639</v>
      </c>
      <c r="T109" s="711">
        <f t="shared" si="29"/>
        <v>363.30371691299683</v>
      </c>
    </row>
    <row r="110" spans="2:20">
      <c r="B110" s="581">
        <v>36</v>
      </c>
      <c r="C110" s="711">
        <f t="shared" si="12"/>
        <v>0.52395358244252932</v>
      </c>
      <c r="D110" s="711">
        <f t="shared" si="19"/>
        <v>1308.3441049366838</v>
      </c>
      <c r="E110" s="711">
        <f t="shared" si="20"/>
        <v>395.40603220648791</v>
      </c>
      <c r="F110" s="711">
        <f t="shared" si="21"/>
        <v>303.55904035567454</v>
      </c>
      <c r="G110" s="711">
        <f t="shared" si="22"/>
        <v>298.22235864668033</v>
      </c>
      <c r="H110" s="718">
        <f t="shared" si="23"/>
        <v>298.0017384836371</v>
      </c>
      <c r="I110" s="711">
        <f t="shared" si="24"/>
        <v>298.00080701591912</v>
      </c>
      <c r="J110" s="711">
        <f t="shared" si="25"/>
        <v>298.00036723493139</v>
      </c>
      <c r="K110" s="711">
        <f t="shared" si="26"/>
        <v>298.00017798616358</v>
      </c>
      <c r="L110" s="711">
        <f t="shared" si="27"/>
        <v>298.00012587304951</v>
      </c>
      <c r="N110" s="581">
        <v>36</v>
      </c>
      <c r="O110" s="711">
        <f t="shared" si="13"/>
        <v>0.52395358244252932</v>
      </c>
      <c r="P110" s="711">
        <f t="shared" si="28"/>
        <v>453.06632230754781</v>
      </c>
      <c r="Q110" s="711">
        <f t="shared" si="30"/>
        <v>415.13522068106886</v>
      </c>
      <c r="R110" s="711">
        <f t="shared" si="17"/>
        <v>387.86230933932814</v>
      </c>
      <c r="S110" s="711">
        <f t="shared" si="18"/>
        <v>371.43614832336993</v>
      </c>
      <c r="T110" s="711">
        <f t="shared" si="29"/>
        <v>365.94497601094457</v>
      </c>
    </row>
    <row r="111" spans="2:20">
      <c r="B111" s="581">
        <v>37</v>
      </c>
      <c r="C111" s="711">
        <f t="shared" si="12"/>
        <v>0.53850784862148848</v>
      </c>
      <c r="D111" s="711">
        <f t="shared" si="19"/>
        <v>1315.252001990182</v>
      </c>
      <c r="E111" s="711">
        <f t="shared" si="20"/>
        <v>399.10911529803349</v>
      </c>
      <c r="F111" s="711">
        <f t="shared" si="21"/>
        <v>303.949197884103</v>
      </c>
      <c r="G111" s="711">
        <f t="shared" si="22"/>
        <v>298.24543184945566</v>
      </c>
      <c r="H111" s="718">
        <f t="shared" si="23"/>
        <v>298.00196764068596</v>
      </c>
      <c r="I111" s="711">
        <f t="shared" si="24"/>
        <v>298.00092541896265</v>
      </c>
      <c r="J111" s="711">
        <f t="shared" si="25"/>
        <v>298.00042756557593</v>
      </c>
      <c r="K111" s="711">
        <f t="shared" si="26"/>
        <v>298.00021100978978</v>
      </c>
      <c r="L111" s="711">
        <f t="shared" si="27"/>
        <v>298.00015096096854</v>
      </c>
      <c r="N111" s="581">
        <v>37</v>
      </c>
      <c r="O111" s="711">
        <f t="shared" si="13"/>
        <v>0.53850784862148848</v>
      </c>
      <c r="P111" s="711">
        <f t="shared" si="28"/>
        <v>455.55527846686539</v>
      </c>
      <c r="Q111" s="711">
        <f t="shared" si="30"/>
        <v>417.70181866025422</v>
      </c>
      <c r="R111" s="711">
        <f t="shared" si="17"/>
        <v>390.47431444743216</v>
      </c>
      <c r="S111" s="711">
        <f t="shared" si="18"/>
        <v>374.06940210840412</v>
      </c>
      <c r="T111" s="711">
        <f t="shared" si="29"/>
        <v>368.58380876223816</v>
      </c>
    </row>
    <row r="112" spans="2:20">
      <c r="B112" s="581">
        <v>38</v>
      </c>
      <c r="C112" s="711">
        <f t="shared" si="12"/>
        <v>0.55306211480044765</v>
      </c>
      <c r="D112" s="711">
        <f t="shared" si="19"/>
        <v>1321.7493072509401</v>
      </c>
      <c r="E112" s="711">
        <f t="shared" si="20"/>
        <v>402.81171081121954</v>
      </c>
      <c r="F112" s="711">
        <f t="shared" si="21"/>
        <v>304.35264102131572</v>
      </c>
      <c r="G112" s="711">
        <f t="shared" si="22"/>
        <v>298.27005756009481</v>
      </c>
      <c r="H112" s="718">
        <f t="shared" si="23"/>
        <v>298.00221836201223</v>
      </c>
      <c r="I112" s="711">
        <f t="shared" si="24"/>
        <v>298.00105650825975</v>
      </c>
      <c r="J112" s="711">
        <f t="shared" si="25"/>
        <v>298.00049530482943</v>
      </c>
      <c r="K112" s="711">
        <f t="shared" si="26"/>
        <v>298.00024869821993</v>
      </c>
      <c r="L112" s="711">
        <f t="shared" si="27"/>
        <v>298.00017986873092</v>
      </c>
      <c r="N112" s="581">
        <v>38</v>
      </c>
      <c r="O112" s="711">
        <f t="shared" si="13"/>
        <v>0.55306211480044765</v>
      </c>
      <c r="P112" s="711">
        <f t="shared" si="28"/>
        <v>458.0358810687502</v>
      </c>
      <c r="Q112" s="711">
        <f t="shared" si="30"/>
        <v>420.26065420600202</v>
      </c>
      <c r="R112" s="711">
        <f t="shared" si="17"/>
        <v>393.08050196057894</v>
      </c>
      <c r="S112" s="711">
        <f t="shared" si="18"/>
        <v>376.69888247162208</v>
      </c>
      <c r="T112" s="711">
        <f t="shared" si="29"/>
        <v>371.21972834993221</v>
      </c>
    </row>
    <row r="113" spans="2:20">
      <c r="B113" s="581">
        <v>39</v>
      </c>
      <c r="C113" s="711">
        <f t="shared" si="12"/>
        <v>0.56761638097940681</v>
      </c>
      <c r="D113" s="711">
        <f t="shared" si="19"/>
        <v>1327.8624064059204</v>
      </c>
      <c r="E113" s="711">
        <f t="shared" si="20"/>
        <v>406.51203131130239</v>
      </c>
      <c r="F113" s="711">
        <f t="shared" si="21"/>
        <v>304.76925473512415</v>
      </c>
      <c r="G113" s="711">
        <f t="shared" si="22"/>
        <v>298.29628178985922</v>
      </c>
      <c r="H113" s="718">
        <f t="shared" si="23"/>
        <v>298.00249187263159</v>
      </c>
      <c r="I113" s="711">
        <f t="shared" si="24"/>
        <v>298.00120115081745</v>
      </c>
      <c r="J113" s="711">
        <f t="shared" si="25"/>
        <v>298.00057106286556</v>
      </c>
      <c r="K113" s="711">
        <f t="shared" si="26"/>
        <v>298.00029150871455</v>
      </c>
      <c r="L113" s="711">
        <f t="shared" si="27"/>
        <v>298.00021300295896</v>
      </c>
      <c r="N113" s="581">
        <v>39</v>
      </c>
      <c r="O113" s="711">
        <f t="shared" si="13"/>
        <v>0.56761638097940681</v>
      </c>
      <c r="P113" s="711">
        <f t="shared" si="28"/>
        <v>460.50856834992567</v>
      </c>
      <c r="Q113" s="711">
        <f t="shared" si="30"/>
        <v>422.81205330619287</v>
      </c>
      <c r="R113" s="711">
        <f t="shared" si="17"/>
        <v>395.68089579954039</v>
      </c>
      <c r="S113" s="711">
        <f t="shared" si="18"/>
        <v>379.32430431456231</v>
      </c>
      <c r="T113" s="711">
        <f t="shared" si="29"/>
        <v>373.85232070633805</v>
      </c>
    </row>
    <row r="114" spans="2:20">
      <c r="B114" s="581">
        <v>40</v>
      </c>
      <c r="C114" s="711">
        <f t="shared" si="12"/>
        <v>0.58217064715836586</v>
      </c>
      <c r="D114" s="711">
        <f t="shared" si="19"/>
        <v>1333.6159731247089</v>
      </c>
      <c r="E114" s="711">
        <f t="shared" si="20"/>
        <v>410.20842396548323</v>
      </c>
      <c r="F114" s="711">
        <f t="shared" si="21"/>
        <v>305.19891717717951</v>
      </c>
      <c r="G114" s="711">
        <f t="shared" si="22"/>
        <v>298.32414962172777</v>
      </c>
      <c r="H114" s="718">
        <f t="shared" si="23"/>
        <v>298.0027894185298</v>
      </c>
      <c r="I114" s="711">
        <f t="shared" si="24"/>
        <v>298.00136023800678</v>
      </c>
      <c r="J114" s="711">
        <f t="shared" si="25"/>
        <v>298.0006554748831</v>
      </c>
      <c r="K114" s="711">
        <f t="shared" si="26"/>
        <v>298.0003399231631</v>
      </c>
      <c r="L114" s="711">
        <f t="shared" si="27"/>
        <v>298.00025079462847</v>
      </c>
      <c r="N114" s="581">
        <v>40</v>
      </c>
      <c r="O114" s="711">
        <f t="shared" si="13"/>
        <v>0.58217064715836586</v>
      </c>
      <c r="P114" s="711">
        <f t="shared" si="28"/>
        <v>462.9737164309862</v>
      </c>
      <c r="Q114" s="711">
        <f t="shared" si="30"/>
        <v>425.35629623858546</v>
      </c>
      <c r="R114" s="711">
        <f t="shared" si="17"/>
        <v>398.27551821094795</v>
      </c>
      <c r="S114" s="711">
        <f t="shared" si="18"/>
        <v>381.94542589659147</v>
      </c>
      <c r="T114" s="711">
        <f t="shared" si="29"/>
        <v>376.48123391340346</v>
      </c>
    </row>
    <row r="115" spans="2:20">
      <c r="B115" s="581">
        <v>41</v>
      </c>
      <c r="C115" s="711">
        <f t="shared" si="12"/>
        <v>0.59672491333732502</v>
      </c>
      <c r="D115" s="711">
        <f t="shared" si="19"/>
        <v>1339.0330803106012</v>
      </c>
      <c r="E115" s="711">
        <f t="shared" si="20"/>
        <v>413.89936157695018</v>
      </c>
      <c r="F115" s="711">
        <f t="shared" si="21"/>
        <v>305.64150034731603</v>
      </c>
      <c r="G115" s="711">
        <f t="shared" si="22"/>
        <v>298.35370518812385</v>
      </c>
      <c r="H115" s="718">
        <f t="shared" si="23"/>
        <v>298.00311226558392</v>
      </c>
      <c r="I115" s="711">
        <f t="shared" si="24"/>
        <v>298.00153468490475</v>
      </c>
      <c r="J115" s="711">
        <f t="shared" si="25"/>
        <v>298.00074920085115</v>
      </c>
      <c r="K115" s="711">
        <f t="shared" si="26"/>
        <v>298.0003944481129</v>
      </c>
      <c r="L115" s="711">
        <f t="shared" si="27"/>
        <v>298.00029369919935</v>
      </c>
      <c r="N115" s="581">
        <v>41</v>
      </c>
      <c r="O115" s="711">
        <f t="shared" si="13"/>
        <v>0.59672491333732502</v>
      </c>
      <c r="P115" s="711">
        <f t="shared" si="28"/>
        <v>465.43164835955974</v>
      </c>
      <c r="Q115" s="711">
        <f t="shared" si="30"/>
        <v>427.89362422438847</v>
      </c>
      <c r="R115" s="711">
        <f t="shared" si="17"/>
        <v>400.86439000713597</v>
      </c>
      <c r="S115" s="711">
        <f t="shared" si="18"/>
        <v>384.56204251601326</v>
      </c>
      <c r="T115" s="711">
        <f t="shared" si="29"/>
        <v>379.10616914687705</v>
      </c>
    </row>
    <row r="116" spans="2:20">
      <c r="B116" s="581">
        <v>42</v>
      </c>
      <c r="C116" s="711">
        <f t="shared" si="12"/>
        <v>0.61127917951628419</v>
      </c>
      <c r="D116" s="711">
        <f t="shared" si="19"/>
        <v>1344.1353041203399</v>
      </c>
      <c r="E116" s="711">
        <f t="shared" si="20"/>
        <v>417.58343420452672</v>
      </c>
      <c r="F116" s="711">
        <f t="shared" si="21"/>
        <v>306.09687071136534</v>
      </c>
      <c r="G116" s="711">
        <f t="shared" si="22"/>
        <v>298.38499165183464</v>
      </c>
      <c r="H116" s="718">
        <f t="shared" si="23"/>
        <v>298.00346169851139</v>
      </c>
      <c r="I116" s="711">
        <f t="shared" si="24"/>
        <v>298.00172542963196</v>
      </c>
      <c r="J116" s="711">
        <f t="shared" si="25"/>
        <v>298.0008529252259</v>
      </c>
      <c r="K116" s="711">
        <f t="shared" si="26"/>
        <v>298.00045561475434</v>
      </c>
      <c r="L116" s="711">
        <f t="shared" si="27"/>
        <v>298.00034219669715</v>
      </c>
      <c r="N116" s="581">
        <v>42</v>
      </c>
      <c r="O116" s="711">
        <f t="shared" si="13"/>
        <v>0.61127917951628419</v>
      </c>
      <c r="P116" s="711">
        <f t="shared" si="28"/>
        <v>467.88264183638171</v>
      </c>
      <c r="Q116" s="711">
        <f t="shared" si="30"/>
        <v>430.42424511278034</v>
      </c>
      <c r="R116" s="711">
        <f t="shared" si="17"/>
        <v>403.4475307710664</v>
      </c>
      <c r="S116" s="711">
        <f t="shared" si="18"/>
        <v>387.17398111150254</v>
      </c>
      <c r="T116" s="711">
        <f t="shared" si="29"/>
        <v>381.72687293941567</v>
      </c>
    </row>
    <row r="117" spans="2:20">
      <c r="B117" s="581">
        <v>43</v>
      </c>
      <c r="C117" s="711">
        <f t="shared" si="12"/>
        <v>0.62583344569524335</v>
      </c>
      <c r="D117" s="711">
        <f t="shared" si="19"/>
        <v>1348.9428212225748</v>
      </c>
      <c r="E117" s="711">
        <f t="shared" si="20"/>
        <v>421.25934132981985</v>
      </c>
      <c r="F117" s="711">
        <f t="shared" si="21"/>
        <v>306.56488977551726</v>
      </c>
      <c r="G117" s="711">
        <f t="shared" si="22"/>
        <v>298.41805118988401</v>
      </c>
      <c r="H117" s="718">
        <f t="shared" si="23"/>
        <v>298.00383901984793</v>
      </c>
      <c r="I117" s="711">
        <f t="shared" si="24"/>
        <v>298.00193343268802</v>
      </c>
      <c r="J117" s="711">
        <f t="shared" si="25"/>
        <v>298.00096735664056</v>
      </c>
      <c r="K117" s="711">
        <f t="shared" si="26"/>
        <v>298.00052397886475</v>
      </c>
      <c r="L117" s="711">
        <f t="shared" si="27"/>
        <v>298.00039679174836</v>
      </c>
      <c r="N117" s="581">
        <v>43</v>
      </c>
      <c r="O117" s="711">
        <f t="shared" si="13"/>
        <v>0.62583344569524335</v>
      </c>
      <c r="P117" s="711">
        <f t="shared" si="28"/>
        <v>470.3269358161088</v>
      </c>
      <c r="Q117" s="711">
        <f t="shared" si="30"/>
        <v>432.94833823751435</v>
      </c>
      <c r="R117" s="711">
        <f t="shared" si="17"/>
        <v>406.02495903141846</v>
      </c>
      <c r="S117" s="711">
        <f t="shared" si="18"/>
        <v>389.78109564982299</v>
      </c>
      <c r="T117" s="711">
        <f t="shared" si="29"/>
        <v>384.34313057053942</v>
      </c>
    </row>
    <row r="118" spans="2:20">
      <c r="B118" s="581">
        <v>44</v>
      </c>
      <c r="C118" s="711">
        <f t="shared" si="12"/>
        <v>0.64038771187420251</v>
      </c>
      <c r="D118" s="711">
        <f t="shared" si="19"/>
        <v>1353.4744997345479</v>
      </c>
      <c r="E118" s="711">
        <f t="shared" si="20"/>
        <v>424.92588453624211</v>
      </c>
      <c r="F118" s="711">
        <f t="shared" si="21"/>
        <v>307.04541462010127</v>
      </c>
      <c r="G118" s="711">
        <f t="shared" si="22"/>
        <v>298.45292498013657</v>
      </c>
      <c r="H118" s="718">
        <f t="shared" si="23"/>
        <v>298.00424554895403</v>
      </c>
      <c r="I118" s="711">
        <f t="shared" si="24"/>
        <v>298.0021596762864</v>
      </c>
      <c r="J118" s="711">
        <f t="shared" si="25"/>
        <v>298.001093227571</v>
      </c>
      <c r="K118" s="711">
        <f t="shared" si="26"/>
        <v>298.00060012071299</v>
      </c>
      <c r="L118" s="711">
        <f t="shared" si="27"/>
        <v>298.00045801357146</v>
      </c>
      <c r="N118" s="581">
        <v>44</v>
      </c>
      <c r="O118" s="711">
        <f t="shared" si="13"/>
        <v>0.64038771187420251</v>
      </c>
      <c r="P118" s="711">
        <f t="shared" si="28"/>
        <v>472.76473614676405</v>
      </c>
      <c r="Q118" s="711">
        <f t="shared" si="30"/>
        <v>435.46605856619163</v>
      </c>
      <c r="R118" s="711">
        <f t="shared" si="17"/>
        <v>408.59669241218666</v>
      </c>
      <c r="S118" s="711">
        <f t="shared" si="18"/>
        <v>392.38326318531062</v>
      </c>
      <c r="T118" s="711">
        <f t="shared" si="29"/>
        <v>386.95476041931562</v>
      </c>
    </row>
    <row r="119" spans="2:20">
      <c r="B119" s="581">
        <v>45</v>
      </c>
      <c r="C119" s="711">
        <f t="shared" si="12"/>
        <v>0.65494197805316168</v>
      </c>
      <c r="D119" s="711">
        <f t="shared" si="19"/>
        <v>1357.7479842479445</v>
      </c>
      <c r="E119" s="711">
        <f t="shared" si="20"/>
        <v>428.58196066659536</v>
      </c>
      <c r="F119" s="711">
        <f t="shared" si="21"/>
        <v>307.53829839547541</v>
      </c>
      <c r="G119" s="711">
        <f t="shared" si="22"/>
        <v>298.48965319042554</v>
      </c>
      <c r="H119" s="718">
        <f t="shared" si="23"/>
        <v>298.00468262105034</v>
      </c>
      <c r="I119" s="711">
        <f t="shared" si="24"/>
        <v>298.00240516368962</v>
      </c>
      <c r="J119" s="711">
        <f t="shared" si="25"/>
        <v>298.00123129397934</v>
      </c>
      <c r="K119" s="711">
        <f t="shared" si="26"/>
        <v>298.00068464492762</v>
      </c>
      <c r="L119" s="711">
        <f t="shared" si="27"/>
        <v>298.00052641592629</v>
      </c>
      <c r="N119" s="581">
        <v>45</v>
      </c>
      <c r="O119" s="711">
        <f t="shared" si="13"/>
        <v>0.65494197805316168</v>
      </c>
      <c r="P119" s="711">
        <f t="shared" si="28"/>
        <v>475.19622038783109</v>
      </c>
      <c r="Q119" s="711">
        <f t="shared" si="30"/>
        <v>437.97754024522044</v>
      </c>
      <c r="R119" s="711">
        <f t="shared" si="17"/>
        <v>411.16274776050011</v>
      </c>
      <c r="S119" s="711">
        <f t="shared" si="18"/>
        <v>394.98038049328323</v>
      </c>
      <c r="T119" s="711">
        <f t="shared" si="29"/>
        <v>389.56160913955557</v>
      </c>
    </row>
    <row r="120" spans="2:20">
      <c r="B120" s="581">
        <v>46</v>
      </c>
      <c r="C120" s="711">
        <f t="shared" si="12"/>
        <v>0.66949624423212084</v>
      </c>
      <c r="D120" s="711">
        <f t="shared" si="19"/>
        <v>1361.7797753281366</v>
      </c>
      <c r="E120" s="711">
        <f t="shared" si="20"/>
        <v>432.22655542807155</v>
      </c>
      <c r="F120" s="711">
        <f t="shared" si="21"/>
        <v>308.04339078253503</v>
      </c>
      <c r="G120" s="711">
        <f t="shared" si="22"/>
        <v>298.52827497001044</v>
      </c>
      <c r="H120" s="718">
        <f t="shared" si="23"/>
        <v>298.00515158628173</v>
      </c>
      <c r="I120" s="711">
        <f t="shared" si="24"/>
        <v>298.00267091854647</v>
      </c>
      <c r="J120" s="711">
        <f t="shared" si="25"/>
        <v>298.00138233493766</v>
      </c>
      <c r="K120" s="711">
        <f t="shared" si="26"/>
        <v>298.00077818032997</v>
      </c>
      <c r="L120" s="711">
        <f t="shared" si="27"/>
        <v>298.00060257702472</v>
      </c>
      <c r="N120" s="581">
        <v>46</v>
      </c>
      <c r="O120" s="711">
        <f t="shared" si="13"/>
        <v>0.66949624423212084</v>
      </c>
      <c r="P120" s="711">
        <f t="shared" si="28"/>
        <v>477.6215419266241</v>
      </c>
      <c r="Q120" s="711">
        <f t="shared" si="30"/>
        <v>440.48289962847787</v>
      </c>
      <c r="R120" s="711">
        <f t="shared" si="17"/>
        <v>413.72314125583478</v>
      </c>
      <c r="S120" s="711">
        <f t="shared" si="18"/>
        <v>397.57236119378609</v>
      </c>
      <c r="T120" s="711">
        <f t="shared" si="29"/>
        <v>392.16354753772885</v>
      </c>
    </row>
    <row r="121" spans="2:20">
      <c r="B121" s="581">
        <v>47</v>
      </c>
      <c r="C121" s="711">
        <f t="shared" si="12"/>
        <v>0.68405051041107989</v>
      </c>
      <c r="D121" s="711">
        <f t="shared" si="19"/>
        <v>1365.5853038460643</v>
      </c>
      <c r="E121" s="711">
        <f t="shared" si="20"/>
        <v>435.8587374155511</v>
      </c>
      <c r="F121" s="711">
        <f t="shared" si="21"/>
        <v>308.56053842018719</v>
      </c>
      <c r="G121" s="711">
        <f t="shared" si="22"/>
        <v>298.56882844318511</v>
      </c>
      <c r="H121" s="718">
        <f t="shared" si="23"/>
        <v>298.00565380881017</v>
      </c>
      <c r="I121" s="711">
        <f t="shared" si="24"/>
        <v>298.00295798423292</v>
      </c>
      <c r="J121" s="711">
        <f t="shared" si="25"/>
        <v>298.00154715223255</v>
      </c>
      <c r="K121" s="711">
        <f t="shared" si="26"/>
        <v>298.00088137973603</v>
      </c>
      <c r="L121" s="711">
        <f t="shared" si="27"/>
        <v>298.00068709940354</v>
      </c>
      <c r="N121" s="581">
        <v>47</v>
      </c>
      <c r="O121" s="711">
        <f t="shared" si="13"/>
        <v>0.68405051041107989</v>
      </c>
      <c r="P121" s="711">
        <f t="shared" si="28"/>
        <v>480.04083349513644</v>
      </c>
      <c r="Q121" s="711">
        <f t="shared" si="30"/>
        <v>442.98223786487057</v>
      </c>
      <c r="R121" s="711">
        <f t="shared" si="17"/>
        <v>416.27788850332786</v>
      </c>
      <c r="S121" s="711">
        <f t="shared" si="18"/>
        <v>400.15913329425916</v>
      </c>
      <c r="T121" s="711">
        <f t="shared" si="29"/>
        <v>394.76046705124827</v>
      </c>
    </row>
    <row r="122" spans="2:20">
      <c r="B122" s="581">
        <v>48</v>
      </c>
      <c r="C122" s="711">
        <f t="shared" si="12"/>
        <v>0.69860477659003906</v>
      </c>
      <c r="D122" s="711">
        <f t="shared" si="19"/>
        <v>1369.1790004786549</v>
      </c>
      <c r="E122" s="711">
        <f t="shared" si="20"/>
        <v>439.47765252597128</v>
      </c>
      <c r="F122" s="711">
        <f t="shared" si="21"/>
        <v>309.08958530198646</v>
      </c>
      <c r="G122" s="711">
        <f t="shared" si="22"/>
        <v>298.61135070486637</v>
      </c>
      <c r="H122" s="718">
        <f t="shared" si="23"/>
        <v>298.00619066593543</v>
      </c>
      <c r="I122" s="711">
        <f t="shared" si="24"/>
        <v>298.00326742319606</v>
      </c>
      <c r="J122" s="711">
        <f t="shared" si="25"/>
        <v>298.00172656995414</v>
      </c>
      <c r="K122" s="711">
        <f t="shared" si="26"/>
        <v>298.00099491972759</v>
      </c>
      <c r="L122" s="711">
        <f t="shared" si="27"/>
        <v>298.00078060976341</v>
      </c>
      <c r="N122" s="581">
        <v>48</v>
      </c>
      <c r="O122" s="711">
        <f t="shared" si="13"/>
        <v>0.69860477659003906</v>
      </c>
      <c r="P122" s="711">
        <f t="shared" si="28"/>
        <v>482.45421017468573</v>
      </c>
      <c r="Q122" s="711">
        <f t="shared" si="30"/>
        <v>445.47564310903715</v>
      </c>
      <c r="R122" s="711">
        <f t="shared" si="17"/>
        <v>418.82700461351027</v>
      </c>
      <c r="S122" s="711">
        <f t="shared" si="18"/>
        <v>402.7406370901117</v>
      </c>
      <c r="T122" s="711">
        <f t="shared" si="29"/>
        <v>397.35227673968444</v>
      </c>
    </row>
    <row r="123" spans="2:20">
      <c r="B123" s="581">
        <v>49</v>
      </c>
      <c r="C123" s="711">
        <f t="shared" si="12"/>
        <v>0.71315904276899822</v>
      </c>
      <c r="D123" s="711">
        <f t="shared" si="19"/>
        <v>1372.5743606918384</v>
      </c>
      <c r="E123" s="711">
        <f t="shared" si="20"/>
        <v>443.08251873830937</v>
      </c>
      <c r="F123" s="711">
        <f t="shared" si="21"/>
        <v>309.63037314398207</v>
      </c>
      <c r="G123" s="711">
        <f t="shared" si="22"/>
        <v>298.65587781800809</v>
      </c>
      <c r="H123" s="718">
        <f t="shared" si="23"/>
        <v>298.00676354724413</v>
      </c>
      <c r="I123" s="711">
        <f t="shared" si="24"/>
        <v>298.00360031630419</v>
      </c>
      <c r="J123" s="711">
        <f t="shared" si="25"/>
        <v>298.00192143406974</v>
      </c>
      <c r="K123" s="711">
        <f t="shared" si="26"/>
        <v>298.00111950039621</v>
      </c>
      <c r="L123" s="711">
        <f t="shared" si="27"/>
        <v>298.00088375877488</v>
      </c>
      <c r="N123" s="581">
        <v>49</v>
      </c>
      <c r="O123" s="711">
        <f t="shared" si="13"/>
        <v>0.71315904276899822</v>
      </c>
      <c r="P123" s="711">
        <f t="shared" si="28"/>
        <v>484.86177196295409</v>
      </c>
      <c r="Q123" s="711">
        <f t="shared" si="30"/>
        <v>447.96319241008194</v>
      </c>
      <c r="R123" s="711">
        <f t="shared" si="17"/>
        <v>421.37050427043516</v>
      </c>
      <c r="S123" s="711">
        <f t="shared" si="18"/>
        <v>405.31682337107679</v>
      </c>
      <c r="T123" s="711">
        <f t="shared" si="29"/>
        <v>399.9389007142039</v>
      </c>
    </row>
    <row r="124" spans="2:20">
      <c r="B124" s="581">
        <v>50</v>
      </c>
      <c r="C124" s="711">
        <f t="shared" si="12"/>
        <v>0.72771330894795738</v>
      </c>
      <c r="D124" s="711">
        <f t="shared" si="19"/>
        <v>1375.7840054998082</v>
      </c>
      <c r="E124" s="711">
        <f t="shared" si="20"/>
        <v>446.67262123537921</v>
      </c>
      <c r="F124" s="711">
        <f t="shared" si="21"/>
        <v>310.18274172569318</v>
      </c>
      <c r="G124" s="711">
        <f t="shared" si="22"/>
        <v>298.70244481269322</v>
      </c>
      <c r="H124" s="718">
        <f t="shared" si="23"/>
        <v>298.00737385378596</v>
      </c>
      <c r="I124" s="711">
        <f t="shared" si="24"/>
        <v>298.00395776220131</v>
      </c>
      <c r="J124" s="711">
        <f t="shared" si="25"/>
        <v>298.00213261198496</v>
      </c>
      <c r="K124" s="711">
        <f t="shared" si="26"/>
        <v>298.0012558450606</v>
      </c>
      <c r="L124" s="711">
        <f t="shared" si="27"/>
        <v>298.00099722085497</v>
      </c>
      <c r="N124" s="581">
        <v>50</v>
      </c>
      <c r="O124" s="711">
        <f t="shared" si="13"/>
        <v>0.72771330894795738</v>
      </c>
      <c r="P124" s="711">
        <f t="shared" si="28"/>
        <v>487.2636059671604</v>
      </c>
      <c r="Q124" s="711">
        <f t="shared" si="30"/>
        <v>450.44495332523127</v>
      </c>
      <c r="R124" s="711">
        <f t="shared" si="17"/>
        <v>423.90840178989265</v>
      </c>
      <c r="S124" s="711">
        <f t="shared" si="18"/>
        <v>407.88765188881018</v>
      </c>
      <c r="T124" s="711">
        <f t="shared" si="29"/>
        <v>402.520275941406</v>
      </c>
    </row>
    <row r="125" spans="2:20">
      <c r="B125" s="581">
        <v>51</v>
      </c>
      <c r="C125" s="711">
        <f t="shared" si="12"/>
        <v>0.74226757512691655</v>
      </c>
      <c r="D125" s="711">
        <f t="shared" si="19"/>
        <v>1378.8197382750816</v>
      </c>
      <c r="E125" s="711">
        <f t="shared" si="20"/>
        <v>450.24730784518766</v>
      </c>
      <c r="F125" s="711">
        <f t="shared" si="21"/>
        <v>310.74652920600431</v>
      </c>
      <c r="G125" s="711">
        <f t="shared" si="22"/>
        <v>298.75108568676814</v>
      </c>
      <c r="H125" s="718">
        <f t="shared" si="23"/>
        <v>298.00802299727684</v>
      </c>
      <c r="I125" s="711">
        <f t="shared" si="24"/>
        <v>298.00434087666929</v>
      </c>
      <c r="J125" s="711">
        <f t="shared" si="25"/>
        <v>298.00236099209224</v>
      </c>
      <c r="K125" s="711">
        <f t="shared" si="26"/>
        <v>298.00140469996097</v>
      </c>
      <c r="L125" s="711">
        <f t="shared" si="27"/>
        <v>298.00112169391485</v>
      </c>
      <c r="N125" s="581">
        <v>51</v>
      </c>
      <c r="O125" s="711">
        <f t="shared" si="13"/>
        <v>0.74226757512691655</v>
      </c>
      <c r="P125" s="711">
        <f t="shared" si="28"/>
        <v>489.65978827781487</v>
      </c>
      <c r="Q125" s="711">
        <f t="shared" si="30"/>
        <v>452.92098529847749</v>
      </c>
      <c r="R125" s="711">
        <f t="shared" si="17"/>
        <v>426.44071116915404</v>
      </c>
      <c r="S125" s="711">
        <f t="shared" si="18"/>
        <v>410.45309004768501</v>
      </c>
      <c r="T125" s="711">
        <f t="shared" si="29"/>
        <v>405.09635036702934</v>
      </c>
    </row>
    <row r="126" spans="2:20">
      <c r="B126" s="581">
        <v>52</v>
      </c>
      <c r="C126" s="711">
        <f t="shared" si="12"/>
        <v>0.75682184130587571</v>
      </c>
      <c r="D126" s="711">
        <f t="shared" si="19"/>
        <v>1381.6925978660738</v>
      </c>
      <c r="E126" s="711">
        <f t="shared" si="20"/>
        <v>453.80598478104559</v>
      </c>
      <c r="F126" s="711">
        <f t="shared" si="21"/>
        <v>311.32157241565517</v>
      </c>
      <c r="G126" s="711">
        <f t="shared" si="22"/>
        <v>298.80183340789262</v>
      </c>
      <c r="H126" s="718">
        <f t="shared" si="23"/>
        <v>298.00871239932849</v>
      </c>
      <c r="I126" s="711">
        <f t="shared" si="24"/>
        <v>298.00475079199629</v>
      </c>
      <c r="J126" s="711">
        <f t="shared" si="25"/>
        <v>298.00260748331004</v>
      </c>
      <c r="K126" s="711">
        <f t="shared" si="26"/>
        <v>298.00156683393118</v>
      </c>
      <c r="L126" s="711">
        <f t="shared" si="27"/>
        <v>298.00125789908213</v>
      </c>
      <c r="N126" s="581">
        <v>52</v>
      </c>
      <c r="O126" s="711">
        <f t="shared" si="13"/>
        <v>0.75682184130587571</v>
      </c>
      <c r="P126" s="711">
        <f t="shared" si="28"/>
        <v>492.05038556957913</v>
      </c>
      <c r="Q126" s="711">
        <f t="shared" si="30"/>
        <v>455.3913408384384</v>
      </c>
      <c r="R126" s="711">
        <f t="shared" si="17"/>
        <v>428.96744612947975</v>
      </c>
      <c r="S126" s="711">
        <f t="shared" si="18"/>
        <v>413.01311178627424</v>
      </c>
      <c r="T126" s="711">
        <f t="shared" si="29"/>
        <v>407.66708131293956</v>
      </c>
    </row>
    <row r="127" spans="2:20">
      <c r="B127" s="581">
        <v>53</v>
      </c>
      <c r="C127" s="711">
        <f t="shared" si="12"/>
        <v>0.77137610748483487</v>
      </c>
      <c r="D127" s="711">
        <f t="shared" si="19"/>
        <v>1384.4129082622069</v>
      </c>
      <c r="E127" s="711">
        <f t="shared" si="20"/>
        <v>457.3481126609791</v>
      </c>
      <c r="F127" s="711">
        <f t="shared" si="21"/>
        <v>311.90770712788884</v>
      </c>
      <c r="G127" s="711">
        <f t="shared" si="22"/>
        <v>298.85471991688667</v>
      </c>
      <c r="H127" s="718">
        <f t="shared" si="23"/>
        <v>298.00944349070392</v>
      </c>
      <c r="I127" s="711">
        <f t="shared" si="24"/>
        <v>298.0051886563528</v>
      </c>
      <c r="J127" s="711">
        <f t="shared" si="25"/>
        <v>298.00287301461265</v>
      </c>
      <c r="K127" s="711">
        <f t="shared" si="26"/>
        <v>298.00174303805056</v>
      </c>
      <c r="L127" s="711">
        <f t="shared" si="27"/>
        <v>298.00140658039879</v>
      </c>
      <c r="N127" s="581">
        <v>53</v>
      </c>
      <c r="O127" s="711">
        <f t="shared" si="13"/>
        <v>0.77137610748483487</v>
      </c>
      <c r="P127" s="711">
        <f t="shared" si="28"/>
        <v>494.43545646897644</v>
      </c>
      <c r="Q127" s="711">
        <f t="shared" si="30"/>
        <v>457.85606652467493</v>
      </c>
      <c r="R127" s="711">
        <f t="shared" si="17"/>
        <v>431.48862015244481</v>
      </c>
      <c r="S127" s="711">
        <f t="shared" si="18"/>
        <v>415.56769662174878</v>
      </c>
      <c r="T127" s="711">
        <f t="shared" si="29"/>
        <v>410.23243410759699</v>
      </c>
    </row>
    <row r="128" spans="2:20">
      <c r="B128" s="581">
        <v>54</v>
      </c>
      <c r="C128" s="711">
        <f t="shared" si="12"/>
        <v>0.78593037366379392</v>
      </c>
      <c r="D128" s="711">
        <f t="shared" si="19"/>
        <v>1386.9903250309726</v>
      </c>
      <c r="E128" s="711">
        <f t="shared" si="20"/>
        <v>460.87320278825348</v>
      </c>
      <c r="F128" s="711">
        <f t="shared" si="21"/>
        <v>312.50476830872265</v>
      </c>
      <c r="G128" s="711">
        <f t="shared" si="22"/>
        <v>298.90977613226454</v>
      </c>
      <c r="H128" s="718">
        <f t="shared" si="23"/>
        <v>298.01021771059754</v>
      </c>
      <c r="I128" s="711">
        <f t="shared" si="24"/>
        <v>298.00565563317565</v>
      </c>
      <c r="J128" s="711">
        <f t="shared" si="25"/>
        <v>298.0031585345526</v>
      </c>
      <c r="K128" s="711">
        <f t="shared" si="26"/>
        <v>298.00193412527801</v>
      </c>
      <c r="L128" s="711">
        <f t="shared" si="27"/>
        <v>298.0015685044973</v>
      </c>
      <c r="N128" s="581">
        <v>54</v>
      </c>
      <c r="O128" s="711">
        <f t="shared" si="13"/>
        <v>0.78593037366379392</v>
      </c>
      <c r="P128" s="711">
        <f t="shared" si="28"/>
        <v>496.81505272290917</v>
      </c>
      <c r="Q128" s="711">
        <f t="shared" si="30"/>
        <v>460.31520386745285</v>
      </c>
      <c r="R128" s="711">
        <f t="shared" si="17"/>
        <v>434.00424651098217</v>
      </c>
      <c r="S128" s="711">
        <f t="shared" si="18"/>
        <v>418.11682883346276</v>
      </c>
      <c r="T128" s="711">
        <f t="shared" si="29"/>
        <v>412.79238091599893</v>
      </c>
    </row>
    <row r="129" spans="2:20">
      <c r="B129" s="581">
        <v>55</v>
      </c>
      <c r="C129" s="711">
        <f t="shared" si="12"/>
        <v>0.80048463984275309</v>
      </c>
      <c r="D129" s="711">
        <f t="shared" si="19"/>
        <v>1389.4338787367856</v>
      </c>
      <c r="E129" s="711">
        <f t="shared" si="20"/>
        <v>464.38081367600432</v>
      </c>
      <c r="F129" s="711">
        <f t="shared" si="21"/>
        <v>313.11259034820625</v>
      </c>
      <c r="G129" s="711">
        <f t="shared" si="22"/>
        <v>298.96703195585337</v>
      </c>
      <c r="H129" s="718">
        <f t="shared" si="23"/>
        <v>298.01103650594047</v>
      </c>
      <c r="I129" s="711">
        <f t="shared" si="24"/>
        <v>298.00615290056066</v>
      </c>
      <c r="J129" s="711">
        <f t="shared" si="25"/>
        <v>298.00346501077627</v>
      </c>
      <c r="K129" s="711">
        <f t="shared" si="26"/>
        <v>298.00214093006889</v>
      </c>
      <c r="L129" s="711">
        <f t="shared" si="27"/>
        <v>298.00174446025596</v>
      </c>
      <c r="N129" s="581">
        <v>55</v>
      </c>
      <c r="O129" s="711">
        <f t="shared" si="13"/>
        <v>0.80048463984275309</v>
      </c>
      <c r="P129" s="711">
        <f t="shared" si="28"/>
        <v>499.18922019699647</v>
      </c>
      <c r="Q129" s="711">
        <f t="shared" si="30"/>
        <v>462.76879004229164</v>
      </c>
      <c r="R129" s="711">
        <f t="shared" si="17"/>
        <v>436.51433829591326</v>
      </c>
      <c r="S129" s="711">
        <f t="shared" si="18"/>
        <v>420.66049676545447</v>
      </c>
      <c r="T129" s="711">
        <f t="shared" si="29"/>
        <v>415.34689974004357</v>
      </c>
    </row>
    <row r="130" spans="2:20">
      <c r="B130" s="581">
        <v>56</v>
      </c>
      <c r="C130" s="711">
        <f t="shared" si="12"/>
        <v>0.81503890602171225</v>
      </c>
      <c r="D130" s="711">
        <f t="shared" si="19"/>
        <v>1391.7520155378145</v>
      </c>
      <c r="E130" s="711">
        <f t="shared" si="20"/>
        <v>467.870547800076</v>
      </c>
      <c r="F130" s="711">
        <f t="shared" si="21"/>
        <v>313.73100727394643</v>
      </c>
      <c r="G130" s="711">
        <f t="shared" si="22"/>
        <v>299.02651627940088</v>
      </c>
      <c r="H130" s="718">
        <f t="shared" si="23"/>
        <v>298.01190133072913</v>
      </c>
      <c r="I130" s="711">
        <f t="shared" si="24"/>
        <v>298.00668165066361</v>
      </c>
      <c r="J130" s="711">
        <f t="shared" si="25"/>
        <v>298.00379342953477</v>
      </c>
      <c r="K130" s="711">
        <f t="shared" si="26"/>
        <v>298.00236430797673</v>
      </c>
      <c r="L130" s="711">
        <f t="shared" si="27"/>
        <v>298.00193525843633</v>
      </c>
      <c r="N130" s="581">
        <v>56</v>
      </c>
      <c r="O130" s="711">
        <f t="shared" si="13"/>
        <v>0.81503890602171225</v>
      </c>
      <c r="P130" s="711">
        <f t="shared" si="28"/>
        <v>501.55799972851577</v>
      </c>
      <c r="Q130" s="711">
        <f t="shared" si="30"/>
        <v>465.21685851753875</v>
      </c>
      <c r="R130" s="711">
        <f t="shared" si="17"/>
        <v>439.01890843862287</v>
      </c>
      <c r="S130" s="711">
        <f t="shared" si="18"/>
        <v>423.1986922305432</v>
      </c>
      <c r="T130" s="711">
        <f t="shared" si="29"/>
        <v>417.89597356449485</v>
      </c>
    </row>
    <row r="131" spans="2:20">
      <c r="B131" s="581">
        <v>57</v>
      </c>
      <c r="C131" s="711">
        <f t="shared" si="12"/>
        <v>0.82959317220067141</v>
      </c>
      <c r="D131" s="711">
        <f t="shared" si="19"/>
        <v>1393.9526351442339</v>
      </c>
      <c r="E131" s="711">
        <f t="shared" si="20"/>
        <v>471.34204856520216</v>
      </c>
      <c r="F131" s="711">
        <f t="shared" si="21"/>
        <v>314.35985294809046</v>
      </c>
      <c r="G131" s="711">
        <f t="shared" si="22"/>
        <v>299.08825699208353</v>
      </c>
      <c r="H131" s="718">
        <f t="shared" si="23"/>
        <v>298.01281364537709</v>
      </c>
      <c r="I131" s="711">
        <f t="shared" si="24"/>
        <v>298.00724308911003</v>
      </c>
      <c r="J131" s="711">
        <f t="shared" si="25"/>
        <v>298.00414479518975</v>
      </c>
      <c r="K131" s="711">
        <f t="shared" si="26"/>
        <v>298.00260513524205</v>
      </c>
      <c r="L131" s="711">
        <f t="shared" si="27"/>
        <v>298.00214173130325</v>
      </c>
      <c r="N131" s="581">
        <v>57</v>
      </c>
      <c r="O131" s="711">
        <f t="shared" si="13"/>
        <v>0.82959317220067141</v>
      </c>
      <c r="P131" s="711">
        <f t="shared" si="28"/>
        <v>503.92142785512613</v>
      </c>
      <c r="Q131" s="711">
        <f t="shared" si="30"/>
        <v>467.65943959054857</v>
      </c>
      <c r="R131" s="711">
        <f t="shared" si="17"/>
        <v>441.51796973044009</v>
      </c>
      <c r="S131" s="711">
        <f t="shared" si="18"/>
        <v>425.7314100012249</v>
      </c>
      <c r="T131" s="711">
        <f t="shared" si="29"/>
        <v>420.43958962734212</v>
      </c>
    </row>
    <row r="132" spans="2:20">
      <c r="B132" s="581">
        <v>58</v>
      </c>
      <c r="C132" s="711">
        <f t="shared" si="12"/>
        <v>0.84414743837963058</v>
      </c>
      <c r="D132" s="711">
        <f t="shared" si="19"/>
        <v>1396.0431263094076</v>
      </c>
      <c r="E132" s="711">
        <f t="shared" si="20"/>
        <v>474.79499747062914</v>
      </c>
      <c r="F132" s="711">
        <f t="shared" si="21"/>
        <v>314.99896124888431</v>
      </c>
      <c r="G132" s="711">
        <f t="shared" si="22"/>
        <v>299.1522809888321</v>
      </c>
      <c r="H132" s="718">
        <f t="shared" si="23"/>
        <v>298.01377491608952</v>
      </c>
      <c r="I132" s="711">
        <f t="shared" si="24"/>
        <v>298.00783843441479</v>
      </c>
      <c r="J132" s="711">
        <f t="shared" si="25"/>
        <v>298.0045201297163</v>
      </c>
      <c r="K132" s="711">
        <f t="shared" si="26"/>
        <v>298.00286430836843</v>
      </c>
      <c r="L132" s="711">
        <f t="shared" si="27"/>
        <v>298.00236473222964</v>
      </c>
      <c r="N132" s="581">
        <v>58</v>
      </c>
      <c r="O132" s="711">
        <f t="shared" si="13"/>
        <v>0.84414743837963058</v>
      </c>
      <c r="P132" s="711">
        <f t="shared" si="28"/>
        <v>506.27953743746428</v>
      </c>
      <c r="Q132" s="711">
        <f t="shared" si="30"/>
        <v>470.09656084577824</v>
      </c>
      <c r="R132" s="711">
        <f t="shared" si="17"/>
        <v>444.01153483920456</v>
      </c>
      <c r="S132" s="711">
        <f t="shared" si="18"/>
        <v>428.25864737472563</v>
      </c>
      <c r="T132" s="711">
        <f t="shared" si="29"/>
        <v>422.97773879643671</v>
      </c>
    </row>
    <row r="133" spans="2:20">
      <c r="B133" s="581">
        <v>59</v>
      </c>
      <c r="C133" s="711">
        <f t="shared" si="12"/>
        <v>0.85870170455858974</v>
      </c>
      <c r="D133" s="711">
        <f t="shared" si="19"/>
        <v>1398.0304000143735</v>
      </c>
      <c r="E133" s="711">
        <f t="shared" si="20"/>
        <v>478.22911146218809</v>
      </c>
      <c r="F133" s="711">
        <f t="shared" si="21"/>
        <v>315.64816623784816</v>
      </c>
      <c r="G133" s="711">
        <f t="shared" si="22"/>
        <v>299.21861417939874</v>
      </c>
      <c r="H133" s="718">
        <f t="shared" si="23"/>
        <v>298.01478661425932</v>
      </c>
      <c r="I133" s="711">
        <f t="shared" si="24"/>
        <v>298.00846891741026</v>
      </c>
      <c r="J133" s="711">
        <f t="shared" si="25"/>
        <v>298.00492047220354</v>
      </c>
      <c r="K133" s="711">
        <f t="shared" si="26"/>
        <v>298.00314274368793</v>
      </c>
      <c r="L133" s="711">
        <f t="shared" si="27"/>
        <v>298.00260513528792</v>
      </c>
      <c r="N133" s="581">
        <v>59</v>
      </c>
      <c r="O133" s="711">
        <f t="shared" si="13"/>
        <v>0.85870170455858974</v>
      </c>
      <c r="P133" s="711">
        <f t="shared" si="28"/>
        <v>508.63235819107052</v>
      </c>
      <c r="Q133" s="711">
        <f t="shared" si="30"/>
        <v>472.52824754617188</v>
      </c>
      <c r="R133" s="711">
        <f t="shared" si="17"/>
        <v>446.49961632342951</v>
      </c>
      <c r="S133" s="711">
        <f t="shared" si="18"/>
        <v>430.78040380141027</v>
      </c>
      <c r="T133" s="711">
        <f t="shared" si="29"/>
        <v>425.51041503692721</v>
      </c>
    </row>
    <row r="134" spans="2:20">
      <c r="B134" s="581">
        <v>60</v>
      </c>
      <c r="C134" s="711">
        <f t="shared" si="12"/>
        <v>0.8732559707375489</v>
      </c>
      <c r="D134" s="711">
        <f t="shared" si="19"/>
        <v>1399.9209204955664</v>
      </c>
      <c r="E134" s="711">
        <f t="shared" si="20"/>
        <v>481.64414045866499</v>
      </c>
      <c r="F134" s="711">
        <f t="shared" si="21"/>
        <v>316.30730231354249</v>
      </c>
      <c r="G134" s="711">
        <f t="shared" si="22"/>
        <v>299.28728149809291</v>
      </c>
      <c r="H134" s="718">
        <f t="shared" si="23"/>
        <v>298.01585021588443</v>
      </c>
      <c r="I134" s="711">
        <f t="shared" si="24"/>
        <v>298.00913578068435</v>
      </c>
      <c r="J134" s="711">
        <f t="shared" si="25"/>
        <v>298.00534687835318</v>
      </c>
      <c r="K134" s="711">
        <f t="shared" si="26"/>
        <v>298.00344137691718</v>
      </c>
      <c r="L134" s="711">
        <f t="shared" si="27"/>
        <v>298.00286383482859</v>
      </c>
      <c r="N134" s="581">
        <v>60</v>
      </c>
      <c r="O134" s="711">
        <f t="shared" si="13"/>
        <v>0.8732559707375489</v>
      </c>
      <c r="P134" s="711">
        <f t="shared" si="28"/>
        <v>510.97991714085026</v>
      </c>
      <c r="Q134" s="711">
        <f t="shared" si="30"/>
        <v>474.95452296754985</v>
      </c>
      <c r="R134" s="711">
        <f t="shared" si="17"/>
        <v>448.98222664440868</v>
      </c>
      <c r="S134" s="711">
        <f t="shared" si="18"/>
        <v>433.29668056732146</v>
      </c>
      <c r="T134" s="711">
        <f t="shared" si="29"/>
        <v>428.03761495626867</v>
      </c>
    </row>
    <row r="135" spans="2:20">
      <c r="B135" s="581">
        <v>61</v>
      </c>
      <c r="C135" s="711">
        <f t="shared" si="12"/>
        <v>0.88781023691650796</v>
      </c>
      <c r="D135" s="711">
        <f t="shared" si="19"/>
        <v>1401.7207342559764</v>
      </c>
      <c r="E135" s="711">
        <f t="shared" si="20"/>
        <v>485.03986504111037</v>
      </c>
      <c r="F135" s="711">
        <f t="shared" si="21"/>
        <v>316.97620435283528</v>
      </c>
      <c r="G135" s="711">
        <f t="shared" si="22"/>
        <v>299.35830691412082</v>
      </c>
      <c r="H135" s="718">
        <f t="shared" si="23"/>
        <v>298.01696720100551</v>
      </c>
      <c r="I135" s="711">
        <f t="shared" si="24"/>
        <v>298.00984027802849</v>
      </c>
      <c r="J135" s="711">
        <f t="shared" si="25"/>
        <v>298.00580041997728</v>
      </c>
      <c r="K135" s="711">
        <f t="shared" si="26"/>
        <v>298.00376116270508</v>
      </c>
      <c r="L135" s="711">
        <f t="shared" si="27"/>
        <v>298.00314174504831</v>
      </c>
      <c r="N135" s="581">
        <v>61</v>
      </c>
      <c r="O135" s="711">
        <f t="shared" si="13"/>
        <v>0.88781023691650796</v>
      </c>
      <c r="P135" s="711">
        <f t="shared" si="28"/>
        <v>513.3222390093531</v>
      </c>
      <c r="Q135" s="711">
        <f t="shared" si="30"/>
        <v>477.37540868430403</v>
      </c>
      <c r="R135" s="711">
        <f t="shared" si="17"/>
        <v>451.45937817657</v>
      </c>
      <c r="S135" s="711">
        <f t="shared" si="18"/>
        <v>435.80748052296292</v>
      </c>
      <c r="T135" s="711">
        <f t="shared" si="29"/>
        <v>430.55933741550757</v>
      </c>
    </row>
    <row r="136" spans="2:20">
      <c r="B136" s="581">
        <v>62</v>
      </c>
      <c r="C136" s="711">
        <f t="shared" si="12"/>
        <v>0.90236450309546712</v>
      </c>
      <c r="D136" s="711">
        <f t="shared" si="19"/>
        <v>1403.4354971908219</v>
      </c>
      <c r="E136" s="711">
        <f t="shared" si="20"/>
        <v>488.41609429446669</v>
      </c>
      <c r="F136" s="711">
        <f t="shared" si="21"/>
        <v>317.65470784052081</v>
      </c>
      <c r="G136" s="711">
        <f t="shared" si="22"/>
        <v>299.43171344246565</v>
      </c>
      <c r="H136" s="718">
        <f t="shared" si="23"/>
        <v>298.01813905316351</v>
      </c>
      <c r="I136" s="711">
        <f t="shared" si="24"/>
        <v>298.01058367389481</v>
      </c>
      <c r="J136" s="711">
        <f t="shared" si="25"/>
        <v>298.00628218449634</v>
      </c>
      <c r="K136" s="711">
        <f t="shared" si="26"/>
        <v>298.0041030741732</v>
      </c>
      <c r="L136" s="711">
        <f t="shared" si="27"/>
        <v>298.00343979954789</v>
      </c>
      <c r="N136" s="581">
        <v>62</v>
      </c>
      <c r="O136" s="711">
        <f t="shared" si="13"/>
        <v>0.90236450309546712</v>
      </c>
      <c r="P136" s="711">
        <f t="shared" si="28"/>
        <v>515.65934654850935</v>
      </c>
      <c r="Q136" s="711">
        <f t="shared" si="30"/>
        <v>479.79092481349136</v>
      </c>
      <c r="R136" s="711">
        <f t="shared" si="17"/>
        <v>453.93108321632843</v>
      </c>
      <c r="S136" s="711">
        <f t="shared" si="18"/>
        <v>438.31280785159288</v>
      </c>
      <c r="T136" s="711">
        <f t="shared" si="29"/>
        <v>433.07558319718976</v>
      </c>
    </row>
    <row r="137" spans="2:20">
      <c r="B137" s="581">
        <v>63</v>
      </c>
      <c r="C137" s="711">
        <f t="shared" si="12"/>
        <v>0.91691876927442628</v>
      </c>
      <c r="D137" s="711">
        <f t="shared" si="19"/>
        <v>1405.0704999502987</v>
      </c>
      <c r="E137" s="711">
        <f t="shared" si="20"/>
        <v>491.77266379158442</v>
      </c>
      <c r="F137" s="711">
        <f t="shared" si="21"/>
        <v>318.34264898808357</v>
      </c>
      <c r="G137" s="711">
        <f t="shared" si="22"/>
        <v>299.50752315525227</v>
      </c>
      <c r="H137" s="718">
        <f t="shared" si="23"/>
        <v>298.01936725887623</v>
      </c>
      <c r="I137" s="711">
        <f t="shared" si="24"/>
        <v>298.01136724286312</v>
      </c>
      <c r="J137" s="711">
        <f t="shared" si="25"/>
        <v>298.00679327443754</v>
      </c>
      <c r="K137" s="711">
        <f t="shared" si="26"/>
        <v>298.00446810245052</v>
      </c>
      <c r="L137" s="711">
        <f t="shared" si="27"/>
        <v>298.00375895088223</v>
      </c>
      <c r="N137" s="581">
        <v>63</v>
      </c>
      <c r="O137" s="711">
        <f t="shared" si="13"/>
        <v>0.91691876927442628</v>
      </c>
      <c r="P137" s="711">
        <f t="shared" si="28"/>
        <v>517.99126082305793</v>
      </c>
      <c r="Q137" s="711">
        <f t="shared" si="30"/>
        <v>482.20109022338431</v>
      </c>
      <c r="R137" s="711">
        <f t="shared" si="17"/>
        <v>456.39735398965854</v>
      </c>
      <c r="S137" s="711">
        <f t="shared" si="18"/>
        <v>440.81266787127294</v>
      </c>
      <c r="T137" s="711">
        <f t="shared" si="29"/>
        <v>435.58635472164474</v>
      </c>
    </row>
    <row r="138" spans="2:20">
      <c r="B138" s="581">
        <v>64</v>
      </c>
      <c r="C138" s="711">
        <f t="shared" si="12"/>
        <v>0.93147303545338545</v>
      </c>
      <c r="D138" s="711">
        <f t="shared" si="19"/>
        <v>1406.6306916539959</v>
      </c>
      <c r="E138" s="711">
        <f t="shared" si="20"/>
        <v>495.10943371034284</v>
      </c>
      <c r="F138" s="711">
        <f t="shared" si="21"/>
        <v>319.03986484235099</v>
      </c>
      <c r="G138" s="711">
        <f t="shared" si="22"/>
        <v>299.58575719354246</v>
      </c>
      <c r="H138" s="718">
        <f t="shared" si="23"/>
        <v>298.02065330713361</v>
      </c>
      <c r="I138" s="711">
        <f t="shared" si="24"/>
        <v>298.01219226911803</v>
      </c>
      <c r="J138" s="711">
        <f t="shared" si="25"/>
        <v>298.00733480693418</v>
      </c>
      <c r="K138" s="711">
        <f t="shared" si="26"/>
        <v>298.00485725620268</v>
      </c>
      <c r="L138" s="711">
        <f t="shared" si="27"/>
        <v>298.00410017010245</v>
      </c>
      <c r="N138" s="581">
        <v>64</v>
      </c>
      <c r="O138" s="711">
        <f t="shared" si="13"/>
        <v>0.93147303545338545</v>
      </c>
      <c r="P138" s="711">
        <f t="shared" si="28"/>
        <v>520.31800145270267</v>
      </c>
      <c r="Q138" s="711">
        <f t="shared" si="30"/>
        <v>484.6059227116549</v>
      </c>
      <c r="R138" s="711">
        <f t="shared" si="17"/>
        <v>458.85820265857205</v>
      </c>
      <c r="S138" s="711">
        <f t="shared" si="18"/>
        <v>443.30706686575604</v>
      </c>
      <c r="T138" s="711">
        <f t="shared" si="29"/>
        <v>438.09165580459961</v>
      </c>
    </row>
    <row r="139" spans="2:20">
      <c r="B139" s="581">
        <v>65</v>
      </c>
      <c r="C139" s="711">
        <f t="shared" si="12"/>
        <v>0.94602730163234461</v>
      </c>
      <c r="D139" s="711">
        <f t="shared" ref="D139:D170" si="31">(1-2*FoAb-2*FoAb*BiCombAb)*D138+2*FoAb*E138+2*FoAb*BiCombAb*Tcomb</f>
        <v>1408.1207020641277</v>
      </c>
      <c r="E139" s="711">
        <f t="shared" ref="E139:E170" si="32">FoAb*D138+(1-2*FoAb)*E138+FoAb*F138</f>
        <v>498.42628707519481</v>
      </c>
      <c r="F139" s="711">
        <f t="shared" ref="F139:F170" si="33">FoAb*E138+(1-2*FoAb)*F138+FoAb*G138</f>
        <v>319.74619338472684</v>
      </c>
      <c r="G139" s="711">
        <f t="shared" ref="G139:G170" si="34">FoAb*F138+(1-2*FoAb)*G138+FoAb*H138</f>
        <v>299.66643577951146</v>
      </c>
      <c r="H139" s="718">
        <f t="shared" ref="H139:H170" si="35">_FoN1*G138+(1-_FoN1-_FoN2)*H138+_FoN2*I138</f>
        <v>298.02199868891063</v>
      </c>
      <c r="I139" s="711">
        <f t="shared" ref="I139:I170" si="36">FoCase*H138+(1-2*FoCase)*I138+FoCase*J138</f>
        <v>298.01306004593567</v>
      </c>
      <c r="J139" s="711">
        <f t="shared" ref="J139:J170" si="37">FoCase*I138+(1-2*FoCase)*J138+FoCase*K138</f>
        <v>298.0079079132272</v>
      </c>
      <c r="K139" s="711">
        <f t="shared" ref="K139:K170" si="38">FoCase*J138+(1-2*FoCase)*K138+FoCase*L138</f>
        <v>298.00527156115766</v>
      </c>
      <c r="L139" s="711">
        <f t="shared" ref="L139:L170" si="39">(1-2*FoCase-2*FoCase*BiAtmCase)*L138+2*FoCase*K138+2*FoCase*BiAtmCase*Tatm</f>
        <v>298.00446444629233</v>
      </c>
      <c r="N139" s="581">
        <v>65</v>
      </c>
      <c r="O139" s="711">
        <f t="shared" si="13"/>
        <v>0.94602730163234461</v>
      </c>
      <c r="P139" s="711">
        <f t="shared" ref="P139:P170" si="40">(1-2*FoCase-2*FoCase*BiCombCase)*P138+2*FoCase*Q138+2*FoCase*BiCombCase*Tcomb</f>
        <v>522.63958681900749</v>
      </c>
      <c r="Q139" s="711">
        <f t="shared" si="30"/>
        <v>487.00543915761568</v>
      </c>
      <c r="R139" s="711">
        <f t="shared" si="17"/>
        <v>461.31364132666073</v>
      </c>
      <c r="S139" s="711">
        <f t="shared" si="18"/>
        <v>445.79601194001305</v>
      </c>
      <c r="T139" s="711">
        <f t="shared" ref="T139:T170" si="41">(1-2*FoCase-2*FoCase*BiAtmCase)*T138+2*FoCase*S138+2*FoCase*BiAtmCase*Tatm</f>
        <v>440.59149145010474</v>
      </c>
    </row>
    <row r="140" spans="2:20">
      <c r="B140" s="581">
        <v>66</v>
      </c>
      <c r="C140" s="711">
        <f t="shared" ref="C140:C202" si="42">$C$73*B140</f>
        <v>0.96058156781130377</v>
      </c>
      <c r="D140" s="711">
        <f t="shared" si="31"/>
        <v>1409.5448623177558</v>
      </c>
      <c r="E140" s="711">
        <f t="shared" si="32"/>
        <v>501.72312811502059</v>
      </c>
      <c r="F140" s="711">
        <f t="shared" si="33"/>
        <v>320.46147362165476</v>
      </c>
      <c r="G140" s="711">
        <f t="shared" si="34"/>
        <v>299.74957822896027</v>
      </c>
      <c r="H140" s="718">
        <f t="shared" si="35"/>
        <v>298.02340489669763</v>
      </c>
      <c r="I140" s="711">
        <f t="shared" si="36"/>
        <v>298.01397187518046</v>
      </c>
      <c r="J140" s="711">
        <f t="shared" si="37"/>
        <v>298.00851373816852</v>
      </c>
      <c r="K140" s="711">
        <f t="shared" si="38"/>
        <v>298.00571205962751</v>
      </c>
      <c r="L140" s="711">
        <f t="shared" si="39"/>
        <v>298.00485278609955</v>
      </c>
      <c r="N140" s="581">
        <v>66</v>
      </c>
      <c r="O140" s="711">
        <f t="shared" ref="O140:O200" si="43">$O$73*N140</f>
        <v>0.96058156781130377</v>
      </c>
      <c r="P140" s="711">
        <f t="shared" si="40"/>
        <v>524.95603424216654</v>
      </c>
      <c r="Q140" s="711">
        <f t="shared" ref="Q140:Q171" si="44">FoCase*P139+(1-2*FoCase)*Q139+FoCase*R139</f>
        <v>489.39965565229511</v>
      </c>
      <c r="R140" s="711">
        <f t="shared" si="17"/>
        <v>463.76368204383971</v>
      </c>
      <c r="S140" s="711">
        <f t="shared" si="18"/>
        <v>448.27951089680988</v>
      </c>
      <c r="T140" s="711">
        <f t="shared" si="41"/>
        <v>443.08586767362635</v>
      </c>
    </row>
    <row r="141" spans="2:20">
      <c r="B141" s="581">
        <v>67</v>
      </c>
      <c r="C141" s="711">
        <f t="shared" si="42"/>
        <v>0.97513583399026293</v>
      </c>
      <c r="D141" s="711">
        <f t="shared" si="31"/>
        <v>1410.9072243116721</v>
      </c>
      <c r="E141" s="711">
        <f t="shared" si="32"/>
        <v>504.99988072970291</v>
      </c>
      <c r="F141" s="711">
        <f t="shared" si="33"/>
        <v>321.18554566691517</v>
      </c>
      <c r="G141" s="711">
        <f t="shared" si="34"/>
        <v>299.83520296412058</v>
      </c>
      <c r="H141" s="718">
        <f t="shared" si="35"/>
        <v>298.02487342404731</v>
      </c>
      <c r="I141" s="711">
        <f t="shared" si="36"/>
        <v>298.01492906681108</v>
      </c>
      <c r="J141" s="711">
        <f t="shared" si="37"/>
        <v>298.0091534397277</v>
      </c>
      <c r="K141" s="711">
        <f t="shared" si="38"/>
        <v>298.00617981002864</v>
      </c>
      <c r="L141" s="711">
        <f t="shared" si="39"/>
        <v>298.00526621326208</v>
      </c>
      <c r="N141" s="581">
        <v>67</v>
      </c>
      <c r="O141" s="711">
        <f t="shared" si="43"/>
        <v>0.97513583399026293</v>
      </c>
      <c r="P141" s="711">
        <f t="shared" si="40"/>
        <v>527.26736013203526</v>
      </c>
      <c r="Q141" s="711">
        <f t="shared" si="44"/>
        <v>491.78858760957701</v>
      </c>
      <c r="R141" s="711">
        <f t="shared" si="17"/>
        <v>466.20833681040858</v>
      </c>
      <c r="S141" s="711">
        <f t="shared" si="18"/>
        <v>450.75757213126855</v>
      </c>
      <c r="T141" s="711">
        <f t="shared" si="41"/>
        <v>445.5747913509141</v>
      </c>
    </row>
    <row r="142" spans="2:20">
      <c r="B142" s="581">
        <v>68</v>
      </c>
      <c r="C142" s="711">
        <f t="shared" si="42"/>
        <v>0.98969010016922199</v>
      </c>
      <c r="D142" s="711">
        <f t="shared" si="31"/>
        <v>1412.2115788275191</v>
      </c>
      <c r="E142" s="711">
        <f t="shared" si="32"/>
        <v>508.25648705832958</v>
      </c>
      <c r="F142" s="711">
        <f t="shared" si="33"/>
        <v>321.91825081632317</v>
      </c>
      <c r="G142" s="711">
        <f t="shared" si="34"/>
        <v>299.92332752671354</v>
      </c>
      <c r="H142" s="718">
        <f t="shared" si="35"/>
        <v>298.02640576513784</v>
      </c>
      <c r="I142" s="711">
        <f t="shared" si="36"/>
        <v>298.01593293839721</v>
      </c>
      <c r="J142" s="711">
        <f t="shared" si="37"/>
        <v>298.00982818850139</v>
      </c>
      <c r="K142" s="711">
        <f t="shared" si="38"/>
        <v>298.00667588639999</v>
      </c>
      <c r="L142" s="711">
        <f t="shared" si="39"/>
        <v>298.00570576813197</v>
      </c>
      <c r="N142" s="581">
        <v>68</v>
      </c>
      <c r="O142" s="711">
        <f t="shared" si="43"/>
        <v>0.98969010016922199</v>
      </c>
      <c r="P142" s="711">
        <f t="shared" si="40"/>
        <v>529.57358011717383</v>
      </c>
      <c r="Q142" s="711">
        <f t="shared" si="44"/>
        <v>494.17224986115986</v>
      </c>
      <c r="R142" s="711">
        <f t="shared" si="17"/>
        <v>468.64761758052941</v>
      </c>
      <c r="S142" s="711">
        <f t="shared" si="18"/>
        <v>453.23020454079375</v>
      </c>
      <c r="T142" s="711">
        <f t="shared" si="41"/>
        <v>448.05827008888809</v>
      </c>
    </row>
    <row r="143" spans="2:20">
      <c r="B143" s="581">
        <v>69</v>
      </c>
      <c r="C143" s="711">
        <f t="shared" si="42"/>
        <v>1.0042443663481813</v>
      </c>
      <c r="D143" s="711">
        <f t="shared" si="31"/>
        <v>1413.4614724790367</v>
      </c>
      <c r="E143" s="711">
        <f t="shared" si="32"/>
        <v>511.49290614239123</v>
      </c>
      <c r="F143" s="711">
        <f t="shared" si="33"/>
        <v>322.65943161535318</v>
      </c>
      <c r="G143" s="711">
        <f t="shared" si="34"/>
        <v>300.01396859122565</v>
      </c>
      <c r="H143" s="718">
        <f t="shared" si="35"/>
        <v>298.02800341435136</v>
      </c>
      <c r="I143" s="711">
        <f t="shared" si="36"/>
        <v>298.01698481464479</v>
      </c>
      <c r="J143" s="711">
        <f t="shared" si="37"/>
        <v>298.01053916722674</v>
      </c>
      <c r="K143" s="711">
        <f t="shared" si="38"/>
        <v>298.00720137792035</v>
      </c>
      <c r="L143" s="711">
        <f t="shared" si="39"/>
        <v>298.00617250719642</v>
      </c>
      <c r="N143" s="581">
        <v>69</v>
      </c>
      <c r="O143" s="711">
        <f t="shared" si="43"/>
        <v>1.0042443663481813</v>
      </c>
      <c r="P143" s="711">
        <f t="shared" si="40"/>
        <v>531.87470915510266</v>
      </c>
      <c r="Q143" s="711">
        <f t="shared" si="44"/>
        <v>496.55065673769514</v>
      </c>
      <c r="R143" s="711">
        <f t="shared" si="17"/>
        <v>471.08153626520607</v>
      </c>
      <c r="S143" s="711">
        <f t="shared" si="18"/>
        <v>455.69741744812609</v>
      </c>
      <c r="T143" s="711">
        <f t="shared" si="41"/>
        <v>450.53631211533917</v>
      </c>
    </row>
    <row r="144" spans="2:20">
      <c r="B144" s="581">
        <v>70</v>
      </c>
      <c r="C144" s="711">
        <f t="shared" si="42"/>
        <v>1.0187986325271403</v>
      </c>
      <c r="D144" s="711">
        <f t="shared" si="31"/>
        <v>1414.660223557993</v>
      </c>
      <c r="E144" s="711">
        <f t="shared" si="32"/>
        <v>514.70911267777308</v>
      </c>
      <c r="F144" s="711">
        <f t="shared" si="33"/>
        <v>323.4089319201853</v>
      </c>
      <c r="G144" s="711">
        <f t="shared" si="34"/>
        <v>300.10714197836813</v>
      </c>
      <c r="H144" s="718">
        <f t="shared" si="35"/>
        <v>298.02966786586768</v>
      </c>
      <c r="I144" s="711">
        <f t="shared" si="36"/>
        <v>298.01808602693217</v>
      </c>
      <c r="J144" s="711">
        <f t="shared" si="37"/>
        <v>298.01128757029852</v>
      </c>
      <c r="K144" s="711">
        <f t="shared" si="38"/>
        <v>298.00775738842583</v>
      </c>
      <c r="L144" s="711">
        <f t="shared" si="39"/>
        <v>298.00666750259677</v>
      </c>
      <c r="N144" s="581">
        <v>70</v>
      </c>
      <c r="O144" s="711">
        <f t="shared" si="43"/>
        <v>1.0187986325271403</v>
      </c>
      <c r="P144" s="711">
        <f t="shared" si="40"/>
        <v>534.17076162650812</v>
      </c>
      <c r="Q144" s="711">
        <f t="shared" si="44"/>
        <v>498.92382213811538</v>
      </c>
      <c r="R144" s="711">
        <f t="shared" si="17"/>
        <v>473.51010473483802</v>
      </c>
      <c r="S144" s="711">
        <f t="shared" si="18"/>
        <v>458.15922053561104</v>
      </c>
      <c r="T144" s="711">
        <f t="shared" si="41"/>
        <v>453.00892618470243</v>
      </c>
    </row>
    <row r="145" spans="2:20">
      <c r="B145" s="581">
        <v>71</v>
      </c>
      <c r="C145" s="711">
        <f t="shared" si="42"/>
        <v>1.0333528987060996</v>
      </c>
      <c r="D145" s="711">
        <f t="shared" si="31"/>
        <v>1415.8109368503908</v>
      </c>
      <c r="E145" s="711">
        <f t="shared" si="32"/>
        <v>517.90509584974313</v>
      </c>
      <c r="F145" s="711">
        <f t="shared" si="33"/>
        <v>324.16659695263269</v>
      </c>
      <c r="G145" s="711">
        <f t="shared" si="34"/>
        <v>300.20286266868794</v>
      </c>
      <c r="H145" s="718">
        <f t="shared" si="35"/>
        <v>298.03140061327241</v>
      </c>
      <c r="I145" s="711">
        <f t="shared" si="36"/>
        <v>298.01923791285481</v>
      </c>
      <c r="J145" s="711">
        <f t="shared" si="37"/>
        <v>298.01207460329124</v>
      </c>
      <c r="K145" s="711">
        <f t="shared" si="38"/>
        <v>298.00834503592762</v>
      </c>
      <c r="L145" s="711">
        <f t="shared" si="39"/>
        <v>298.00719184164751</v>
      </c>
      <c r="N145" s="581">
        <v>71</v>
      </c>
      <c r="O145" s="711">
        <f t="shared" si="43"/>
        <v>1.0333528987060996</v>
      </c>
      <c r="P145" s="711">
        <f t="shared" si="40"/>
        <v>536.46175141573519</v>
      </c>
      <c r="Q145" s="711">
        <f t="shared" si="44"/>
        <v>501.29175958887345</v>
      </c>
      <c r="R145" s="711">
        <f t="shared" si="17"/>
        <v>475.93333482141077</v>
      </c>
      <c r="S145" s="711">
        <f t="shared" si="18"/>
        <v>460.61562378904904</v>
      </c>
      <c r="T145" s="711">
        <f t="shared" si="41"/>
        <v>455.47612149756253</v>
      </c>
    </row>
    <row r="146" spans="2:20">
      <c r="B146" s="581">
        <v>72</v>
      </c>
      <c r="C146" s="711">
        <f t="shared" si="42"/>
        <v>1.0479071648850586</v>
      </c>
      <c r="D146" s="711">
        <f t="shared" si="31"/>
        <v>1416.9165174898769</v>
      </c>
      <c r="E146" s="711">
        <f t="shared" si="32"/>
        <v>521.08085824551722</v>
      </c>
      <c r="F146" s="711">
        <f t="shared" si="33"/>
        <v>324.93227334938132</v>
      </c>
      <c r="G146" s="711">
        <f t="shared" si="34"/>
        <v>300.30114481630233</v>
      </c>
      <c r="H146" s="718">
        <f t="shared" si="35"/>
        <v>298.03320314917886</v>
      </c>
      <c r="I146" s="711">
        <f t="shared" si="36"/>
        <v>298.0204418157802</v>
      </c>
      <c r="J146" s="711">
        <f t="shared" si="37"/>
        <v>298.01290148248518</v>
      </c>
      <c r="K146" s="711">
        <f t="shared" si="38"/>
        <v>298.00896545213084</v>
      </c>
      <c r="L146" s="711">
        <f t="shared" si="39"/>
        <v>298.00774662635399</v>
      </c>
      <c r="N146" s="581">
        <v>72</v>
      </c>
      <c r="O146" s="711">
        <f t="shared" si="43"/>
        <v>1.0479071648850586</v>
      </c>
      <c r="P146" s="711">
        <f t="shared" si="40"/>
        <v>538.74769197956425</v>
      </c>
      <c r="Q146" s="711">
        <f t="shared" si="44"/>
        <v>503.65448229456149</v>
      </c>
      <c r="R146" s="711">
        <f t="shared" ref="R146:R202" si="45">FoCase*Q145+(1-2*FoCase)*R145+FoCase*S145</f>
        <v>478.35123832037436</v>
      </c>
      <c r="S146" s="711">
        <f t="shared" ref="S146:S202" si="46">FoCase*R145+(1-2*FoCase)*S145+FoCase*T145</f>
        <v>463.06663744973241</v>
      </c>
      <c r="T146" s="711">
        <f t="shared" si="41"/>
        <v>457.93790763189088</v>
      </c>
    </row>
    <row r="147" spans="2:20">
      <c r="B147" s="581">
        <v>73</v>
      </c>
      <c r="C147" s="711">
        <f t="shared" si="42"/>
        <v>1.0624614310640177</v>
      </c>
      <c r="D147" s="711">
        <f t="shared" si="31"/>
        <v>1417.979683910941</v>
      </c>
      <c r="E147" s="711">
        <f t="shared" si="32"/>
        <v>524.23641483933261</v>
      </c>
      <c r="F147" s="711">
        <f t="shared" si="33"/>
        <v>325.70580920594273</v>
      </c>
      <c r="G147" s="711">
        <f t="shared" si="34"/>
        <v>300.40200176272987</v>
      </c>
      <c r="H147" s="718">
        <f t="shared" si="35"/>
        <v>298.03507696486378</v>
      </c>
      <c r="I147" s="711">
        <f t="shared" si="36"/>
        <v>298.02169908441186</v>
      </c>
      <c r="J147" s="711">
        <f t="shared" si="37"/>
        <v>298.01376943439789</v>
      </c>
      <c r="K147" s="711">
        <f t="shared" si="38"/>
        <v>298.00961978195528</v>
      </c>
      <c r="L147" s="711">
        <f t="shared" si="39"/>
        <v>298.00833297293099</v>
      </c>
      <c r="N147" s="581">
        <v>73</v>
      </c>
      <c r="O147" s="711">
        <f t="shared" si="43"/>
        <v>1.0624614310640177</v>
      </c>
      <c r="P147" s="711">
        <f t="shared" si="40"/>
        <v>541.02859640597944</v>
      </c>
      <c r="Q147" s="711">
        <f t="shared" si="44"/>
        <v>506.01200318116571</v>
      </c>
      <c r="R147" s="711">
        <f t="shared" si="45"/>
        <v>480.7638269922578</v>
      </c>
      <c r="S147" s="711">
        <f t="shared" si="46"/>
        <v>465.51227197347595</v>
      </c>
      <c r="T147" s="711">
        <f t="shared" si="41"/>
        <v>460.39429448430633</v>
      </c>
    </row>
    <row r="148" spans="2:20">
      <c r="B148" s="581">
        <v>74</v>
      </c>
      <c r="C148" s="711">
        <f t="shared" si="42"/>
        <v>1.077015697242977</v>
      </c>
      <c r="D148" s="711">
        <f t="shared" si="31"/>
        <v>1419.0029799604142</v>
      </c>
      <c r="E148" s="711">
        <f t="shared" si="32"/>
        <v>527.37179204529286</v>
      </c>
      <c r="F148" s="711">
        <f t="shared" si="33"/>
        <v>326.48705411569574</v>
      </c>
      <c r="G148" s="711">
        <f t="shared" si="34"/>
        <v>300.5054460507933</v>
      </c>
      <c r="H148" s="718">
        <f t="shared" si="35"/>
        <v>298.03702354991577</v>
      </c>
      <c r="I148" s="711">
        <f t="shared" si="36"/>
        <v>298.02301107236281</v>
      </c>
      <c r="J148" s="711">
        <f t="shared" si="37"/>
        <v>298.01467969532109</v>
      </c>
      <c r="K148" s="711">
        <f t="shared" si="38"/>
        <v>298.0103091830577</v>
      </c>
      <c r="L148" s="711">
        <f t="shared" si="39"/>
        <v>298.00895201132266</v>
      </c>
      <c r="N148" s="581">
        <v>74</v>
      </c>
      <c r="O148" s="711">
        <f t="shared" si="43"/>
        <v>1.077015697242977</v>
      </c>
      <c r="P148" s="711">
        <f t="shared" si="40"/>
        <v>543.30447746438415</v>
      </c>
      <c r="Q148" s="711">
        <f t="shared" si="44"/>
        <v>508.3643349330294</v>
      </c>
      <c r="R148" s="711">
        <f t="shared" si="45"/>
        <v>483.17111256405565</v>
      </c>
      <c r="S148" s="711">
        <f t="shared" si="46"/>
        <v>467.95253799562261</v>
      </c>
      <c r="T148" s="711">
        <f t="shared" si="41"/>
        <v>462.84529221989908</v>
      </c>
    </row>
    <row r="149" spans="2:20">
      <c r="B149" s="581">
        <v>75</v>
      </c>
      <c r="C149" s="711">
        <f t="shared" si="42"/>
        <v>1.091569963421936</v>
      </c>
      <c r="D149" s="711">
        <f t="shared" si="31"/>
        <v>1419.988786221978</v>
      </c>
      <c r="E149" s="711">
        <f t="shared" si="32"/>
        <v>530.4870268335543</v>
      </c>
      <c r="F149" s="711">
        <f t="shared" si="33"/>
        <v>327.27585920436718</v>
      </c>
      <c r="G149" s="711">
        <f t="shared" si="34"/>
        <v>300.61148943857108</v>
      </c>
      <c r="H149" s="718">
        <f t="shared" si="35"/>
        <v>298.03904439189625</v>
      </c>
      <c r="I149" s="711">
        <f t="shared" si="36"/>
        <v>298.02437913773809</v>
      </c>
      <c r="J149" s="711">
        <f t="shared" si="37"/>
        <v>298.01563351086241</v>
      </c>
      <c r="K149" s="711">
        <f t="shared" si="38"/>
        <v>298.01103482535757</v>
      </c>
      <c r="L149" s="711">
        <f t="shared" si="39"/>
        <v>298.00960488472305</v>
      </c>
      <c r="N149" s="581">
        <v>75</v>
      </c>
      <c r="O149" s="711">
        <f t="shared" si="43"/>
        <v>1.091569963421936</v>
      </c>
      <c r="P149" s="711">
        <f t="shared" si="40"/>
        <v>545.57534764851152</v>
      </c>
      <c r="Q149" s="711">
        <f t="shared" si="44"/>
        <v>510.7114900244402</v>
      </c>
      <c r="R149" s="711">
        <f t="shared" si="45"/>
        <v>485.57310673042099</v>
      </c>
      <c r="S149" s="711">
        <f t="shared" si="46"/>
        <v>470.38744630115434</v>
      </c>
      <c r="T149" s="711">
        <f t="shared" si="41"/>
        <v>465.29091122937098</v>
      </c>
    </row>
    <row r="150" spans="2:20">
      <c r="B150" s="581">
        <v>76</v>
      </c>
      <c r="C150" s="711">
        <f t="shared" si="42"/>
        <v>1.1061242296008953</v>
      </c>
      <c r="D150" s="711">
        <f t="shared" si="31"/>
        <v>1420.9393306048389</v>
      </c>
      <c r="E150" s="711">
        <f t="shared" si="32"/>
        <v>533.58216590571249</v>
      </c>
      <c r="F150" s="711">
        <f t="shared" si="33"/>
        <v>328.07207716027807</v>
      </c>
      <c r="G150" s="711">
        <f t="shared" si="34"/>
        <v>300.72014291337763</v>
      </c>
      <c r="H150" s="718">
        <f t="shared" si="35"/>
        <v>298.04114097601297</v>
      </c>
      <c r="I150" s="711">
        <f t="shared" si="36"/>
        <v>298.02580464272671</v>
      </c>
      <c r="J150" s="711">
        <f t="shared" si="37"/>
        <v>298.01663213549358</v>
      </c>
      <c r="K150" s="711">
        <f t="shared" si="38"/>
        <v>298.01179789056505</v>
      </c>
      <c r="L150" s="711">
        <f t="shared" si="39"/>
        <v>298.01029274909979</v>
      </c>
      <c r="N150" s="581">
        <v>76</v>
      </c>
      <c r="O150" s="711">
        <f t="shared" si="43"/>
        <v>1.1061242296008953</v>
      </c>
      <c r="P150" s="711">
        <f t="shared" si="40"/>
        <v>547.84121921309259</v>
      </c>
      <c r="Q150" s="711">
        <f t="shared" si="44"/>
        <v>513.05348074662436</v>
      </c>
      <c r="R150" s="711">
        <f t="shared" si="45"/>
        <v>487.9698211546928</v>
      </c>
      <c r="S150" s="711">
        <f t="shared" si="46"/>
        <v>472.81700779916434</v>
      </c>
      <c r="T150" s="711">
        <f t="shared" si="41"/>
        <v>467.7311620924263</v>
      </c>
    </row>
    <row r="151" spans="2:20">
      <c r="B151" s="581">
        <v>77</v>
      </c>
      <c r="C151" s="711">
        <f t="shared" si="42"/>
        <v>1.1206784957798543</v>
      </c>
      <c r="D151" s="711">
        <f t="shared" si="31"/>
        <v>1421.8566982443961</v>
      </c>
      <c r="E151" s="711">
        <f t="shared" si="32"/>
        <v>536.65726492551892</v>
      </c>
      <c r="F151" s="711">
        <f t="shared" si="33"/>
        <v>328.87556226066175</v>
      </c>
      <c r="G151" s="711">
        <f t="shared" si="34"/>
        <v>300.83141670575208</v>
      </c>
      <c r="H151" s="718">
        <f t="shared" si="35"/>
        <v>298.04331478480458</v>
      </c>
      <c r="I151" s="711">
        <f t="shared" si="36"/>
        <v>298.0272889532024</v>
      </c>
      <c r="J151" s="711">
        <f t="shared" si="37"/>
        <v>298.01767683210403</v>
      </c>
      <c r="K151" s="711">
        <f t="shared" si="38"/>
        <v>298.01259957171288</v>
      </c>
      <c r="L151" s="711">
        <f t="shared" si="39"/>
        <v>298.01101677271959</v>
      </c>
      <c r="N151" s="581">
        <v>77</v>
      </c>
      <c r="O151" s="711">
        <f t="shared" si="43"/>
        <v>1.1206784957798543</v>
      </c>
      <c r="P151" s="711">
        <f t="shared" si="40"/>
        <v>550.10210420519149</v>
      </c>
      <c r="Q151" s="711">
        <f t="shared" si="44"/>
        <v>515.39031923081859</v>
      </c>
      <c r="R151" s="711">
        <f t="shared" si="45"/>
        <v>490.36126746978158</v>
      </c>
      <c r="S151" s="711">
        <f t="shared" si="46"/>
        <v>475.24123350105555</v>
      </c>
      <c r="T151" s="711">
        <f t="shared" si="41"/>
        <v>470.16605554650255</v>
      </c>
    </row>
    <row r="152" spans="2:20">
      <c r="B152" s="581">
        <v>78</v>
      </c>
      <c r="C152" s="711">
        <f t="shared" si="42"/>
        <v>1.1352327619588136</v>
      </c>
      <c r="D152" s="711">
        <f t="shared" si="31"/>
        <v>1422.7428407596201</v>
      </c>
      <c r="E152" s="711">
        <f t="shared" si="32"/>
        <v>539.71238780130454</v>
      </c>
      <c r="F152" s="711">
        <f t="shared" si="33"/>
        <v>329.68617039433764</v>
      </c>
      <c r="G152" s="711">
        <f t="shared" si="34"/>
        <v>300.94532030343839</v>
      </c>
      <c r="H152" s="718">
        <f t="shared" si="35"/>
        <v>298.04556729783701</v>
      </c>
      <c r="I152" s="711">
        <f t="shared" si="36"/>
        <v>298.02883343833344</v>
      </c>
      <c r="J152" s="711">
        <f t="shared" si="37"/>
        <v>298.01876887156061</v>
      </c>
      <c r="K152" s="711">
        <f t="shared" si="38"/>
        <v>298.01344107269216</v>
      </c>
      <c r="L152" s="711">
        <f t="shared" si="39"/>
        <v>298.01177813567665</v>
      </c>
      <c r="N152" s="581">
        <v>78</v>
      </c>
      <c r="O152" s="711">
        <f t="shared" si="43"/>
        <v>1.1352327619588136</v>
      </c>
      <c r="P152" s="711">
        <f t="shared" si="40"/>
        <v>552.35801449098449</v>
      </c>
      <c r="Q152" s="711">
        <f t="shared" si="44"/>
        <v>517.72201746798783</v>
      </c>
      <c r="R152" s="711">
        <f t="shared" si="45"/>
        <v>492.74745727893469</v>
      </c>
      <c r="S152" s="711">
        <f t="shared" si="46"/>
        <v>477.66013450192253</v>
      </c>
      <c r="T152" s="711">
        <f t="shared" si="41"/>
        <v>472.59560246006379</v>
      </c>
    </row>
    <row r="153" spans="2:20">
      <c r="B153" s="581">
        <v>79</v>
      </c>
      <c r="C153" s="711">
        <f t="shared" si="42"/>
        <v>1.1497870281377727</v>
      </c>
      <c r="D153" s="711">
        <f t="shared" si="31"/>
        <v>1423.5995849089597</v>
      </c>
      <c r="E153" s="711">
        <f t="shared" si="32"/>
        <v>542.7476060167304</v>
      </c>
      <c r="F153" s="711">
        <f t="shared" si="33"/>
        <v>330.50375908100779</v>
      </c>
      <c r="G153" s="711">
        <f t="shared" si="34"/>
        <v>301.06186246533974</v>
      </c>
      <c r="H153" s="718">
        <f t="shared" si="35"/>
        <v>298.0478999914103</v>
      </c>
      <c r="I153" s="711">
        <f t="shared" si="36"/>
        <v>298.0304394702008</v>
      </c>
      <c r="J153" s="711">
        <f t="shared" si="37"/>
        <v>298.0199095322738</v>
      </c>
      <c r="K153" s="711">
        <f t="shared" si="38"/>
        <v>298.01432360779188</v>
      </c>
      <c r="L153" s="711">
        <f t="shared" si="39"/>
        <v>298.01257802942524</v>
      </c>
      <c r="N153" s="581">
        <v>79</v>
      </c>
      <c r="O153" s="711">
        <f t="shared" si="43"/>
        <v>1.1497870281377727</v>
      </c>
      <c r="P153" s="711">
        <f t="shared" si="40"/>
        <v>554.60896177864652</v>
      </c>
      <c r="Q153" s="711">
        <f t="shared" si="44"/>
        <v>520.04858732568061</v>
      </c>
      <c r="R153" s="711">
        <f t="shared" si="45"/>
        <v>495.12840215639733</v>
      </c>
      <c r="S153" s="711">
        <f t="shared" si="46"/>
        <v>480.0737219646532</v>
      </c>
      <c r="T153" s="711">
        <f t="shared" si="41"/>
        <v>475.01981380979225</v>
      </c>
    </row>
    <row r="154" spans="2:20">
      <c r="B154" s="581">
        <v>80</v>
      </c>
      <c r="C154" s="711">
        <f t="shared" si="42"/>
        <v>1.1643412943167317</v>
      </c>
      <c r="D154" s="711">
        <f t="shared" si="31"/>
        <v>1424.4286406838664</v>
      </c>
      <c r="E154" s="711">
        <f t="shared" si="32"/>
        <v>545.76299800669858</v>
      </c>
      <c r="F154" s="711">
        <f t="shared" si="33"/>
        <v>331.3281874874238</v>
      </c>
      <c r="G154" s="711">
        <f t="shared" si="34"/>
        <v>301.18105123543324</v>
      </c>
      <c r="H154" s="718">
        <f t="shared" si="35"/>
        <v>298.05031433827634</v>
      </c>
      <c r="I154" s="711">
        <f t="shared" si="36"/>
        <v>298.03210842342571</v>
      </c>
      <c r="J154" s="711">
        <f t="shared" si="37"/>
        <v>298.02110009976963</v>
      </c>
      <c r="K154" s="711">
        <f t="shared" si="38"/>
        <v>298.01524840124324</v>
      </c>
      <c r="L154" s="711">
        <f t="shared" si="39"/>
        <v>298.01341765631503</v>
      </c>
      <c r="N154" s="581">
        <v>80</v>
      </c>
      <c r="O154" s="711">
        <f t="shared" si="43"/>
        <v>1.1643412943167317</v>
      </c>
      <c r="P154" s="711">
        <f t="shared" si="40"/>
        <v>556.85495763791187</v>
      </c>
      <c r="Q154" s="711">
        <f t="shared" si="44"/>
        <v>522.37004056243632</v>
      </c>
      <c r="R154" s="711">
        <f t="shared" si="45"/>
        <v>497.50411364798634</v>
      </c>
      <c r="S154" s="711">
        <f t="shared" si="46"/>
        <v>482.48200710635422</v>
      </c>
      <c r="T154" s="711">
        <f t="shared" si="41"/>
        <v>477.43870066110946</v>
      </c>
    </row>
    <row r="155" spans="2:20">
      <c r="B155" s="581">
        <v>81</v>
      </c>
      <c r="C155" s="711">
        <f t="shared" si="42"/>
        <v>1.178895560495691</v>
      </c>
      <c r="D155" s="711">
        <f t="shared" si="31"/>
        <v>1425.2316088764928</v>
      </c>
      <c r="E155" s="711">
        <f t="shared" si="32"/>
        <v>548.75864857546719</v>
      </c>
      <c r="F155" s="711">
        <f t="shared" si="33"/>
        <v>332.15931644065586</v>
      </c>
      <c r="G155" s="711">
        <f t="shared" si="34"/>
        <v>301.30289395663073</v>
      </c>
      <c r="H155" s="718">
        <f t="shared" si="35"/>
        <v>298.05281180736637</v>
      </c>
      <c r="I155" s="711">
        <f t="shared" si="36"/>
        <v>298.03384167480527</v>
      </c>
      <c r="J155" s="711">
        <f t="shared" si="37"/>
        <v>298.02234186626879</v>
      </c>
      <c r="K155" s="711">
        <f t="shared" si="38"/>
        <v>298.01621668676859</v>
      </c>
      <c r="L155" s="711">
        <f t="shared" si="39"/>
        <v>298.01429822913121</v>
      </c>
      <c r="N155" s="581">
        <v>81</v>
      </c>
      <c r="O155" s="711">
        <f t="shared" si="43"/>
        <v>1.178895560495691</v>
      </c>
      <c r="P155" s="711">
        <f t="shared" si="40"/>
        <v>559.09601351679362</v>
      </c>
      <c r="Q155" s="711">
        <f t="shared" si="44"/>
        <v>524.6863888401025</v>
      </c>
      <c r="R155" s="711">
        <f t="shared" si="45"/>
        <v>499.87460327158738</v>
      </c>
      <c r="S155" s="711">
        <f t="shared" si="46"/>
        <v>484.88500118676166</v>
      </c>
      <c r="T155" s="711">
        <f t="shared" si="41"/>
        <v>479.85227415154293</v>
      </c>
    </row>
    <row r="156" spans="2:20">
      <c r="B156" s="581">
        <v>82</v>
      </c>
      <c r="C156" s="711">
        <f t="shared" si="42"/>
        <v>1.19344982667465</v>
      </c>
      <c r="D156" s="711">
        <f t="shared" si="31"/>
        <v>1426.0099881557417</v>
      </c>
      <c r="E156" s="711">
        <f t="shared" si="32"/>
        <v>551.73464835420316</v>
      </c>
      <c r="F156" s="711">
        <f t="shared" si="33"/>
        <v>332.99700843868084</v>
      </c>
      <c r="G156" s="711">
        <f t="shared" si="34"/>
        <v>301.42739728457292</v>
      </c>
      <c r="H156" s="718">
        <f t="shared" si="35"/>
        <v>298.05539386352859</v>
      </c>
      <c r="I156" s="711">
        <f t="shared" si="36"/>
        <v>298.03564060295662</v>
      </c>
      <c r="J156" s="711">
        <f t="shared" si="37"/>
        <v>298.02363613027188</v>
      </c>
      <c r="K156" s="711">
        <f t="shared" si="38"/>
        <v>298.01722970713541</v>
      </c>
      <c r="L156" s="711">
        <f t="shared" si="39"/>
        <v>298.01522097063884</v>
      </c>
      <c r="N156" s="581">
        <v>82</v>
      </c>
      <c r="O156" s="711">
        <f t="shared" si="43"/>
        <v>1.19344982667465</v>
      </c>
      <c r="P156" s="711">
        <f t="shared" si="40"/>
        <v>561.33214075587546</v>
      </c>
      <c r="Q156" s="711">
        <f t="shared" si="44"/>
        <v>526.99764373436574</v>
      </c>
      <c r="R156" s="711">
        <f t="shared" si="45"/>
        <v>502.23988251758874</v>
      </c>
      <c r="S156" s="711">
        <f t="shared" si="46"/>
        <v>487.2827154983475</v>
      </c>
      <c r="T156" s="711">
        <f t="shared" si="41"/>
        <v>482.26054547652336</v>
      </c>
    </row>
    <row r="157" spans="2:20">
      <c r="B157" s="581">
        <v>83</v>
      </c>
      <c r="C157" s="711">
        <f t="shared" si="42"/>
        <v>1.2080040928536093</v>
      </c>
      <c r="D157" s="711">
        <f t="shared" si="31"/>
        <v>1426.7651816836212</v>
      </c>
      <c r="E157" s="711">
        <f t="shared" si="32"/>
        <v>554.6910932953889</v>
      </c>
      <c r="F157" s="711">
        <f t="shared" si="33"/>
        <v>333.84112765849017</v>
      </c>
      <c r="G157" s="711">
        <f t="shared" si="34"/>
        <v>301.55456720134572</v>
      </c>
      <c r="H157" s="718">
        <f t="shared" si="35"/>
        <v>298.05806196727519</v>
      </c>
      <c r="I157" s="711">
        <f t="shared" si="36"/>
        <v>298.03750658796923</v>
      </c>
      <c r="J157" s="711">
        <f t="shared" si="37"/>
        <v>298.02498419615119</v>
      </c>
      <c r="K157" s="711">
        <f t="shared" si="38"/>
        <v>298.01828871371549</v>
      </c>
      <c r="L157" s="711">
        <f t="shared" si="39"/>
        <v>298.01618711313154</v>
      </c>
      <c r="N157" s="581">
        <v>83</v>
      </c>
      <c r="O157" s="711">
        <f t="shared" si="43"/>
        <v>1.2080040928536093</v>
      </c>
      <c r="P157" s="711">
        <f t="shared" si="40"/>
        <v>563.56335060052982</v>
      </c>
      <c r="Q157" s="711">
        <f t="shared" si="44"/>
        <v>529.3038167437569</v>
      </c>
      <c r="R157" s="711">
        <f t="shared" si="45"/>
        <v>504.5999628492591</v>
      </c>
      <c r="S157" s="711">
        <f t="shared" si="46"/>
        <v>489.67516135787542</v>
      </c>
      <c r="T157" s="711">
        <f t="shared" si="41"/>
        <v>484.66352587725873</v>
      </c>
    </row>
    <row r="158" spans="2:20">
      <c r="B158" s="581">
        <v>84</v>
      </c>
      <c r="C158" s="711">
        <f t="shared" si="42"/>
        <v>1.2225583590325684</v>
      </c>
      <c r="D158" s="711">
        <f t="shared" si="31"/>
        <v>1427.4985033017856</v>
      </c>
      <c r="E158" s="711">
        <f t="shared" si="32"/>
        <v>557.62808420166493</v>
      </c>
      <c r="F158" s="711">
        <f t="shared" si="33"/>
        <v>334.6915399619067</v>
      </c>
      <c r="G158" s="711">
        <f t="shared" si="34"/>
        <v>301.68440902910868</v>
      </c>
      <c r="H158" s="718">
        <f t="shared" si="35"/>
        <v>298.06081757453825</v>
      </c>
      <c r="I158" s="711">
        <f t="shared" si="36"/>
        <v>298.03944101106572</v>
      </c>
      <c r="J158" s="711">
        <f t="shared" si="37"/>
        <v>298.02638737374946</v>
      </c>
      <c r="K158" s="711">
        <f t="shared" si="38"/>
        <v>298.01939496604933</v>
      </c>
      <c r="L158" s="711">
        <f t="shared" si="39"/>
        <v>298.01719789798591</v>
      </c>
      <c r="N158" s="581">
        <v>84</v>
      </c>
      <c r="O158" s="711">
        <f t="shared" si="43"/>
        <v>1.2225583590325684</v>
      </c>
      <c r="P158" s="711">
        <f t="shared" si="40"/>
        <v>565.78965421136331</v>
      </c>
      <c r="Q158" s="711">
        <f t="shared" si="44"/>
        <v>531.60491929735235</v>
      </c>
      <c r="R158" s="711">
        <f t="shared" si="45"/>
        <v>506.95485570307875</v>
      </c>
      <c r="S158" s="711">
        <f t="shared" si="46"/>
        <v>492.06235009919448</v>
      </c>
      <c r="T158" s="711">
        <f t="shared" si="41"/>
        <v>487.06122663038241</v>
      </c>
    </row>
    <row r="159" spans="2:20">
      <c r="B159" s="581">
        <v>85</v>
      </c>
      <c r="C159" s="711">
        <f t="shared" si="42"/>
        <v>1.2371126252115277</v>
      </c>
      <c r="D159" s="711">
        <f t="shared" si="31"/>
        <v>1428.2111833161955</v>
      </c>
      <c r="E159" s="711">
        <f t="shared" si="32"/>
        <v>560.54572628684957</v>
      </c>
      <c r="F159" s="711">
        <f t="shared" si="33"/>
        <v>335.54811289928523</v>
      </c>
      <c r="G159" s="711">
        <f t="shared" si="34"/>
        <v>301.81692744362493</v>
      </c>
      <c r="H159" s="718">
        <f t="shared" si="35"/>
        <v>298.06366213643463</v>
      </c>
      <c r="I159" s="711">
        <f t="shared" si="36"/>
        <v>298.04144525427051</v>
      </c>
      <c r="J159" s="711">
        <f t="shared" si="37"/>
        <v>298.02784697798512</v>
      </c>
      <c r="K159" s="711">
        <f t="shared" si="38"/>
        <v>298.02054973141685</v>
      </c>
      <c r="L159" s="711">
        <f t="shared" si="39"/>
        <v>298.01825457522011</v>
      </c>
      <c r="N159" s="581">
        <v>85</v>
      </c>
      <c r="O159" s="711">
        <f t="shared" si="43"/>
        <v>1.2371126252115277</v>
      </c>
      <c r="P159" s="711">
        <f t="shared" si="40"/>
        <v>568.01106267314947</v>
      </c>
      <c r="Q159" s="711">
        <f t="shared" si="44"/>
        <v>533.90096276136103</v>
      </c>
      <c r="R159" s="711">
        <f t="shared" si="45"/>
        <v>509.30457248903048</v>
      </c>
      <c r="S159" s="711">
        <f t="shared" si="46"/>
        <v>494.44429306709014</v>
      </c>
      <c r="T159" s="711">
        <f t="shared" si="41"/>
        <v>489.45365903911733</v>
      </c>
    </row>
    <row r="160" spans="2:20">
      <c r="B160" s="581">
        <v>86</v>
      </c>
      <c r="C160" s="711">
        <f t="shared" si="42"/>
        <v>1.2516668913904867</v>
      </c>
      <c r="D160" s="711">
        <f t="shared" si="31"/>
        <v>1428.9043739060198</v>
      </c>
      <c r="E160" s="711">
        <f t="shared" si="32"/>
        <v>563.44412876702415</v>
      </c>
      <c r="F160" s="711">
        <f t="shared" si="33"/>
        <v>336.41071571126122</v>
      </c>
      <c r="G160" s="711">
        <f t="shared" si="34"/>
        <v>301.95212648768546</v>
      </c>
      <c r="H160" s="718">
        <f t="shared" si="35"/>
        <v>298.06659709903965</v>
      </c>
      <c r="I160" s="711">
        <f t="shared" si="36"/>
        <v>298.04352070008645</v>
      </c>
      <c r="J160" s="711">
        <f t="shared" si="37"/>
        <v>298.02936432846457</v>
      </c>
      <c r="K160" s="711">
        <f t="shared" si="38"/>
        <v>298.02175428441285</v>
      </c>
      <c r="L160" s="711">
        <f t="shared" si="39"/>
        <v>298.01935840305873</v>
      </c>
      <c r="N160" s="581">
        <v>86</v>
      </c>
      <c r="O160" s="711">
        <f t="shared" si="43"/>
        <v>1.2516668913904867</v>
      </c>
      <c r="P160" s="711">
        <f t="shared" si="40"/>
        <v>570.22758700246663</v>
      </c>
      <c r="Q160" s="711">
        <f t="shared" si="44"/>
        <v>536.19195844476076</v>
      </c>
      <c r="R160" s="711">
        <f t="shared" si="45"/>
        <v>511.64912459085565</v>
      </c>
      <c r="S160" s="711">
        <f t="shared" si="46"/>
        <v>496.82100161203937</v>
      </c>
      <c r="T160" s="711">
        <f t="shared" si="41"/>
        <v>491.84083442573467</v>
      </c>
    </row>
    <row r="161" spans="2:20">
      <c r="B161" s="581">
        <v>87</v>
      </c>
      <c r="C161" s="711">
        <f t="shared" si="42"/>
        <v>1.2662211575694458</v>
      </c>
      <c r="D161" s="711">
        <f t="shared" si="31"/>
        <v>1429.5791541812023</v>
      </c>
      <c r="E161" s="711">
        <f t="shared" si="32"/>
        <v>566.32340447970705</v>
      </c>
      <c r="F161" s="711">
        <f t="shared" si="33"/>
        <v>337.27921932869987</v>
      </c>
      <c r="G161" s="711">
        <f t="shared" si="34"/>
        <v>302.09000958441851</v>
      </c>
      <c r="H161" s="718">
        <f t="shared" si="35"/>
        <v>298.06962390316863</v>
      </c>
      <c r="I161" s="711">
        <f t="shared" si="36"/>
        <v>298.04566873117909</v>
      </c>
      <c r="J161" s="711">
        <f t="shared" si="37"/>
        <v>298.03094074910109</v>
      </c>
      <c r="K161" s="711">
        <f t="shared" si="38"/>
        <v>298.0230099065293</v>
      </c>
      <c r="L161" s="711">
        <f t="shared" si="39"/>
        <v>298.02051064750276</v>
      </c>
      <c r="N161" s="581">
        <v>87</v>
      </c>
      <c r="O161" s="711">
        <f t="shared" si="43"/>
        <v>1.2662211575694458</v>
      </c>
      <c r="P161" s="711">
        <f t="shared" si="40"/>
        <v>572.43923815423238</v>
      </c>
      <c r="Q161" s="711">
        <f t="shared" si="44"/>
        <v>538.47791760412042</v>
      </c>
      <c r="R161" s="711">
        <f t="shared" si="45"/>
        <v>513.98852336628147</v>
      </c>
      <c r="S161" s="711">
        <f t="shared" si="46"/>
        <v>499.19248708573741</v>
      </c>
      <c r="T161" s="711">
        <f t="shared" si="41"/>
        <v>494.22276412511957</v>
      </c>
    </row>
    <row r="162" spans="2:20">
      <c r="B162" s="581">
        <v>88</v>
      </c>
      <c r="C162" s="711">
        <f t="shared" si="42"/>
        <v>1.280775423748405</v>
      </c>
      <c r="D162" s="711">
        <f t="shared" si="31"/>
        <v>1430.236534911526</v>
      </c>
      <c r="E162" s="711">
        <f t="shared" si="32"/>
        <v>569.18366952927295</v>
      </c>
      <c r="F162" s="711">
        <f t="shared" si="33"/>
        <v>338.15349637098831</v>
      </c>
      <c r="G162" s="711">
        <f t="shared" si="34"/>
        <v>302.2305795504783</v>
      </c>
      <c r="H162" s="718">
        <f t="shared" si="35"/>
        <v>298.07274398416655</v>
      </c>
      <c r="I162" s="711">
        <f t="shared" si="36"/>
        <v>298.04789073006896</v>
      </c>
      <c r="J162" s="711">
        <f t="shared" si="37"/>
        <v>298.03257756774053</v>
      </c>
      <c r="K162" s="711">
        <f t="shared" si="38"/>
        <v>298.0243178857433</v>
      </c>
      <c r="L162" s="711">
        <f t="shared" si="39"/>
        <v>298.02171258190543</v>
      </c>
      <c r="N162" s="581">
        <v>88</v>
      </c>
      <c r="O162" s="711">
        <f t="shared" si="43"/>
        <v>1.280775423748405</v>
      </c>
      <c r="P162" s="711">
        <f t="shared" si="40"/>
        <v>574.64602702729223</v>
      </c>
      <c r="Q162" s="711">
        <f t="shared" si="44"/>
        <v>540.75885144772838</v>
      </c>
      <c r="R162" s="711">
        <f t="shared" si="45"/>
        <v>516.32278014722283</v>
      </c>
      <c r="S162" s="711">
        <f t="shared" si="46"/>
        <v>501.55876083728396</v>
      </c>
      <c r="T162" s="711">
        <f t="shared" si="41"/>
        <v>496.59945947928139</v>
      </c>
    </row>
    <row r="163" spans="2:20">
      <c r="B163" s="581">
        <v>89</v>
      </c>
      <c r="C163" s="711">
        <f t="shared" si="42"/>
        <v>1.2953296899273641</v>
      </c>
      <c r="D163" s="711">
        <f t="shared" si="31"/>
        <v>1430.8774629485258</v>
      </c>
      <c r="E163" s="711">
        <f t="shared" si="32"/>
        <v>572.02504295689073</v>
      </c>
      <c r="F163" s="711">
        <f t="shared" si="33"/>
        <v>339.03342114280355</v>
      </c>
      <c r="G163" s="711">
        <f t="shared" si="34"/>
        <v>302.37383860910552</v>
      </c>
      <c r="H163" s="718">
        <f t="shared" si="35"/>
        <v>298.07595877170547</v>
      </c>
      <c r="I163" s="711">
        <f t="shared" si="36"/>
        <v>298.05018807883096</v>
      </c>
      <c r="J163" s="711">
        <f t="shared" si="37"/>
        <v>298.03427611579428</v>
      </c>
      <c r="K163" s="711">
        <f t="shared" si="38"/>
        <v>298.0256795161111</v>
      </c>
      <c r="L163" s="711">
        <f t="shared" si="39"/>
        <v>298.02296548655391</v>
      </c>
      <c r="N163" s="581">
        <v>89</v>
      </c>
      <c r="O163" s="711">
        <f t="shared" si="43"/>
        <v>1.2953296899273641</v>
      </c>
      <c r="P163" s="711">
        <f t="shared" si="40"/>
        <v>576.84796446920313</v>
      </c>
      <c r="Q163" s="711">
        <f t="shared" si="44"/>
        <v>543.03477113912618</v>
      </c>
      <c r="R163" s="711">
        <f t="shared" si="45"/>
        <v>518.65190623996205</v>
      </c>
      <c r="S163" s="711">
        <f t="shared" si="46"/>
        <v>503.91983420993296</v>
      </c>
      <c r="T163" s="711">
        <f t="shared" si="41"/>
        <v>498.97093183267208</v>
      </c>
    </row>
    <row r="164" spans="2:20">
      <c r="B164" s="581">
        <v>90</v>
      </c>
      <c r="C164" s="711">
        <f t="shared" si="42"/>
        <v>1.3098839561063234</v>
      </c>
      <c r="D164" s="711">
        <f t="shared" si="31"/>
        <v>1431.5028253602159</v>
      </c>
      <c r="E164" s="711">
        <f t="shared" si="32"/>
        <v>574.84764643336541</v>
      </c>
      <c r="F164" s="711">
        <f t="shared" si="33"/>
        <v>339.91886962947962</v>
      </c>
      <c r="G164" s="711">
        <f t="shared" si="34"/>
        <v>302.51978840305526</v>
      </c>
      <c r="H164" s="718">
        <f t="shared" si="35"/>
        <v>298.07926968958941</v>
      </c>
      <c r="I164" s="711">
        <f t="shared" si="36"/>
        <v>298.05256215880166</v>
      </c>
      <c r="J164" s="711">
        <f t="shared" si="37"/>
        <v>298.03603772787835</v>
      </c>
      <c r="K164" s="711">
        <f t="shared" si="38"/>
        <v>298.02709609736871</v>
      </c>
      <c r="L164" s="711">
        <f t="shared" si="39"/>
        <v>298.02427064825713</v>
      </c>
      <c r="N164" s="581">
        <v>90</v>
      </c>
      <c r="O164" s="711">
        <f t="shared" si="43"/>
        <v>1.3098839561063234</v>
      </c>
      <c r="P164" s="711">
        <f t="shared" si="40"/>
        <v>579.04506128032676</v>
      </c>
      <c r="Q164" s="711">
        <f t="shared" si="44"/>
        <v>545.30568780013687</v>
      </c>
      <c r="R164" s="711">
        <f t="shared" si="45"/>
        <v>520.97591292531149</v>
      </c>
      <c r="S164" s="711">
        <f t="shared" si="46"/>
        <v>506.27571853832376</v>
      </c>
      <c r="T164" s="711">
        <f t="shared" si="41"/>
        <v>501.33719252819407</v>
      </c>
    </row>
    <row r="165" spans="2:20">
      <c r="B165" s="581">
        <v>91</v>
      </c>
      <c r="C165" s="711">
        <f t="shared" si="42"/>
        <v>1.3244382222852824</v>
      </c>
      <c r="D165" s="711">
        <f t="shared" si="31"/>
        <v>1432.1134532972903</v>
      </c>
      <c r="E165" s="711">
        <f t="shared" si="32"/>
        <v>577.65160397337831</v>
      </c>
      <c r="F165" s="711">
        <f t="shared" si="33"/>
        <v>340.80971949109011</v>
      </c>
      <c r="G165" s="711">
        <f t="shared" si="34"/>
        <v>302.66843000738578</v>
      </c>
      <c r="H165" s="718">
        <f t="shared" si="35"/>
        <v>298.08267815556638</v>
      </c>
      <c r="I165" s="711">
        <f t="shared" si="36"/>
        <v>298.05501435029345</v>
      </c>
      <c r="J165" s="711">
        <f t="shared" si="37"/>
        <v>298.03786374146023</v>
      </c>
      <c r="K165" s="711">
        <f t="shared" si="38"/>
        <v>298.02856893453873</v>
      </c>
      <c r="L165" s="711">
        <f t="shared" si="39"/>
        <v>298.02562935993956</v>
      </c>
      <c r="N165" s="581">
        <v>91</v>
      </c>
      <c r="O165" s="711">
        <f t="shared" si="43"/>
        <v>1.3244382222852824</v>
      </c>
      <c r="P165" s="711">
        <f t="shared" si="40"/>
        <v>581.23732821733472</v>
      </c>
      <c r="Q165" s="711">
        <f t="shared" si="44"/>
        <v>547.5716125134586</v>
      </c>
      <c r="R165" s="711">
        <f t="shared" si="45"/>
        <v>523.29481145875923</v>
      </c>
      <c r="S165" s="711">
        <f t="shared" si="46"/>
        <v>508.62642514612349</v>
      </c>
      <c r="T165" s="711">
        <f t="shared" si="41"/>
        <v>503.69825290379771</v>
      </c>
    </row>
    <row r="166" spans="2:20">
      <c r="B166" s="581">
        <v>92</v>
      </c>
      <c r="C166" s="711">
        <f t="shared" si="42"/>
        <v>1.3389924884642417</v>
      </c>
      <c r="D166" s="711">
        <f t="shared" si="31"/>
        <v>1432.710125608256</v>
      </c>
      <c r="E166" s="711">
        <f t="shared" si="32"/>
        <v>580.43704166971349</v>
      </c>
      <c r="F166" s="711">
        <f t="shared" si="33"/>
        <v>341.70585005535258</v>
      </c>
      <c r="G166" s="711">
        <f t="shared" si="34"/>
        <v>302.81976394210506</v>
      </c>
      <c r="H166" s="718">
        <f t="shared" si="35"/>
        <v>298.08618558114745</v>
      </c>
      <c r="I166" s="711">
        <f t="shared" si="36"/>
        <v>298.057546032316</v>
      </c>
      <c r="J166" s="711">
        <f t="shared" si="37"/>
        <v>298.03975549651182</v>
      </c>
      <c r="K166" s="711">
        <f t="shared" si="38"/>
        <v>298.03009933754339</v>
      </c>
      <c r="L166" s="711">
        <f t="shared" si="39"/>
        <v>298.02704292024157</v>
      </c>
      <c r="N166" s="581">
        <v>92</v>
      </c>
      <c r="O166" s="711">
        <f t="shared" si="43"/>
        <v>1.3389924884642417</v>
      </c>
      <c r="P166" s="711">
        <f t="shared" si="40"/>
        <v>583.42477599620997</v>
      </c>
      <c r="Q166" s="711">
        <f t="shared" si="44"/>
        <v>549.8325563248884</v>
      </c>
      <c r="R166" s="711">
        <f t="shared" si="45"/>
        <v>525.60861307060213</v>
      </c>
      <c r="S166" s="711">
        <f t="shared" si="46"/>
        <v>510.97196534402065</v>
      </c>
      <c r="T166" s="711">
        <f t="shared" si="41"/>
        <v>506.05412428958221</v>
      </c>
    </row>
    <row r="167" spans="2:20">
      <c r="B167" s="581">
        <v>93</v>
      </c>
      <c r="C167" s="711">
        <f t="shared" si="42"/>
        <v>1.3535467546432007</v>
      </c>
      <c r="D167" s="711">
        <f t="shared" si="31"/>
        <v>1433.2935722198104</v>
      </c>
      <c r="E167" s="711">
        <f t="shared" si="32"/>
        <v>583.20408744615429</v>
      </c>
      <c r="F167" s="711">
        <f t="shared" si="33"/>
        <v>342.60714230945518</v>
      </c>
      <c r="G167" s="711">
        <f t="shared" si="34"/>
        <v>302.97379018466995</v>
      </c>
      <c r="H167" s="718">
        <f t="shared" si="35"/>
        <v>298.08979337143245</v>
      </c>
      <c r="I167" s="711">
        <f t="shared" si="36"/>
        <v>298.06015858230512</v>
      </c>
      <c r="J167" s="711">
        <f t="shared" si="37"/>
        <v>298.04171433516927</v>
      </c>
      <c r="K167" s="711">
        <f t="shared" si="38"/>
        <v>298.03168862082435</v>
      </c>
      <c r="L167" s="711">
        <f t="shared" si="39"/>
        <v>298.02851263312584</v>
      </c>
      <c r="N167" s="581">
        <v>93</v>
      </c>
      <c r="O167" s="711">
        <f t="shared" si="43"/>
        <v>1.3535467546432007</v>
      </c>
      <c r="P167" s="711">
        <f t="shared" si="40"/>
        <v>585.60741529481925</v>
      </c>
      <c r="Q167" s="711">
        <f t="shared" si="44"/>
        <v>552.08853024523046</v>
      </c>
      <c r="R167" s="711">
        <f t="shared" si="45"/>
        <v>527.91732896606652</v>
      </c>
      <c r="S167" s="711">
        <f t="shared" si="46"/>
        <v>513.31235042801882</v>
      </c>
      <c r="T167" s="711">
        <f t="shared" si="41"/>
        <v>508.404818005327</v>
      </c>
    </row>
    <row r="168" spans="2:20">
      <c r="B168" s="581">
        <v>94</v>
      </c>
      <c r="C168" s="711">
        <f t="shared" si="42"/>
        <v>1.3681010208221598</v>
      </c>
      <c r="D168" s="711">
        <f t="shared" si="31"/>
        <v>1433.8644772977216</v>
      </c>
      <c r="E168" s="711">
        <f t="shared" si="32"/>
        <v>585.95287082781704</v>
      </c>
      <c r="F168" s="711">
        <f t="shared" si="33"/>
        <v>343.51347889089959</v>
      </c>
      <c r="G168" s="711">
        <f t="shared" si="34"/>
        <v>303.13050818233535</v>
      </c>
      <c r="H168" s="718">
        <f t="shared" si="35"/>
        <v>298.09350292494247</v>
      </c>
      <c r="I168" s="711">
        <f t="shared" si="36"/>
        <v>298.06285337585769</v>
      </c>
      <c r="J168" s="711">
        <f t="shared" si="37"/>
        <v>298.04374160140037</v>
      </c>
      <c r="K168" s="711">
        <f t="shared" si="38"/>
        <v>298.03333810296897</v>
      </c>
      <c r="L168" s="711">
        <f t="shared" si="39"/>
        <v>298.03003980749008</v>
      </c>
      <c r="N168" s="581">
        <v>94</v>
      </c>
      <c r="O168" s="711">
        <f t="shared" si="43"/>
        <v>1.3681010208221598</v>
      </c>
      <c r="P168" s="711">
        <f t="shared" si="40"/>
        <v>587.78525675511764</v>
      </c>
      <c r="Q168" s="711">
        <f t="shared" si="44"/>
        <v>554.3395452519328</v>
      </c>
      <c r="R168" s="711">
        <f t="shared" si="45"/>
        <v>530.22097032542024</v>
      </c>
      <c r="S168" s="711">
        <f t="shared" si="46"/>
        <v>515.64759167798707</v>
      </c>
      <c r="T168" s="711">
        <f t="shared" si="41"/>
        <v>510.75034535839001</v>
      </c>
    </row>
    <row r="169" spans="2:20">
      <c r="B169" s="581">
        <v>95</v>
      </c>
      <c r="C169" s="711">
        <f t="shared" si="42"/>
        <v>1.3826552870011191</v>
      </c>
      <c r="D169" s="711">
        <f t="shared" si="31"/>
        <v>1434.4234822024794</v>
      </c>
      <c r="E169" s="711">
        <f t="shared" si="32"/>
        <v>588.68352272777008</v>
      </c>
      <c r="F169" s="711">
        <f t="shared" si="33"/>
        <v>344.42474407744572</v>
      </c>
      <c r="G169" s="711">
        <f t="shared" si="34"/>
        <v>303.28991686434949</v>
      </c>
      <c r="H169" s="718">
        <f t="shared" si="35"/>
        <v>298.09731563345844</v>
      </c>
      <c r="I169" s="711">
        <f t="shared" si="36"/>
        <v>298.06563178647451</v>
      </c>
      <c r="J169" s="711">
        <f t="shared" si="37"/>
        <v>298.04583864067752</v>
      </c>
      <c r="K169" s="711">
        <f t="shared" si="38"/>
        <v>298.03504910634314</v>
      </c>
      <c r="L169" s="711">
        <f t="shared" si="39"/>
        <v>298.03162575678647</v>
      </c>
      <c r="N169" s="581">
        <v>95</v>
      </c>
      <c r="O169" s="711">
        <f t="shared" si="43"/>
        <v>1.3826552870011191</v>
      </c>
      <c r="P169" s="711">
        <f t="shared" si="40"/>
        <v>589.95831098503936</v>
      </c>
      <c r="Q169" s="711">
        <f t="shared" si="44"/>
        <v>556.58561229049485</v>
      </c>
      <c r="R169" s="711">
        <f t="shared" si="45"/>
        <v>532.5195483040751</v>
      </c>
      <c r="S169" s="711">
        <f t="shared" si="46"/>
        <v>517.97770035642895</v>
      </c>
      <c r="T169" s="711">
        <f t="shared" si="41"/>
        <v>513.09071764192083</v>
      </c>
    </row>
    <row r="170" spans="2:20">
      <c r="B170" s="581">
        <v>96</v>
      </c>
      <c r="C170" s="711">
        <f t="shared" si="42"/>
        <v>1.3972095531800781</v>
      </c>
      <c r="D170" s="711">
        <f t="shared" si="31"/>
        <v>1434.9711882530482</v>
      </c>
      <c r="E170" s="711">
        <f t="shared" si="32"/>
        <v>591.39617524886216</v>
      </c>
      <c r="F170" s="711">
        <f t="shared" si="33"/>
        <v>345.3408237762406</v>
      </c>
      <c r="G170" s="711">
        <f t="shared" si="34"/>
        <v>303.45201465399384</v>
      </c>
      <c r="H170" s="718">
        <f t="shared" si="35"/>
        <v>298.10123288186611</v>
      </c>
      <c r="I170" s="711">
        <f t="shared" si="36"/>
        <v>298.06849518530885</v>
      </c>
      <c r="J170" s="711">
        <f t="shared" si="37"/>
        <v>298.04800679965837</v>
      </c>
      <c r="K170" s="711">
        <f t="shared" si="38"/>
        <v>298.03682295673048</v>
      </c>
      <c r="L170" s="711">
        <f t="shared" si="39"/>
        <v>298.03327179864766</v>
      </c>
      <c r="N170" s="581">
        <v>96</v>
      </c>
      <c r="O170" s="711">
        <f t="shared" si="43"/>
        <v>1.3972095531800781</v>
      </c>
      <c r="P170" s="711">
        <f t="shared" si="40"/>
        <v>592.1265885601216</v>
      </c>
      <c r="Q170" s="711">
        <f t="shared" si="44"/>
        <v>558.82674227567554</v>
      </c>
      <c r="R170" s="711">
        <f t="shared" si="45"/>
        <v>534.81307403268249</v>
      </c>
      <c r="S170" s="711">
        <f t="shared" si="46"/>
        <v>520.30268770743942</v>
      </c>
      <c r="T170" s="711">
        <f t="shared" si="41"/>
        <v>515.42594613334097</v>
      </c>
    </row>
    <row r="171" spans="2:20">
      <c r="B171" s="581">
        <v>97</v>
      </c>
      <c r="C171" s="711">
        <f t="shared" si="42"/>
        <v>1.4117638193590374</v>
      </c>
      <c r="D171" s="711">
        <f t="shared" ref="D171:D202" si="47">(1-2*FoAb-2*FoAb*BiCombAb)*D170+2*FoAb*E170+2*FoAb*BiCombAb*Tcomb</f>
        <v>1435.508159311202</v>
      </c>
      <c r="E171" s="711">
        <f t="shared" ref="E171:E202" si="48">FoAb*D170+(1-2*FoAb)*E170+FoAb*F170</f>
        <v>594.09096149975392</v>
      </c>
      <c r="F171" s="711">
        <f t="shared" ref="F171:F202" si="49">FoAb*E170+(1-2*FoAb)*F170+FoAb*G170</f>
        <v>346.26160551220505</v>
      </c>
      <c r="G171" s="711">
        <f t="shared" ref="G171:G202" si="50">FoAb*F170+(1-2*FoAb)*G170+FoAb*H170</f>
        <v>303.61679948046373</v>
      </c>
      <c r="H171" s="718">
        <f t="shared" ref="H171:H202" si="51">_FoN1*G170+(1-_FoN1-_FoN2)*H170+_FoN2*I170</f>
        <v>298.10525604800665</v>
      </c>
      <c r="I171" s="711">
        <f t="shared" ref="I171:I202" si="52">FoCase*H170+(1-2*FoCase)*I170+FoCase*J170</f>
        <v>298.07144494092211</v>
      </c>
      <c r="J171" s="711">
        <f t="shared" ref="J171:J202" si="53">FoCase*I170+(1-2*FoCase)*J170+FoCase*K170</f>
        <v>298.05024742587273</v>
      </c>
      <c r="K171" s="711">
        <f t="shared" ref="K171:K202" si="54">FoCase*J170+(1-2*FoCase)*K170+FoCase*L170</f>
        <v>298.0386609829784</v>
      </c>
      <c r="L171" s="711">
        <f t="shared" ref="L171:L202" si="55">(1-2*FoCase-2*FoCase*BiAtmCase)*L170+2*FoCase*K170+2*FoCase*BiAtmCase*Tatm</f>
        <v>298.0349792545191</v>
      </c>
      <c r="N171" s="581">
        <v>97</v>
      </c>
      <c r="O171" s="711">
        <f t="shared" si="43"/>
        <v>1.4117638193590374</v>
      </c>
      <c r="P171" s="711">
        <f t="shared" ref="P171:P202" si="56">(1-2*FoCase-2*FoCase*BiCombCase)*P170+2*FoCase*Q170+2*FoCase*BiCombCase*Tcomb</f>
        <v>594.29010002489724</v>
      </c>
      <c r="Q171" s="711">
        <f t="shared" si="44"/>
        <v>561.06294609253519</v>
      </c>
      <c r="R171" s="711">
        <f t="shared" si="45"/>
        <v>537.10155861722319</v>
      </c>
      <c r="S171" s="711">
        <f t="shared" si="46"/>
        <v>522.62256495582017</v>
      </c>
      <c r="T171" s="711">
        <f t="shared" ref="T171:T202" si="57">(1-2*FoCase-2*FoCase*BiAtmCase)*T170+2*FoCase*S170+2*FoCase*BiAtmCase*Tatm</f>
        <v>517.75604209305459</v>
      </c>
    </row>
    <row r="172" spans="2:20">
      <c r="B172" s="581">
        <v>98</v>
      </c>
      <c r="C172" s="711">
        <f t="shared" si="42"/>
        <v>1.4263180855379964</v>
      </c>
      <c r="D172" s="711">
        <f t="shared" si="47"/>
        <v>1436.0349241980907</v>
      </c>
      <c r="E172" s="711">
        <f t="shared" si="48"/>
        <v>596.7680154242114</v>
      </c>
      <c r="F172" s="711">
        <f t="shared" si="49"/>
        <v>347.18697841574948</v>
      </c>
      <c r="G172" s="711">
        <f t="shared" si="50"/>
        <v>303.78426879058958</v>
      </c>
      <c r="H172" s="718">
        <f t="shared" si="51"/>
        <v>298.10938650253331</v>
      </c>
      <c r="I172" s="711">
        <f t="shared" si="52"/>
        <v>298.07448241904575</v>
      </c>
      <c r="J172" s="711">
        <f t="shared" si="53"/>
        <v>298.05256186741599</v>
      </c>
      <c r="K172" s="711">
        <f t="shared" si="54"/>
        <v>298.04056451665087</v>
      </c>
      <c r="L172" s="711">
        <f t="shared" si="55"/>
        <v>298.03674944929776</v>
      </c>
      <c r="N172" s="581">
        <v>98</v>
      </c>
      <c r="O172" s="711">
        <f t="shared" si="43"/>
        <v>1.4263180855379964</v>
      </c>
      <c r="P172" s="711">
        <f t="shared" si="56"/>
        <v>596.44885589409387</v>
      </c>
      <c r="Q172" s="711">
        <f t="shared" ref="Q172:Q202" si="58">FoCase*P171+(1-2*FoCase)*Q171+FoCase*R171</f>
        <v>563.29423459733152</v>
      </c>
      <c r="R172" s="711">
        <f t="shared" si="45"/>
        <v>539.38501313909148</v>
      </c>
      <c r="S172" s="711">
        <f t="shared" si="46"/>
        <v>524.93734330633322</v>
      </c>
      <c r="T172" s="711">
        <f t="shared" si="57"/>
        <v>520.08101676335355</v>
      </c>
    </row>
    <row r="173" spans="2:20">
      <c r="B173" s="581">
        <v>99</v>
      </c>
      <c r="C173" s="711">
        <f t="shared" si="42"/>
        <v>1.4408723517169557</v>
      </c>
      <c r="D173" s="711">
        <f t="shared" si="47"/>
        <v>1436.5519789539512</v>
      </c>
      <c r="E173" s="711">
        <f t="shared" si="48"/>
        <v>599.42747164278239</v>
      </c>
      <c r="F173" s="711">
        <f t="shared" si="49"/>
        <v>348.1168332098834</v>
      </c>
      <c r="G173" s="711">
        <f t="shared" si="50"/>
        <v>303.95441956039599</v>
      </c>
      <c r="H173" s="718">
        <f t="shared" si="51"/>
        <v>298.11362560877359</v>
      </c>
      <c r="I173" s="711">
        <f t="shared" si="52"/>
        <v>298.07760898234955</v>
      </c>
      <c r="J173" s="711">
        <f t="shared" si="53"/>
        <v>298.05495147264969</v>
      </c>
      <c r="K173" s="711">
        <f t="shared" si="54"/>
        <v>298.0425348916873</v>
      </c>
      <c r="L173" s="711">
        <f t="shared" si="55"/>
        <v>298.038583710978</v>
      </c>
      <c r="N173" s="581">
        <v>99</v>
      </c>
      <c r="O173" s="711">
        <f t="shared" si="43"/>
        <v>1.4408723517169557</v>
      </c>
      <c r="P173" s="711">
        <f t="shared" si="56"/>
        <v>598.60286665366425</v>
      </c>
      <c r="Q173" s="711">
        <f t="shared" si="58"/>
        <v>565.52061861829338</v>
      </c>
      <c r="R173" s="711">
        <f t="shared" si="45"/>
        <v>541.66344865517453</v>
      </c>
      <c r="S173" s="711">
        <f t="shared" si="46"/>
        <v>527.24703394306994</v>
      </c>
      <c r="T173" s="711">
        <f t="shared" si="57"/>
        <v>522.4008813674908</v>
      </c>
    </row>
    <row r="174" spans="2:20">
      <c r="B174" s="581">
        <v>100</v>
      </c>
      <c r="C174" s="711">
        <f t="shared" si="42"/>
        <v>1.4554266178959148</v>
      </c>
      <c r="D174" s="711">
        <f t="shared" si="47"/>
        <v>1437.0597889511471</v>
      </c>
      <c r="E174" s="711">
        <f t="shared" si="48"/>
        <v>602.06946530603432</v>
      </c>
      <c r="F174" s="711">
        <f t="shared" si="49"/>
        <v>349.05106219677924</v>
      </c>
      <c r="G174" s="711">
        <f t="shared" si="50"/>
        <v>304.12724830649785</v>
      </c>
      <c r="H174" s="718">
        <f t="shared" si="51"/>
        <v>298.11797472259673</v>
      </c>
      <c r="I174" s="711">
        <f t="shared" si="52"/>
        <v>298.08082599021594</v>
      </c>
      <c r="J174" s="711">
        <f t="shared" si="53"/>
        <v>298.05741758990791</v>
      </c>
      <c r="K174" s="711">
        <f t="shared" si="54"/>
        <v>298.04457344406836</v>
      </c>
      <c r="L174" s="711">
        <f t="shared" si="55"/>
        <v>298.0404833703036</v>
      </c>
      <c r="N174" s="581">
        <v>100</v>
      </c>
      <c r="O174" s="711">
        <f t="shared" si="43"/>
        <v>1.4554266178959148</v>
      </c>
      <c r="P174" s="711">
        <f t="shared" si="56"/>
        <v>600.75214276167503</v>
      </c>
      <c r="Q174" s="711">
        <f t="shared" si="58"/>
        <v>567.74210895628937</v>
      </c>
      <c r="R174" s="711">
        <f t="shared" si="45"/>
        <v>543.93687619792843</v>
      </c>
      <c r="S174" s="711">
        <f t="shared" si="46"/>
        <v>529.55164802892023</v>
      </c>
      <c r="T174" s="711">
        <f t="shared" si="57"/>
        <v>524.71564710889618</v>
      </c>
    </row>
    <row r="175" spans="2:20">
      <c r="B175" s="581">
        <v>101</v>
      </c>
      <c r="C175" s="711">
        <f t="shared" si="42"/>
        <v>1.4699808840748738</v>
      </c>
      <c r="D175" s="711">
        <f t="shared" si="47"/>
        <v>1437.5587908700761</v>
      </c>
      <c r="E175" s="711">
        <f t="shared" si="48"/>
        <v>604.69413195858476</v>
      </c>
      <c r="F175" s="711">
        <f t="shared" si="49"/>
        <v>349.98955924384688</v>
      </c>
      <c r="G175" s="711">
        <f t="shared" si="50"/>
        <v>304.30275109733259</v>
      </c>
      <c r="H175" s="718">
        <f t="shared" si="51"/>
        <v>298.12243519228662</v>
      </c>
      <c r="I175" s="711">
        <f t="shared" si="52"/>
        <v>298.08413479852101</v>
      </c>
      <c r="J175" s="711">
        <f t="shared" si="53"/>
        <v>298.05996156721039</v>
      </c>
      <c r="K175" s="711">
        <f t="shared" si="54"/>
        <v>298.04668151148849</v>
      </c>
      <c r="L175" s="711">
        <f t="shared" si="55"/>
        <v>298.04244976042651</v>
      </c>
      <c r="N175" s="581">
        <v>101</v>
      </c>
      <c r="O175" s="711">
        <f t="shared" si="43"/>
        <v>1.4699808840748738</v>
      </c>
      <c r="P175" s="711">
        <f t="shared" si="56"/>
        <v>602.89669464907195</v>
      </c>
      <c r="Q175" s="711">
        <f t="shared" si="58"/>
        <v>569.95871638540666</v>
      </c>
      <c r="R175" s="711">
        <f t="shared" si="45"/>
        <v>546.20530677545048</v>
      </c>
      <c r="S175" s="711">
        <f t="shared" si="46"/>
        <v>531.85119670512643</v>
      </c>
      <c r="T175" s="711">
        <f t="shared" si="57"/>
        <v>527.02532517051441</v>
      </c>
    </row>
    <row r="176" spans="2:20">
      <c r="B176" s="581">
        <v>102</v>
      </c>
      <c r="C176" s="711">
        <f t="shared" si="42"/>
        <v>1.4845351502538331</v>
      </c>
      <c r="D176" s="711">
        <f t="shared" si="47"/>
        <v>1438.0493945468502</v>
      </c>
      <c r="E176" s="711">
        <f t="shared" si="48"/>
        <v>607.3016074132064</v>
      </c>
      <c r="F176" s="711">
        <f t="shared" si="49"/>
        <v>350.93221976937139</v>
      </c>
      <c r="G176" s="711">
        <f t="shared" si="50"/>
        <v>304.48092356422745</v>
      </c>
      <c r="H176" s="718">
        <f t="shared" si="51"/>
        <v>298.12700835841952</v>
      </c>
      <c r="I176" s="711">
        <f t="shared" si="52"/>
        <v>298.08753675942057</v>
      </c>
      <c r="J176" s="711">
        <f t="shared" si="53"/>
        <v>298.06258475198246</v>
      </c>
      <c r="K176" s="711">
        <f t="shared" si="54"/>
        <v>298.04886043303475</v>
      </c>
      <c r="L176" s="711">
        <f t="shared" si="55"/>
        <v>298.04448421657207</v>
      </c>
      <c r="N176" s="581">
        <v>102</v>
      </c>
      <c r="O176" s="711">
        <f t="shared" si="43"/>
        <v>1.4845351502538331</v>
      </c>
      <c r="P176" s="711">
        <f t="shared" si="56"/>
        <v>605.03653272034205</v>
      </c>
      <c r="Q176" s="711">
        <f t="shared" si="58"/>
        <v>572.17045165345246</v>
      </c>
      <c r="R176" s="711">
        <f t="shared" si="45"/>
        <v>548.46875137154871</v>
      </c>
      <c r="S176" s="711">
        <f t="shared" si="46"/>
        <v>534.14569109091087</v>
      </c>
      <c r="T176" s="711">
        <f t="shared" si="57"/>
        <v>529.32992671424654</v>
      </c>
    </row>
    <row r="177" spans="2:20">
      <c r="B177" s="581">
        <v>103</v>
      </c>
      <c r="C177" s="711">
        <f t="shared" si="42"/>
        <v>1.4990894164327921</v>
      </c>
      <c r="D177" s="711">
        <f t="shared" si="47"/>
        <v>1438.5319847010855</v>
      </c>
      <c r="E177" s="711">
        <f t="shared" si="48"/>
        <v>609.89202763433684</v>
      </c>
      <c r="F177" s="711">
        <f t="shared" si="49"/>
        <v>351.87894072776209</v>
      </c>
      <c r="G177" s="711">
        <f t="shared" si="50"/>
        <v>304.66176091230204</v>
      </c>
      <c r="H177" s="718">
        <f t="shared" si="51"/>
        <v>298.13169555374719</v>
      </c>
      <c r="I177" s="711">
        <f t="shared" si="52"/>
        <v>298.09103322114277</v>
      </c>
      <c r="J177" s="711">
        <f t="shared" si="53"/>
        <v>298.06528849078057</v>
      </c>
      <c r="K177" s="711">
        <f t="shared" si="54"/>
        <v>298.05111154887209</v>
      </c>
      <c r="L177" s="711">
        <f t="shared" si="55"/>
        <v>298.04658807571104</v>
      </c>
      <c r="N177" s="581">
        <v>103</v>
      </c>
      <c r="O177" s="711">
        <f t="shared" si="43"/>
        <v>1.4990894164327921</v>
      </c>
      <c r="P177" s="711">
        <f t="shared" si="56"/>
        <v>607.17166735408625</v>
      </c>
      <c r="Q177" s="711">
        <f t="shared" si="58"/>
        <v>574.37732548239035</v>
      </c>
      <c r="R177" s="711">
        <f t="shared" si="45"/>
        <v>550.72722094580877</v>
      </c>
      <c r="S177" s="711">
        <f t="shared" si="46"/>
        <v>536.43514228316405</v>
      </c>
      <c r="T177" s="711">
        <f t="shared" si="57"/>
        <v>531.62946288048181</v>
      </c>
    </row>
    <row r="178" spans="2:20">
      <c r="B178" s="581">
        <v>104</v>
      </c>
      <c r="C178" s="711">
        <f t="shared" si="42"/>
        <v>1.5136436826117514</v>
      </c>
      <c r="D178" s="711">
        <f t="shared" si="47"/>
        <v>1439.0069225515897</v>
      </c>
      <c r="E178" s="711">
        <f t="shared" si="48"/>
        <v>612.46552863036356</v>
      </c>
      <c r="F178" s="711">
        <f t="shared" si="49"/>
        <v>352.82962059445867</v>
      </c>
      <c r="G178" s="711">
        <f t="shared" si="50"/>
        <v>304.84525793120497</v>
      </c>
      <c r="H178" s="718">
        <f t="shared" si="51"/>
        <v>298.13649810308448</v>
      </c>
      <c r="I178" s="711">
        <f t="shared" si="52"/>
        <v>298.09462552778643</v>
      </c>
      <c r="J178" s="711">
        <f t="shared" si="53"/>
        <v>298.06807412902458</v>
      </c>
      <c r="K178" s="711">
        <f t="shared" si="54"/>
        <v>298.0534361999355</v>
      </c>
      <c r="L178" s="711">
        <f t="shared" si="55"/>
        <v>298.04876267623797</v>
      </c>
      <c r="N178" s="581">
        <v>104</v>
      </c>
      <c r="O178" s="711">
        <f t="shared" si="43"/>
        <v>1.5136436826117514</v>
      </c>
      <c r="P178" s="711">
        <f t="shared" si="56"/>
        <v>609.30210890351532</v>
      </c>
      <c r="Q178" s="711">
        <f t="shared" si="58"/>
        <v>576.57934856872066</v>
      </c>
      <c r="R178" s="711">
        <f t="shared" si="45"/>
        <v>552.98072643365902</v>
      </c>
      <c r="S178" s="711">
        <f t="shared" si="46"/>
        <v>538.71956135618711</v>
      </c>
      <c r="T178" s="711">
        <f t="shared" si="57"/>
        <v>533.92394478770484</v>
      </c>
    </row>
    <row r="179" spans="2:20">
      <c r="B179" s="581">
        <v>105</v>
      </c>
      <c r="C179" s="711">
        <f t="shared" si="42"/>
        <v>1.5281979487907105</v>
      </c>
      <c r="D179" s="711">
        <f t="shared" si="47"/>
        <v>1439.4745473272333</v>
      </c>
      <c r="E179" s="711">
        <f t="shared" si="48"/>
        <v>615.02224635410016</v>
      </c>
      <c r="F179" s="711">
        <f t="shared" si="49"/>
        <v>353.78415935053619</v>
      </c>
      <c r="G179" s="711">
        <f t="shared" si="50"/>
        <v>305.03140900568565</v>
      </c>
      <c r="H179" s="718">
        <f t="shared" si="51"/>
        <v>298.14141732320155</v>
      </c>
      <c r="I179" s="711">
        <f t="shared" si="52"/>
        <v>298.09831501912464</v>
      </c>
      <c r="J179" s="711">
        <f t="shared" si="53"/>
        <v>298.07094301073624</v>
      </c>
      <c r="K179" s="711">
        <f t="shared" si="54"/>
        <v>298.05583572762816</v>
      </c>
      <c r="L179" s="711">
        <f t="shared" si="55"/>
        <v>298.05100935765626</v>
      </c>
      <c r="N179" s="581">
        <v>105</v>
      </c>
      <c r="O179" s="711">
        <f t="shared" si="43"/>
        <v>1.5281979487907105</v>
      </c>
      <c r="P179" s="711">
        <f t="shared" si="56"/>
        <v>611.42786769688166</v>
      </c>
      <c r="Q179" s="711">
        <f t="shared" si="58"/>
        <v>578.77653158381236</v>
      </c>
      <c r="R179" s="711">
        <f t="shared" si="45"/>
        <v>555.22927874643358</v>
      </c>
      <c r="S179" s="711">
        <f t="shared" si="46"/>
        <v>540.99895936147902</v>
      </c>
      <c r="T179" s="711">
        <f t="shared" si="57"/>
        <v>536.2133835321672</v>
      </c>
    </row>
    <row r="180" spans="2:20">
      <c r="B180" s="581">
        <v>106</v>
      </c>
      <c r="C180" s="711">
        <f t="shared" si="42"/>
        <v>1.5427522149696697</v>
      </c>
      <c r="D180" s="711">
        <f t="shared" si="47"/>
        <v>1439.935177679813</v>
      </c>
      <c r="E180" s="711">
        <f t="shared" si="48"/>
        <v>617.5623166109043</v>
      </c>
      <c r="F180" s="711">
        <f t="shared" si="49"/>
        <v>354.74245846704775</v>
      </c>
      <c r="G180" s="711">
        <f t="shared" si="50"/>
        <v>305.22020812600005</v>
      </c>
      <c r="H180" s="718">
        <f t="shared" si="51"/>
        <v>298.14645452272083</v>
      </c>
      <c r="I180" s="711">
        <f t="shared" si="52"/>
        <v>298.1021030304143</v>
      </c>
      <c r="J180" s="711">
        <f t="shared" si="53"/>
        <v>298.07389647828364</v>
      </c>
      <c r="K180" s="711">
        <f t="shared" si="54"/>
        <v>298.05831147352632</v>
      </c>
      <c r="L180" s="711">
        <f t="shared" si="55"/>
        <v>298.05332946026937</v>
      </c>
      <c r="N180" s="581">
        <v>106</v>
      </c>
      <c r="O180" s="711">
        <f t="shared" si="43"/>
        <v>1.5427522149696697</v>
      </c>
      <c r="P180" s="711">
        <f t="shared" si="56"/>
        <v>613.5489540378544</v>
      </c>
      <c r="Q180" s="711">
        <f t="shared" si="58"/>
        <v>580.9688851741945</v>
      </c>
      <c r="R180" s="711">
        <f t="shared" si="45"/>
        <v>557.47288877143353</v>
      </c>
      <c r="S180" s="711">
        <f t="shared" si="46"/>
        <v>543.27334732756253</v>
      </c>
      <c r="T180" s="711">
        <f t="shared" si="57"/>
        <v>538.49779018761558</v>
      </c>
    </row>
    <row r="181" spans="2:20">
      <c r="B181" s="581">
        <v>107</v>
      </c>
      <c r="C181" s="711">
        <f t="shared" si="42"/>
        <v>1.5573064811486288</v>
      </c>
      <c r="D181" s="711">
        <f t="shared" si="47"/>
        <v>1440.3891130052791</v>
      </c>
      <c r="E181" s="711">
        <f t="shared" si="48"/>
        <v>620.08587497392557</v>
      </c>
      <c r="F181" s="711">
        <f t="shared" si="49"/>
        <v>355.70442088914075</v>
      </c>
      <c r="G181" s="711">
        <f t="shared" si="50"/>
        <v>305.41164889815263</v>
      </c>
      <c r="H181" s="718">
        <f t="shared" si="51"/>
        <v>298.15161100201823</v>
      </c>
      <c r="I181" s="711">
        <f t="shared" si="52"/>
        <v>298.10599089221091</v>
      </c>
      <c r="J181" s="711">
        <f t="shared" si="53"/>
        <v>298.07693587213168</v>
      </c>
      <c r="K181" s="711">
        <f t="shared" si="54"/>
        <v>298.06086477909048</v>
      </c>
      <c r="L181" s="711">
        <f t="shared" si="55"/>
        <v>298.05572432487884</v>
      </c>
      <c r="N181" s="581">
        <v>107</v>
      </c>
      <c r="O181" s="711">
        <f t="shared" si="43"/>
        <v>1.5573064811486288</v>
      </c>
      <c r="P181" s="711">
        <f t="shared" si="56"/>
        <v>615.66537820584779</v>
      </c>
      <c r="Q181" s="711">
        <f t="shared" si="58"/>
        <v>583.15641996181239</v>
      </c>
      <c r="R181" s="711">
        <f t="shared" si="45"/>
        <v>559.71156737198737</v>
      </c>
      <c r="S181" s="711">
        <f t="shared" si="46"/>
        <v>545.5427362598432</v>
      </c>
      <c r="T181" s="711">
        <f t="shared" si="57"/>
        <v>540.77717580506646</v>
      </c>
    </row>
    <row r="182" spans="2:20">
      <c r="B182" s="581">
        <v>108</v>
      </c>
      <c r="C182" s="711">
        <f t="shared" si="42"/>
        <v>1.5718607473275878</v>
      </c>
      <c r="D182" s="711">
        <f t="shared" si="47"/>
        <v>1440.8366346792761</v>
      </c>
      <c r="E182" s="711">
        <f t="shared" si="48"/>
        <v>622.59305670600531</v>
      </c>
      <c r="F182" s="711">
        <f t="shared" si="49"/>
        <v>356.66995101998054</v>
      </c>
      <c r="G182" s="711">
        <f t="shared" si="50"/>
        <v>305.60572455397266</v>
      </c>
      <c r="H182" s="718">
        <f t="shared" si="51"/>
        <v>298.1568880531288</v>
      </c>
      <c r="I182" s="711">
        <f t="shared" si="52"/>
        <v>298.10997993018879</v>
      </c>
      <c r="J182" s="711">
        <f t="shared" si="53"/>
        <v>298.08006253059881</v>
      </c>
      <c r="K182" s="711">
        <f t="shared" si="54"/>
        <v>298.0634969853827</v>
      </c>
      <c r="L182" s="711">
        <f t="shared" si="55"/>
        <v>298.05819529248868</v>
      </c>
      <c r="N182" s="581">
        <v>108</v>
      </c>
      <c r="O182" s="711">
        <f t="shared" si="43"/>
        <v>1.5718607473275878</v>
      </c>
      <c r="P182" s="711">
        <f t="shared" si="56"/>
        <v>617.77715045630862</v>
      </c>
      <c r="Q182" s="711">
        <f t="shared" si="58"/>
        <v>585.33914654425394</v>
      </c>
      <c r="R182" s="711">
        <f t="shared" si="45"/>
        <v>561.94532538750968</v>
      </c>
      <c r="S182" s="711">
        <f t="shared" si="46"/>
        <v>547.80713714049648</v>
      </c>
      <c r="T182" s="711">
        <f t="shared" si="57"/>
        <v>543.05155141262196</v>
      </c>
    </row>
    <row r="183" spans="2:20">
      <c r="B183" s="581">
        <v>109</v>
      </c>
      <c r="C183" s="711">
        <f t="shared" si="42"/>
        <v>1.5864150135065471</v>
      </c>
      <c r="D183" s="711">
        <f t="shared" si="47"/>
        <v>1441.2780072125695</v>
      </c>
      <c r="E183" s="711">
        <f t="shared" si="48"/>
        <v>625.08399668778043</v>
      </c>
      <c r="F183" s="711">
        <f t="shared" si="49"/>
        <v>357.63895470451206</v>
      </c>
      <c r="G183" s="711">
        <f t="shared" si="50"/>
        <v>305.80242796102738</v>
      </c>
      <c r="H183" s="718">
        <f t="shared" si="51"/>
        <v>298.16228695965629</v>
      </c>
      <c r="I183" s="711">
        <f t="shared" si="52"/>
        <v>298.11407146496629</v>
      </c>
      <c r="J183" s="711">
        <f t="shared" si="53"/>
        <v>298.08327778961922</v>
      </c>
      <c r="K183" s="711">
        <f t="shared" si="54"/>
        <v>298.06620943279029</v>
      </c>
      <c r="L183" s="711">
        <f t="shared" si="55"/>
        <v>298.06074370401586</v>
      </c>
      <c r="N183" s="581">
        <v>109</v>
      </c>
      <c r="O183" s="711">
        <f t="shared" si="43"/>
        <v>1.5864150135065471</v>
      </c>
      <c r="P183" s="711">
        <f t="shared" si="56"/>
        <v>619.88428102096896</v>
      </c>
      <c r="Q183" s="711">
        <f t="shared" si="58"/>
        <v>587.51707549495029</v>
      </c>
      <c r="R183" s="711">
        <f t="shared" si="45"/>
        <v>564.17417363355889</v>
      </c>
      <c r="S183" s="711">
        <f t="shared" si="46"/>
        <v>550.06656092837943</v>
      </c>
      <c r="T183" s="711">
        <f t="shared" si="57"/>
        <v>545.32092801531951</v>
      </c>
    </row>
    <row r="184" spans="2:20">
      <c r="B184" s="581">
        <v>110</v>
      </c>
      <c r="C184" s="711">
        <f t="shared" si="42"/>
        <v>1.6009692796855062</v>
      </c>
      <c r="D184" s="711">
        <f t="shared" si="47"/>
        <v>1441.7134793315586</v>
      </c>
      <c r="E184" s="711">
        <f t="shared" si="48"/>
        <v>627.55882935157331</v>
      </c>
      <c r="F184" s="711">
        <f t="shared" si="49"/>
        <v>358.61133921308885</v>
      </c>
      <c r="G184" s="711">
        <f t="shared" si="50"/>
        <v>306.00175163237179</v>
      </c>
      <c r="H184" s="718">
        <f t="shared" si="51"/>
        <v>298.16780899668686</v>
      </c>
      <c r="I184" s="711">
        <f t="shared" si="52"/>
        <v>298.11826681193651</v>
      </c>
      <c r="J184" s="711">
        <f t="shared" si="53"/>
        <v>298.08658298251135</v>
      </c>
      <c r="K184" s="711">
        <f t="shared" si="54"/>
        <v>298.06900346075588</v>
      </c>
      <c r="L184" s="711">
        <f t="shared" si="55"/>
        <v>298.06337090000738</v>
      </c>
      <c r="N184" s="581">
        <v>110</v>
      </c>
      <c r="O184" s="711">
        <f t="shared" si="43"/>
        <v>1.6009692796855062</v>
      </c>
      <c r="P184" s="711">
        <f t="shared" si="56"/>
        <v>621.98678010806907</v>
      </c>
      <c r="Q184" s="711">
        <f t="shared" si="58"/>
        <v>589.6902173633548</v>
      </c>
      <c r="R184" s="711">
        <f t="shared" si="45"/>
        <v>566.39812290189457</v>
      </c>
      <c r="S184" s="711">
        <f t="shared" si="46"/>
        <v>552.3210185589619</v>
      </c>
      <c r="T184" s="711">
        <f t="shared" si="57"/>
        <v>547.58531659501159</v>
      </c>
    </row>
    <row r="185" spans="2:20">
      <c r="B185" s="581">
        <v>111</v>
      </c>
      <c r="C185" s="711">
        <f t="shared" si="42"/>
        <v>1.6155235458644654</v>
      </c>
      <c r="D185" s="711">
        <f t="shared" si="47"/>
        <v>1442.1432849887462</v>
      </c>
      <c r="E185" s="711">
        <f t="shared" si="48"/>
        <v>630.01768862067718</v>
      </c>
      <c r="F185" s="711">
        <f t="shared" si="49"/>
        <v>359.58701322499525</v>
      </c>
      <c r="G185" s="711">
        <f t="shared" si="50"/>
        <v>306.20368773613683</v>
      </c>
      <c r="H185" s="718">
        <f t="shared" si="51"/>
        <v>298.17345543070672</v>
      </c>
      <c r="I185" s="711">
        <f t="shared" si="52"/>
        <v>298.12256728110293</v>
      </c>
      <c r="J185" s="711">
        <f t="shared" si="53"/>
        <v>298.0899794397518</v>
      </c>
      <c r="K185" s="711">
        <f t="shared" si="54"/>
        <v>298.07188040751316</v>
      </c>
      <c r="L185" s="711">
        <f t="shared" si="55"/>
        <v>298.06607822036335</v>
      </c>
      <c r="N185" s="581">
        <v>111</v>
      </c>
      <c r="O185" s="711">
        <f t="shared" si="43"/>
        <v>1.6155235458644654</v>
      </c>
      <c r="P185" s="711">
        <f t="shared" si="56"/>
        <v>624.08465790255525</v>
      </c>
      <c r="Q185" s="711">
        <f t="shared" si="58"/>
        <v>591.85858267510298</v>
      </c>
      <c r="R185" s="711">
        <f t="shared" si="45"/>
        <v>568.61718396053334</v>
      </c>
      <c r="S185" s="711">
        <f t="shared" si="46"/>
        <v>554.57052094427627</v>
      </c>
      <c r="T185" s="711">
        <f t="shared" si="57"/>
        <v>549.84472811027069</v>
      </c>
    </row>
    <row r="186" spans="2:20">
      <c r="B186" s="581">
        <v>112</v>
      </c>
      <c r="C186" s="711">
        <f t="shared" si="42"/>
        <v>1.6300778120434245</v>
      </c>
      <c r="D186" s="711">
        <f t="shared" si="47"/>
        <v>1442.5676443077143</v>
      </c>
      <c r="E186" s="711">
        <f t="shared" si="48"/>
        <v>632.46070785367215</v>
      </c>
      <c r="F186" s="711">
        <f t="shared" si="49"/>
        <v>360.56588681188646</v>
      </c>
      <c r="G186" s="711">
        <f t="shared" si="50"/>
        <v>306.40822810495558</v>
      </c>
      <c r="H186" s="718">
        <f t="shared" si="51"/>
        <v>298.17922751952358</v>
      </c>
      <c r="I186" s="711">
        <f t="shared" si="52"/>
        <v>298.1269741769197</v>
      </c>
      <c r="J186" s="711">
        <f t="shared" si="53"/>
        <v>298.09346848875498</v>
      </c>
      <c r="K186" s="711">
        <f t="shared" si="54"/>
        <v>298.07484160982915</v>
      </c>
      <c r="L186" s="711">
        <f t="shared" si="55"/>
        <v>298.06886700406642</v>
      </c>
      <c r="N186" s="581">
        <v>112</v>
      </c>
      <c r="O186" s="711">
        <f t="shared" si="43"/>
        <v>1.6300778120434245</v>
      </c>
      <c r="P186" s="711">
        <f t="shared" si="56"/>
        <v>626.17792456625557</v>
      </c>
      <c r="Q186" s="711">
        <f t="shared" si="58"/>
        <v>594.02218193215685</v>
      </c>
      <c r="R186" s="711">
        <f t="shared" si="45"/>
        <v>570.83136755380474</v>
      </c>
      <c r="S186" s="711">
        <f t="shared" si="46"/>
        <v>556.81507897288191</v>
      </c>
      <c r="T186" s="711">
        <f t="shared" si="57"/>
        <v>552.09917349631507</v>
      </c>
    </row>
    <row r="187" spans="2:20">
      <c r="B187" s="581">
        <v>113</v>
      </c>
      <c r="C187" s="711">
        <f t="shared" si="42"/>
        <v>1.6446320782223838</v>
      </c>
      <c r="D187" s="711">
        <f t="shared" si="47"/>
        <v>1442.9867644668602</v>
      </c>
      <c r="E187" s="711">
        <f t="shared" si="48"/>
        <v>634.88801979343111</v>
      </c>
      <c r="F187" s="711">
        <f t="shared" si="49"/>
        <v>361.54787142116976</v>
      </c>
      <c r="G187" s="711">
        <f t="shared" si="50"/>
        <v>306.61536424523001</v>
      </c>
      <c r="H187" s="718">
        <f t="shared" si="51"/>
        <v>298.18512651219186</v>
      </c>
      <c r="I187" s="711">
        <f t="shared" si="52"/>
        <v>298.13148879813707</v>
      </c>
      <c r="J187" s="711">
        <f t="shared" si="53"/>
        <v>298.09705145365854</v>
      </c>
      <c r="K187" s="711">
        <f t="shared" si="54"/>
        <v>298.07788840275219</v>
      </c>
      <c r="L187" s="711">
        <f t="shared" si="55"/>
        <v>298.07173858891747</v>
      </c>
      <c r="N187" s="581">
        <v>113</v>
      </c>
      <c r="O187" s="711">
        <f t="shared" si="43"/>
        <v>1.6446320782223838</v>
      </c>
      <c r="P187" s="711">
        <f t="shared" si="56"/>
        <v>628.26659023803745</v>
      </c>
      <c r="Q187" s="711">
        <f t="shared" si="58"/>
        <v>596.18102561293517</v>
      </c>
      <c r="R187" s="711">
        <f t="shared" si="45"/>
        <v>573.04068440240553</v>
      </c>
      <c r="S187" s="711">
        <f t="shared" si="46"/>
        <v>559.05470350984206</v>
      </c>
      <c r="T187" s="711">
        <f t="shared" si="57"/>
        <v>554.34866366495351</v>
      </c>
    </row>
    <row r="188" spans="2:20">
      <c r="B188" s="581">
        <v>114</v>
      </c>
      <c r="C188" s="711">
        <f t="shared" si="42"/>
        <v>1.6591863444013428</v>
      </c>
      <c r="D188" s="711">
        <f t="shared" si="47"/>
        <v>1443.4008405258733</v>
      </c>
      <c r="E188" s="711">
        <f t="shared" si="48"/>
        <v>637.29975652049507</v>
      </c>
      <c r="F188" s="711">
        <f t="shared" si="49"/>
        <v>362.53287985934725</v>
      </c>
      <c r="G188" s="711">
        <f t="shared" si="50"/>
        <v>306.8250873462386</v>
      </c>
      <c r="H188" s="718">
        <f t="shared" si="51"/>
        <v>298.19115364894122</v>
      </c>
      <c r="I188" s="711">
        <f t="shared" si="52"/>
        <v>298.1361124376516</v>
      </c>
      <c r="J188" s="711">
        <f t="shared" si="53"/>
        <v>298.10072965511381</v>
      </c>
      <c r="K188" s="711">
        <f t="shared" si="54"/>
        <v>298.08102211936625</v>
      </c>
      <c r="L188" s="711">
        <f t="shared" si="55"/>
        <v>298.07469431127686</v>
      </c>
      <c r="N188" s="581">
        <v>114</v>
      </c>
      <c r="O188" s="711">
        <f t="shared" si="43"/>
        <v>1.6591863444013428</v>
      </c>
      <c r="P188" s="711">
        <f t="shared" si="56"/>
        <v>630.35066503394887</v>
      </c>
      <c r="Q188" s="711">
        <f t="shared" si="58"/>
        <v>598.33512417243253</v>
      </c>
      <c r="R188" s="711">
        <f t="shared" si="45"/>
        <v>575.24514520345451</v>
      </c>
      <c r="S188" s="711">
        <f t="shared" si="46"/>
        <v>561.2894053967118</v>
      </c>
      <c r="T188" s="711">
        <f t="shared" si="57"/>
        <v>556.59320950454605</v>
      </c>
    </row>
    <row r="189" spans="2:20">
      <c r="B189" s="581">
        <v>115</v>
      </c>
      <c r="C189" s="711">
        <f t="shared" si="42"/>
        <v>1.6737406105803019</v>
      </c>
      <c r="D189" s="711">
        <f t="shared" si="47"/>
        <v>1443.8100561986689</v>
      </c>
      <c r="E189" s="711">
        <f t="shared" si="48"/>
        <v>639.69604941052251</v>
      </c>
      <c r="F189" s="711">
        <f t="shared" si="49"/>
        <v>363.52082627533957</v>
      </c>
      <c r="G189" s="711">
        <f t="shared" si="50"/>
        <v>307.03738828908644</v>
      </c>
      <c r="H189" s="718">
        <f t="shared" si="51"/>
        <v>298.19731016110904</v>
      </c>
      <c r="I189" s="711">
        <f t="shared" si="52"/>
        <v>298.14084638236085</v>
      </c>
      <c r="J189" s="711">
        <f t="shared" si="53"/>
        <v>298.10450441008254</v>
      </c>
      <c r="K189" s="711">
        <f t="shared" si="54"/>
        <v>298.0842440905501</v>
      </c>
      <c r="L189" s="711">
        <f t="shared" si="55"/>
        <v>298.0777355058126</v>
      </c>
      <c r="N189" s="581">
        <v>115</v>
      </c>
      <c r="O189" s="711">
        <f t="shared" si="43"/>
        <v>1.6737406105803019</v>
      </c>
      <c r="P189" s="711">
        <f t="shared" si="56"/>
        <v>632.43015904734682</v>
      </c>
      <c r="Q189" s="711">
        <f t="shared" si="58"/>
        <v>600.48448804232748</v>
      </c>
      <c r="R189" s="711">
        <f t="shared" si="45"/>
        <v>577.44476063054617</v>
      </c>
      <c r="S189" s="711">
        <f t="shared" si="46"/>
        <v>563.51919545153578</v>
      </c>
      <c r="T189" s="711">
        <f t="shared" si="57"/>
        <v>558.8328218799769</v>
      </c>
    </row>
    <row r="190" spans="2:20">
      <c r="B190" s="581">
        <v>116</v>
      </c>
      <c r="C190" s="711">
        <f t="shared" si="42"/>
        <v>1.6882948767592612</v>
      </c>
      <c r="D190" s="711">
        <f t="shared" si="47"/>
        <v>1444.214584576262</v>
      </c>
      <c r="E190" s="711">
        <f t="shared" si="48"/>
        <v>642.07702909553211</v>
      </c>
      <c r="F190" s="711">
        <f t="shared" si="49"/>
        <v>364.51162614380877</v>
      </c>
      <c r="G190" s="711">
        <f t="shared" si="50"/>
        <v>307.25225765549908</v>
      </c>
      <c r="H190" s="718">
        <f t="shared" si="51"/>
        <v>298.20359727107586</v>
      </c>
      <c r="I190" s="711">
        <f t="shared" si="52"/>
        <v>298.14569191302257</v>
      </c>
      <c r="J190" s="711">
        <f t="shared" si="53"/>
        <v>298.10837703163804</v>
      </c>
      <c r="K190" s="711">
        <f t="shared" si="54"/>
        <v>298.08755564474382</v>
      </c>
      <c r="L190" s="711">
        <f t="shared" si="55"/>
        <v>298.08086350525309</v>
      </c>
      <c r="N190" s="581">
        <v>116</v>
      </c>
      <c r="O190" s="711">
        <f t="shared" si="43"/>
        <v>1.6882948767592612</v>
      </c>
      <c r="P190" s="711">
        <f t="shared" si="56"/>
        <v>634.50508234901315</v>
      </c>
      <c r="Q190" s="711">
        <f t="shared" si="58"/>
        <v>602.62912763108329</v>
      </c>
      <c r="R190" s="711">
        <f t="shared" si="45"/>
        <v>579.63954133380435</v>
      </c>
      <c r="S190" s="711">
        <f t="shared" si="46"/>
        <v>565.74408446885298</v>
      </c>
      <c r="T190" s="711">
        <f t="shared" si="57"/>
        <v>561.06751163264028</v>
      </c>
    </row>
    <row r="191" spans="2:20">
      <c r="B191" s="581">
        <v>117</v>
      </c>
      <c r="C191" s="711">
        <f t="shared" si="42"/>
        <v>1.7028491429382202</v>
      </c>
      <c r="D191" s="711">
        <f t="shared" si="47"/>
        <v>1444.6145888028268</v>
      </c>
      <c r="E191" s="711">
        <f t="shared" si="48"/>
        <v>644.44282542868109</v>
      </c>
      <c r="F191" s="711">
        <f t="shared" si="49"/>
        <v>365.50519624849585</v>
      </c>
      <c r="G191" s="711">
        <f t="shared" si="50"/>
        <v>307.46968573646149</v>
      </c>
      <c r="H191" s="718">
        <f t="shared" si="51"/>
        <v>298.21001619220459</v>
      </c>
      <c r="I191" s="711">
        <f t="shared" si="52"/>
        <v>298.1506503041187</v>
      </c>
      <c r="J191" s="711">
        <f t="shared" si="53"/>
        <v>298.11234882877221</v>
      </c>
      <c r="K191" s="711">
        <f t="shared" si="54"/>
        <v>298.09095810771964</v>
      </c>
      <c r="L191" s="711">
        <f t="shared" si="55"/>
        <v>298.08407964014731</v>
      </c>
      <c r="N191" s="581">
        <v>117</v>
      </c>
      <c r="O191" s="711">
        <f t="shared" si="43"/>
        <v>1.7028491429382202</v>
      </c>
      <c r="P191" s="711">
        <f t="shared" si="56"/>
        <v>636.57544498726133</v>
      </c>
      <c r="Q191" s="711">
        <f t="shared" si="58"/>
        <v>604.76905332404056</v>
      </c>
      <c r="R191" s="711">
        <f t="shared" si="45"/>
        <v>581.8294979399351</v>
      </c>
      <c r="S191" s="711">
        <f t="shared" si="46"/>
        <v>567.96408321970898</v>
      </c>
      <c r="T191" s="711">
        <f t="shared" si="57"/>
        <v>563.29728958043404</v>
      </c>
    </row>
    <row r="192" spans="2:20">
      <c r="B192" s="581">
        <v>118</v>
      </c>
      <c r="C192" s="711">
        <f t="shared" si="42"/>
        <v>1.7174034091171795</v>
      </c>
      <c r="D192" s="711">
        <f t="shared" si="47"/>
        <v>1445.010222707989</v>
      </c>
      <c r="E192" s="711">
        <f t="shared" si="48"/>
        <v>646.79356745233429</v>
      </c>
      <c r="F192" s="711">
        <f t="shared" si="49"/>
        <v>366.50145466558951</v>
      </c>
      <c r="G192" s="711">
        <f t="shared" si="50"/>
        <v>307.68966254070381</v>
      </c>
      <c r="H192" s="718">
        <f t="shared" si="51"/>
        <v>298.21656812878246</v>
      </c>
      <c r="I192" s="711">
        <f t="shared" si="52"/>
        <v>298.15572282372341</v>
      </c>
      <c r="J192" s="711">
        <f t="shared" si="53"/>
        <v>298.1164211062075</v>
      </c>
      <c r="K192" s="711">
        <f t="shared" si="54"/>
        <v>298.09445280235923</v>
      </c>
      <c r="L192" s="711">
        <f t="shared" si="55"/>
        <v>298.08738523862951</v>
      </c>
      <c r="N192" s="581">
        <v>118</v>
      </c>
      <c r="O192" s="711">
        <f t="shared" si="43"/>
        <v>1.7174034091171795</v>
      </c>
      <c r="P192" s="711">
        <f t="shared" si="56"/>
        <v>638.64125698803412</v>
      </c>
      <c r="Q192" s="711">
        <f t="shared" si="58"/>
        <v>606.9042754835034</v>
      </c>
      <c r="R192" s="711">
        <f t="shared" si="45"/>
        <v>584.0146410522799</v>
      </c>
      <c r="S192" s="711">
        <f t="shared" si="46"/>
        <v>570.17920245167352</v>
      </c>
      <c r="T192" s="711">
        <f t="shared" si="57"/>
        <v>565.52216651776405</v>
      </c>
    </row>
    <row r="193" spans="2:20">
      <c r="B193" s="581">
        <v>119</v>
      </c>
      <c r="C193" s="711">
        <f t="shared" si="42"/>
        <v>1.7319576752961385</v>
      </c>
      <c r="D193" s="711">
        <f t="shared" si="47"/>
        <v>1445.4016313981883</v>
      </c>
      <c r="E193" s="711">
        <f t="shared" si="48"/>
        <v>649.12938336919819</v>
      </c>
      <c r="F193" s="711">
        <f t="shared" si="49"/>
        <v>367.50032074713874</v>
      </c>
      <c r="G193" s="711">
        <f t="shared" si="50"/>
        <v>307.91217780303515</v>
      </c>
      <c r="H193" s="718">
        <f t="shared" si="51"/>
        <v>298.22325427596638</v>
      </c>
      <c r="I193" s="711">
        <f t="shared" si="52"/>
        <v>298.16091073337554</v>
      </c>
      <c r="J193" s="711">
        <f t="shared" si="53"/>
        <v>298.12059516421391</v>
      </c>
      <c r="K193" s="711">
        <f t="shared" si="54"/>
        <v>298.09804104843619</v>
      </c>
      <c r="L193" s="711">
        <f t="shared" si="55"/>
        <v>298.09078162619039</v>
      </c>
      <c r="N193" s="581">
        <v>119</v>
      </c>
      <c r="O193" s="711">
        <f t="shared" si="43"/>
        <v>1.7319576752961385</v>
      </c>
      <c r="P193" s="711">
        <f t="shared" si="56"/>
        <v>640.70252835499423</v>
      </c>
      <c r="Q193" s="711">
        <f t="shared" si="58"/>
        <v>609.03480444882098</v>
      </c>
      <c r="R193" s="711">
        <f t="shared" si="45"/>
        <v>586.19498125086739</v>
      </c>
      <c r="S193" s="711">
        <f t="shared" si="46"/>
        <v>572.38945288886316</v>
      </c>
      <c r="T193" s="711">
        <f t="shared" si="57"/>
        <v>567.74215321555369</v>
      </c>
    </row>
    <row r="194" spans="2:20">
      <c r="B194" s="581">
        <v>120</v>
      </c>
      <c r="C194" s="711">
        <f t="shared" si="42"/>
        <v>1.7465119414750978</v>
      </c>
      <c r="D194" s="711">
        <f t="shared" si="47"/>
        <v>1445.7889518097732</v>
      </c>
      <c r="E194" s="711">
        <f t="shared" si="48"/>
        <v>651.45040051630758</v>
      </c>
      <c r="F194" s="711">
        <f t="shared" si="49"/>
        <v>368.50171510452242</v>
      </c>
      <c r="G194" s="711">
        <f t="shared" si="50"/>
        <v>308.1372209925272</v>
      </c>
      <c r="H194" s="718">
        <f t="shared" si="51"/>
        <v>298.23007581973144</v>
      </c>
      <c r="I194" s="711">
        <f t="shared" si="52"/>
        <v>298.16621528795548</v>
      </c>
      <c r="J194" s="711">
        <f t="shared" si="53"/>
        <v>298.12487229843134</v>
      </c>
      <c r="K194" s="711">
        <f t="shared" si="54"/>
        <v>298.1017241624042</v>
      </c>
      <c r="L194" s="711">
        <f t="shared" si="55"/>
        <v>298.09427012545348</v>
      </c>
      <c r="N194" s="581">
        <v>120</v>
      </c>
      <c r="O194" s="711">
        <f t="shared" si="43"/>
        <v>1.7465119414750978</v>
      </c>
      <c r="P194" s="711">
        <f t="shared" si="56"/>
        <v>642.75926906960899</v>
      </c>
      <c r="Q194" s="711">
        <f t="shared" si="58"/>
        <v>611.16065053646389</v>
      </c>
      <c r="R194" s="711">
        <f t="shared" si="45"/>
        <v>588.3705290924662</v>
      </c>
      <c r="S194" s="711">
        <f t="shared" si="46"/>
        <v>574.59484523196841</v>
      </c>
      <c r="T194" s="711">
        <f t="shared" si="57"/>
        <v>569.95726042125943</v>
      </c>
    </row>
    <row r="195" spans="2:20">
      <c r="B195" s="581">
        <v>121</v>
      </c>
      <c r="C195" s="711">
        <f t="shared" si="42"/>
        <v>1.7610662076540569</v>
      </c>
      <c r="D195" s="711">
        <f t="shared" si="47"/>
        <v>1446.1723132263107</v>
      </c>
      <c r="E195" s="711">
        <f t="shared" si="48"/>
        <v>653.75674534166615</v>
      </c>
      <c r="F195" s="711">
        <f t="shared" si="49"/>
        <v>369.50555959198761</v>
      </c>
      <c r="G195" s="711">
        <f t="shared" si="50"/>
        <v>308.36478132054935</v>
      </c>
      <c r="H195" s="718">
        <f t="shared" si="51"/>
        <v>298.23703393682212</v>
      </c>
      <c r="I195" s="711">
        <f t="shared" si="52"/>
        <v>298.17163773556581</v>
      </c>
      <c r="J195" s="711">
        <f t="shared" si="53"/>
        <v>298.12925379969647</v>
      </c>
      <c r="K195" s="711">
        <f t="shared" si="54"/>
        <v>298.10550345719048</v>
      </c>
      <c r="L195" s="711">
        <f t="shared" si="55"/>
        <v>298.09785205595745</v>
      </c>
      <c r="N195" s="581">
        <v>121</v>
      </c>
      <c r="O195" s="711">
        <f t="shared" si="43"/>
        <v>1.7610662076540569</v>
      </c>
      <c r="P195" s="711">
        <f t="shared" si="56"/>
        <v>644.81148909122874</v>
      </c>
      <c r="Q195" s="711">
        <f t="shared" si="58"/>
        <v>613.28182404009692</v>
      </c>
      <c r="R195" s="711">
        <f t="shared" si="45"/>
        <v>590.5412951106365</v>
      </c>
      <c r="S195" s="711">
        <f t="shared" si="46"/>
        <v>576.79539015828368</v>
      </c>
      <c r="T195" s="711">
        <f t="shared" si="57"/>
        <v>572.16749885889328</v>
      </c>
    </row>
    <row r="196" spans="2:20">
      <c r="B196" s="581">
        <v>122</v>
      </c>
      <c r="C196" s="711">
        <f t="shared" si="42"/>
        <v>1.7756204738330159</v>
      </c>
      <c r="D196" s="711">
        <f t="shared" si="47"/>
        <v>1446.5518377624376</v>
      </c>
      <c r="E196" s="711">
        <f t="shared" si="48"/>
        <v>656.0485433833577</v>
      </c>
      <c r="F196" s="711">
        <f t="shared" si="49"/>
        <v>370.51177729026745</v>
      </c>
      <c r="G196" s="711">
        <f t="shared" si="50"/>
        <v>308.59484774865678</v>
      </c>
      <c r="H196" s="718">
        <f t="shared" si="51"/>
        <v>298.24412979470651</v>
      </c>
      <c r="I196" s="711">
        <f t="shared" si="52"/>
        <v>298.17717931741606</v>
      </c>
      <c r="J196" s="711">
        <f t="shared" si="53"/>
        <v>298.13374095387496</v>
      </c>
      <c r="K196" s="711">
        <f t="shared" si="54"/>
        <v>298.10938024199487</v>
      </c>
      <c r="L196" s="711">
        <f t="shared" si="55"/>
        <v>298.10152873394367</v>
      </c>
      <c r="N196" s="581">
        <v>122</v>
      </c>
      <c r="O196" s="711">
        <f t="shared" si="43"/>
        <v>1.7756204738330159</v>
      </c>
      <c r="P196" s="711">
        <f t="shared" si="56"/>
        <v>646.85919835716197</v>
      </c>
      <c r="Q196" s="711">
        <f t="shared" si="58"/>
        <v>615.39833523064749</v>
      </c>
      <c r="R196" s="711">
        <f t="shared" si="45"/>
        <v>592.70728981578202</v>
      </c>
      <c r="S196" s="711">
        <f t="shared" si="46"/>
        <v>578.99109832174065</v>
      </c>
      <c r="T196" s="711">
        <f t="shared" si="57"/>
        <v>574.37287922904773</v>
      </c>
    </row>
    <row r="197" spans="2:20">
      <c r="B197" s="581">
        <v>123</v>
      </c>
      <c r="C197" s="711">
        <f t="shared" si="42"/>
        <v>1.7901747400119752</v>
      </c>
      <c r="D197" s="711">
        <f t="shared" si="47"/>
        <v>1446.927640816423</v>
      </c>
      <c r="E197" s="711">
        <f t="shared" si="48"/>
        <v>658.32591925095278</v>
      </c>
      <c r="F197" s="711">
        <f t="shared" si="49"/>
        <v>371.52029249028777</v>
      </c>
      <c r="G197" s="711">
        <f t="shared" si="50"/>
        <v>308.82740899633325</v>
      </c>
      <c r="H197" s="718">
        <f t="shared" si="51"/>
        <v>298.25136455153347</v>
      </c>
      <c r="I197" s="711">
        <f t="shared" si="52"/>
        <v>298.18284126771186</v>
      </c>
      <c r="J197" s="711">
        <f t="shared" si="53"/>
        <v>298.13833504169781</v>
      </c>
      <c r="K197" s="711">
        <f t="shared" si="54"/>
        <v>298.11335582209369</v>
      </c>
      <c r="L197" s="711">
        <f t="shared" si="55"/>
        <v>298.10530147214928</v>
      </c>
      <c r="N197" s="581">
        <v>123</v>
      </c>
      <c r="O197" s="711">
        <f t="shared" si="43"/>
        <v>1.7901747400119752</v>
      </c>
      <c r="P197" s="711">
        <f t="shared" si="56"/>
        <v>648.9024067827454</v>
      </c>
      <c r="Q197" s="711">
        <f t="shared" si="58"/>
        <v>617.51019435637295</v>
      </c>
      <c r="R197" s="711">
        <f t="shared" si="45"/>
        <v>594.86852369520102</v>
      </c>
      <c r="S197" s="711">
        <f t="shared" si="46"/>
        <v>581.18198035294449</v>
      </c>
      <c r="T197" s="711">
        <f t="shared" si="57"/>
        <v>576.57341220892511</v>
      </c>
    </row>
    <row r="198" spans="2:20">
      <c r="B198" s="581">
        <v>124</v>
      </c>
      <c r="C198" s="711">
        <f t="shared" si="42"/>
        <v>1.8047290061909342</v>
      </c>
      <c r="D198" s="711">
        <f t="shared" si="47"/>
        <v>1447.2998314934771</v>
      </c>
      <c r="E198" s="711">
        <f t="shared" si="48"/>
        <v>660.58899660905195</v>
      </c>
      <c r="F198" s="711">
        <f t="shared" si="49"/>
        <v>372.53103067697225</v>
      </c>
      <c r="G198" s="711">
        <f t="shared" si="50"/>
        <v>309.06245354859055</v>
      </c>
      <c r="H198" s="718">
        <f t="shared" si="51"/>
        <v>298.25873935609229</v>
      </c>
      <c r="I198" s="711">
        <f t="shared" si="52"/>
        <v>298.18862481354734</v>
      </c>
      <c r="J198" s="711">
        <f t="shared" si="53"/>
        <v>298.14303733860305</v>
      </c>
      <c r="K198" s="711">
        <f t="shared" si="54"/>
        <v>298.11743149864907</v>
      </c>
      <c r="L198" s="711">
        <f t="shared" si="55"/>
        <v>298.10917157960557</v>
      </c>
      <c r="N198" s="581">
        <v>124</v>
      </c>
      <c r="O198" s="711">
        <f t="shared" si="43"/>
        <v>1.8047290061909342</v>
      </c>
      <c r="P198" s="711">
        <f t="shared" si="56"/>
        <v>650.94112426141169</v>
      </c>
      <c r="Q198" s="711">
        <f t="shared" si="58"/>
        <v>619.61741164292312</v>
      </c>
      <c r="R198" s="711">
        <f t="shared" si="45"/>
        <v>597.02500721313811</v>
      </c>
      <c r="S198" s="711">
        <f t="shared" si="46"/>
        <v>583.36804685921174</v>
      </c>
      <c r="T198" s="711">
        <f t="shared" si="57"/>
        <v>578.76910845237035</v>
      </c>
    </row>
    <row r="199" spans="2:20">
      <c r="B199" s="581">
        <v>125</v>
      </c>
      <c r="C199" s="711">
        <f t="shared" si="42"/>
        <v>1.8192832723698935</v>
      </c>
      <c r="D199" s="711">
        <f t="shared" si="47"/>
        <v>1447.668513001702</v>
      </c>
      <c r="E199" s="711">
        <f t="shared" si="48"/>
        <v>662.83789816281194</v>
      </c>
      <c r="F199" s="711">
        <f t="shared" si="49"/>
        <v>373.54391851315341</v>
      </c>
      <c r="G199" s="711">
        <f t="shared" si="50"/>
        <v>309.29996966342588</v>
      </c>
      <c r="H199" s="718">
        <f t="shared" si="51"/>
        <v>298.26625534777526</v>
      </c>
      <c r="I199" s="711">
        <f t="shared" si="52"/>
        <v>298.19453117480168</v>
      </c>
      <c r="J199" s="711">
        <f t="shared" si="53"/>
        <v>298.14784911458162</v>
      </c>
      <c r="K199" s="711">
        <f t="shared" si="54"/>
        <v>298.12160856852364</v>
      </c>
      <c r="L199" s="711">
        <f t="shared" si="55"/>
        <v>298.11314036144176</v>
      </c>
      <c r="N199" s="581">
        <v>125</v>
      </c>
      <c r="O199" s="711">
        <f t="shared" si="43"/>
        <v>1.8192832723698935</v>
      </c>
      <c r="P199" s="711">
        <f t="shared" si="56"/>
        <v>652.97536066475288</v>
      </c>
      <c r="Q199" s="711">
        <f t="shared" si="58"/>
        <v>621.71999729340268</v>
      </c>
      <c r="R199" s="711">
        <f t="shared" si="45"/>
        <v>599.17675081083507</v>
      </c>
      <c r="S199" s="711">
        <f t="shared" si="46"/>
        <v>585.54930842461033</v>
      </c>
      <c r="T199" s="711">
        <f t="shared" si="57"/>
        <v>580.95997858990597</v>
      </c>
    </row>
    <row r="200" spans="2:20">
      <c r="B200" s="581">
        <v>126</v>
      </c>
      <c r="C200" s="711">
        <f t="shared" si="42"/>
        <v>1.8338375385488526</v>
      </c>
      <c r="D200" s="711">
        <f t="shared" si="47"/>
        <v>1448.0337830224655</v>
      </c>
      <c r="E200" s="711">
        <f t="shared" si="48"/>
        <v>665.07274564531701</v>
      </c>
      <c r="F200" s="711">
        <f t="shared" si="49"/>
        <v>374.55888382359683</v>
      </c>
      <c r="G200" s="711">
        <f t="shared" si="50"/>
        <v>309.53994537913974</v>
      </c>
      <c r="H200" s="718">
        <f t="shared" si="51"/>
        <v>298.27391365654262</v>
      </c>
      <c r="I200" s="711">
        <f t="shared" si="52"/>
        <v>298.2005615640395</v>
      </c>
      <c r="J200" s="711">
        <f t="shared" si="53"/>
        <v>298.152771634028</v>
      </c>
      <c r="K200" s="711">
        <f t="shared" si="54"/>
        <v>298.12588832409972</v>
      </c>
      <c r="L200" s="711">
        <f t="shared" si="55"/>
        <v>298.11720911869378</v>
      </c>
      <c r="N200" s="581">
        <v>126</v>
      </c>
      <c r="O200" s="711">
        <f t="shared" si="43"/>
        <v>1.8338375385488526</v>
      </c>
      <c r="P200" s="711">
        <f t="shared" si="56"/>
        <v>655.00512584258263</v>
      </c>
      <c r="Q200" s="711">
        <f t="shared" si="58"/>
        <v>623.81796148843068</v>
      </c>
      <c r="R200" s="711">
        <f t="shared" si="45"/>
        <v>601.32376490658203</v>
      </c>
      <c r="S200" s="711">
        <f t="shared" si="46"/>
        <v>587.72577561000094</v>
      </c>
      <c r="T200" s="711">
        <f t="shared" si="57"/>
        <v>583.14603322876985</v>
      </c>
    </row>
    <row r="201" spans="2:20">
      <c r="B201" s="581">
        <v>127</v>
      </c>
      <c r="C201" s="711">
        <f t="shared" si="42"/>
        <v>1.8483918047278118</v>
      </c>
      <c r="D201" s="711">
        <f t="shared" si="47"/>
        <v>1448.3957340568541</v>
      </c>
      <c r="E201" s="711">
        <f t="shared" si="48"/>
        <v>667.29365980666148</v>
      </c>
      <c r="F201" s="711">
        <f t="shared" si="49"/>
        <v>375.57585557914604</v>
      </c>
      <c r="G201" s="711">
        <f t="shared" si="50"/>
        <v>309.78236852151514</v>
      </c>
      <c r="H201" s="718">
        <f t="shared" si="51"/>
        <v>298.2817154028902</v>
      </c>
      <c r="I201" s="711">
        <f t="shared" si="52"/>
        <v>298.20671718641461</v>
      </c>
      <c r="J201" s="711">
        <f t="shared" si="53"/>
        <v>298.15780615559532</v>
      </c>
      <c r="K201" s="711">
        <f t="shared" si="54"/>
        <v>298.13027205310357</v>
      </c>
      <c r="L201" s="711">
        <f t="shared" si="55"/>
        <v>298.12137914811825</v>
      </c>
      <c r="N201" s="581">
        <v>127</v>
      </c>
      <c r="O201" s="711">
        <f>$O$73*N201</f>
        <v>1.8483918047278118</v>
      </c>
      <c r="P201" s="711">
        <f t="shared" si="56"/>
        <v>657.03042962299617</v>
      </c>
      <c r="Q201" s="711">
        <f t="shared" si="58"/>
        <v>625.91131438619846</v>
      </c>
      <c r="R201" s="711">
        <f t="shared" si="45"/>
        <v>603.46605989576767</v>
      </c>
      <c r="S201" s="711">
        <f t="shared" si="46"/>
        <v>589.89745895307988</v>
      </c>
      <c r="T201" s="711">
        <f t="shared" si="57"/>
        <v>585.32728295295408</v>
      </c>
    </row>
    <row r="202" spans="2:20">
      <c r="B202" s="581">
        <v>128</v>
      </c>
      <c r="C202" s="711">
        <f t="shared" si="42"/>
        <v>1.8629460709067709</v>
      </c>
      <c r="D202" s="711">
        <f t="shared" si="47"/>
        <v>1448.754453749759</v>
      </c>
      <c r="E202" s="711">
        <f t="shared" si="48"/>
        <v>669.50076040462261</v>
      </c>
      <c r="F202" s="711">
        <f t="shared" si="49"/>
        <v>376.59476388099341</v>
      </c>
      <c r="G202" s="711">
        <f t="shared" si="50"/>
        <v>310.02722671086036</v>
      </c>
      <c r="H202" s="718">
        <f t="shared" si="51"/>
        <v>298.2896616978195</v>
      </c>
      <c r="I202" s="711">
        <f t="shared" si="52"/>
        <v>298.21299923957741</v>
      </c>
      <c r="J202" s="711">
        <f t="shared" si="53"/>
        <v>298.16295393205462</v>
      </c>
      <c r="K202" s="711">
        <f t="shared" si="54"/>
        <v>298.13476103843516</v>
      </c>
      <c r="L202" s="711">
        <f t="shared" si="55"/>
        <v>298.12565174201148</v>
      </c>
      <c r="N202" s="581">
        <v>128</v>
      </c>
      <c r="O202" s="711">
        <f>$O$73*N202</f>
        <v>1.8629460709067709</v>
      </c>
      <c r="P202" s="711">
        <f t="shared" si="56"/>
        <v>659.05128181242742</v>
      </c>
      <c r="Q202" s="711">
        <f t="shared" si="58"/>
        <v>628.00006612252639</v>
      </c>
      <c r="R202" s="711">
        <f t="shared" si="45"/>
        <v>605.60364615093033</v>
      </c>
      <c r="S202" s="711">
        <f t="shared" si="46"/>
        <v>592.06436896842285</v>
      </c>
      <c r="T202" s="711">
        <f t="shared" si="57"/>
        <v>587.50373832324669</v>
      </c>
    </row>
    <row r="203" spans="2:20">
      <c r="B203" s="581">
        <v>129</v>
      </c>
      <c r="C203" s="711">
        <f t="shared" ref="C203:C266" si="59">$C$73*B203</f>
        <v>1.8775003370857299</v>
      </c>
      <c r="D203" s="711">
        <f t="shared" ref="D203:D266" si="60">(1-2*FoAb-2*FoAb*BiCombAb)*D202+2*FoAb*E202+2*FoAb*BiCombAb*Tcomb</f>
        <v>1449.1100251930513</v>
      </c>
      <c r="E203" s="711">
        <f t="shared" ref="E203:E266" si="61">FoAb*D202+(1-2*FoAb)*E202+FoAb*F202</f>
        <v>671.69416619680726</v>
      </c>
      <c r="F203" s="711">
        <f t="shared" ref="F203:F266" si="62">FoAb*E202+(1-2*FoAb)*F202+FoAb*G202</f>
        <v>377.61553994508216</v>
      </c>
      <c r="G203" s="711">
        <f t="shared" ref="G203:G266" si="63">FoAb*F202+(1-2*FoAb)*G202+FoAb*H202</f>
        <v>310.27450736891768</v>
      </c>
      <c r="H203" s="718">
        <f t="shared" ref="H203:H266" si="64">_FoN1*G202+(1-_FoN1-_FoN2)*H202+_FoN2*I202</f>
        <v>298.29775364280994</v>
      </c>
      <c r="I203" s="711">
        <f t="shared" ref="I203:I266" si="65">FoCase*H202+(1-2*FoCase)*I202+FoCase*J202</f>
        <v>298.21940891358611</v>
      </c>
      <c r="J203" s="711">
        <f t="shared" ref="J203:J266" si="66">FoCase*I202+(1-2*FoCase)*J202+FoCase*K202</f>
        <v>298.16821621015873</v>
      </c>
      <c r="K203" s="711">
        <f t="shared" ref="K203:K266" si="67">FoCase*J202+(1-2*FoCase)*K202+FoCase*L202</f>
        <v>298.13935655800174</v>
      </c>
      <c r="L203" s="711">
        <f t="shared" ref="L203:L266" si="68">(1-2*FoCase-2*FoCase*BiAtmCase)*L202+2*FoCase*K202+2*FoCase*BiAtmCase*Tatm</f>
        <v>298.13002818803352</v>
      </c>
      <c r="N203" s="581">
        <v>129</v>
      </c>
      <c r="O203" s="711">
        <f t="shared" ref="O203:O266" si="69">$O$73*N203</f>
        <v>1.8775003370857299</v>
      </c>
      <c r="P203" s="711">
        <f t="shared" ref="P203:P266" si="70">(1-2*FoCase-2*FoCase*BiCombCase)*P202+2*FoCase*Q202+2*FoCase*BiCombCase*Tcomb</f>
        <v>661.06769219570583</v>
      </c>
      <c r="Q203" s="711">
        <f t="shared" ref="Q203:Q266" si="71">FoCase*P202+(1-2*FoCase)*Q202+FoCase*R202</f>
        <v>630.0842268109194</v>
      </c>
      <c r="R203" s="711">
        <f t="shared" ref="R203:R266" si="72">FoCase*Q202+(1-2*FoCase)*R202+FoCase*S202</f>
        <v>607.73653402180855</v>
      </c>
      <c r="S203" s="711">
        <f t="shared" ref="S203:S266" si="73">FoCase*R202+(1-2*FoCase)*S202+FoCase*T202</f>
        <v>594.22651614752999</v>
      </c>
      <c r="T203" s="711">
        <f t="shared" ref="T203:T266" si="74">(1-2*FoCase-2*FoCase*BiAtmCase)*T202+2*FoCase*S202+2*FoCase*BiAtmCase*Tatm</f>
        <v>589.67540987727341</v>
      </c>
    </row>
    <row r="204" spans="2:20">
      <c r="B204" s="581">
        <v>130</v>
      </c>
      <c r="C204" s="711">
        <f t="shared" si="59"/>
        <v>1.8920546032646892</v>
      </c>
      <c r="D204" s="711">
        <f t="shared" si="60"/>
        <v>1449.4625272091964</v>
      </c>
      <c r="E204" s="711">
        <f t="shared" si="61"/>
        <v>673.87399493416706</v>
      </c>
      <c r="F204" s="711">
        <f t="shared" si="62"/>
        <v>378.63811608664548</v>
      </c>
      <c r="G204" s="711">
        <f t="shared" si="63"/>
        <v>310.52419772563871</v>
      </c>
      <c r="H204" s="718">
        <f t="shared" si="64"/>
        <v>298.30599232979381</v>
      </c>
      <c r="I204" s="711">
        <f t="shared" si="65"/>
        <v>298.22594739082081</v>
      </c>
      <c r="J204" s="711">
        <f t="shared" si="66"/>
        <v>298.17359423051005</v>
      </c>
      <c r="K204" s="711">
        <f t="shared" si="67"/>
        <v>298.14405988455695</v>
      </c>
      <c r="L204" s="711">
        <f t="shared" si="68"/>
        <v>298.13450976903675</v>
      </c>
      <c r="N204" s="581">
        <v>130</v>
      </c>
      <c r="O204" s="711">
        <f t="shared" si="69"/>
        <v>1.8920546032646892</v>
      </c>
      <c r="P204" s="711">
        <f t="shared" si="70"/>
        <v>663.07967053611048</v>
      </c>
      <c r="Q204" s="711">
        <f t="shared" si="71"/>
        <v>632.16380654262139</v>
      </c>
      <c r="R204" s="711">
        <f t="shared" si="72"/>
        <v>609.86473383539089</v>
      </c>
      <c r="S204" s="711">
        <f t="shared" si="73"/>
        <v>596.3839109588713</v>
      </c>
      <c r="T204" s="711">
        <f t="shared" si="74"/>
        <v>591.84230812954172</v>
      </c>
    </row>
    <row r="205" spans="2:20">
      <c r="B205" s="581">
        <v>131</v>
      </c>
      <c r="C205" s="711">
        <f t="shared" si="59"/>
        <v>1.9066088694436483</v>
      </c>
      <c r="D205" s="711">
        <f t="shared" si="60"/>
        <v>1449.8120346165836</v>
      </c>
      <c r="E205" s="711">
        <f t="shared" si="61"/>
        <v>676.04036335578178</v>
      </c>
      <c r="F205" s="711">
        <f t="shared" si="62"/>
        <v>379.66242570488606</v>
      </c>
      <c r="G205" s="711">
        <f t="shared" si="63"/>
        <v>310.77628482582918</v>
      </c>
      <c r="H205" s="718">
        <f t="shared" si="64"/>
        <v>298.31437884113325</v>
      </c>
      <c r="I205" s="711">
        <f t="shared" si="65"/>
        <v>298.23261584590142</v>
      </c>
      <c r="J205" s="711">
        <f t="shared" si="66"/>
        <v>298.17908922743288</v>
      </c>
      <c r="K205" s="711">
        <f t="shared" si="67"/>
        <v>298.14887228554386</v>
      </c>
      <c r="L205" s="711">
        <f t="shared" si="68"/>
        <v>298.13909776290001</v>
      </c>
      <c r="N205" s="581">
        <v>131</v>
      </c>
      <c r="O205" s="711">
        <f t="shared" si="69"/>
        <v>1.9066088694436483</v>
      </c>
      <c r="P205" s="711">
        <f t="shared" si="70"/>
        <v>665.08722657542455</v>
      </c>
      <c r="Q205" s="711">
        <f t="shared" si="71"/>
        <v>634.23881538666888</v>
      </c>
      <c r="R205" s="711">
        <f t="shared" si="72"/>
        <v>611.9882558959664</v>
      </c>
      <c r="S205" s="711">
        <f t="shared" si="73"/>
        <v>598.53656384793294</v>
      </c>
      <c r="T205" s="711">
        <f t="shared" si="74"/>
        <v>594.00444357148501</v>
      </c>
    </row>
    <row r="206" spans="2:20">
      <c r="B206" s="581">
        <v>132</v>
      </c>
      <c r="C206" s="711">
        <f t="shared" si="59"/>
        <v>1.9211631356226075</v>
      </c>
      <c r="D206" s="711">
        <f t="shared" si="60"/>
        <v>1450.1586184777534</v>
      </c>
      <c r="E206" s="711">
        <f t="shared" si="61"/>
        <v>678.19338718481595</v>
      </c>
      <c r="F206" s="711">
        <f t="shared" si="62"/>
        <v>380.68840326780014</v>
      </c>
      <c r="G206" s="711">
        <f t="shared" si="63"/>
        <v>311.03075553566435</v>
      </c>
      <c r="H206" s="718">
        <f t="shared" si="64"/>
        <v>298.32291424959959</v>
      </c>
      <c r="I206" s="711">
        <f t="shared" si="65"/>
        <v>298.23941544560864</v>
      </c>
      <c r="J206" s="711">
        <f t="shared" si="66"/>
        <v>298.1847024288495</v>
      </c>
      <c r="K206" s="711">
        <f t="shared" si="67"/>
        <v>298.15379502294326</v>
      </c>
      <c r="L206" s="711">
        <f t="shared" si="68"/>
        <v>298.14379344236642</v>
      </c>
      <c r="N206" s="581">
        <v>132</v>
      </c>
      <c r="O206" s="711">
        <f t="shared" si="69"/>
        <v>1.9211631356226075</v>
      </c>
      <c r="P206" s="711">
        <f t="shared" si="70"/>
        <v>667.09037003398726</v>
      </c>
      <c r="Q206" s="711">
        <f t="shared" si="71"/>
        <v>636.30926338994368</v>
      </c>
      <c r="R206" s="711">
        <f t="shared" si="72"/>
        <v>614.10711048517487</v>
      </c>
      <c r="S206" s="711">
        <f t="shared" si="73"/>
        <v>600.68448523726397</v>
      </c>
      <c r="T206" s="711">
        <f t="shared" si="74"/>
        <v>596.16182667150827</v>
      </c>
    </row>
    <row r="207" spans="2:20">
      <c r="B207" s="581">
        <v>133</v>
      </c>
      <c r="C207" s="711">
        <f t="shared" si="59"/>
        <v>1.9357174018015666</v>
      </c>
      <c r="D207" s="711">
        <f t="shared" si="60"/>
        <v>1450.5023463316363</v>
      </c>
      <c r="E207" s="711">
        <f t="shared" si="61"/>
        <v>680.33318112556447</v>
      </c>
      <c r="F207" s="711">
        <f t="shared" si="62"/>
        <v>381.71598429714993</v>
      </c>
      <c r="G207" s="711">
        <f t="shared" si="63"/>
        <v>311.28759654907714</v>
      </c>
      <c r="H207" s="718">
        <f t="shared" si="64"/>
        <v>298.33159961835457</v>
      </c>
      <c r="I207" s="711">
        <f t="shared" si="65"/>
        <v>298.2463473488084</v>
      </c>
      <c r="J207" s="711">
        <f t="shared" si="66"/>
        <v>298.19043505616014</v>
      </c>
      <c r="K207" s="711">
        <f t="shared" si="67"/>
        <v>298.15882935312595</v>
      </c>
      <c r="L207" s="711">
        <f t="shared" si="68"/>
        <v>298.14859807488665</v>
      </c>
      <c r="N207" s="581">
        <v>133</v>
      </c>
      <c r="O207" s="711">
        <f t="shared" si="69"/>
        <v>1.9357174018015666</v>
      </c>
      <c r="P207" s="711">
        <f t="shared" si="70"/>
        <v>669.08911061074605</v>
      </c>
      <c r="Q207" s="711">
        <f t="shared" si="71"/>
        <v>638.37516057722473</v>
      </c>
      <c r="R207" s="711">
        <f t="shared" si="72"/>
        <v>616.22130786205594</v>
      </c>
      <c r="S207" s="711">
        <f t="shared" si="73"/>
        <v>602.82768552652374</v>
      </c>
      <c r="T207" s="711">
        <f t="shared" si="74"/>
        <v>598.31446787503398</v>
      </c>
    </row>
    <row r="208" spans="2:20">
      <c r="B208" s="581">
        <v>134</v>
      </c>
      <c r="C208" s="711">
        <f t="shared" si="59"/>
        <v>1.9502716679805259</v>
      </c>
      <c r="D208" s="711">
        <f t="shared" si="60"/>
        <v>1450.8432824108356</v>
      </c>
      <c r="E208" s="711">
        <f t="shared" si="61"/>
        <v>682.45985886150356</v>
      </c>
      <c r="F208" s="711">
        <f t="shared" si="62"/>
        <v>382.74510535358667</v>
      </c>
      <c r="G208" s="711">
        <f t="shared" si="63"/>
        <v>311.54679439402088</v>
      </c>
      <c r="H208" s="718">
        <f t="shared" si="64"/>
        <v>298.34043600093418</v>
      </c>
      <c r="I208" s="711">
        <f t="shared" si="65"/>
        <v>298.25341270637887</v>
      </c>
      <c r="J208" s="711">
        <f t="shared" si="66"/>
        <v>298.19628832412758</v>
      </c>
      <c r="K208" s="711">
        <f t="shared" si="67"/>
        <v>298.16397652670975</v>
      </c>
      <c r="L208" s="711">
        <f t="shared" si="68"/>
        <v>298.15351292246646</v>
      </c>
      <c r="N208" s="581">
        <v>134</v>
      </c>
      <c r="O208" s="711">
        <f t="shared" si="69"/>
        <v>1.9502716679805259</v>
      </c>
      <c r="P208" s="711">
        <f t="shared" si="70"/>
        <v>671.08345798330686</v>
      </c>
      <c r="Q208" s="711">
        <f t="shared" si="71"/>
        <v>640.43651695124004</v>
      </c>
      <c r="R208" s="711">
        <f t="shared" si="72"/>
        <v>618.33085826309991</v>
      </c>
      <c r="S208" s="711">
        <f t="shared" si="73"/>
        <v>604.96617509252906</v>
      </c>
      <c r="T208" s="711">
        <f t="shared" si="74"/>
        <v>600.46237760454858</v>
      </c>
    </row>
    <row r="209" spans="2:20">
      <c r="B209" s="581">
        <v>135</v>
      </c>
      <c r="C209" s="711">
        <f t="shared" si="59"/>
        <v>1.9648259341594849</v>
      </c>
      <c r="D209" s="711">
        <f t="shared" si="60"/>
        <v>1451.1814878449281</v>
      </c>
      <c r="E209" s="711">
        <f t="shared" si="61"/>
        <v>684.57353305427262</v>
      </c>
      <c r="F209" s="711">
        <f t="shared" si="62"/>
        <v>383.77570402192765</v>
      </c>
      <c r="G209" s="711">
        <f t="shared" si="63"/>
        <v>311.80833543860837</v>
      </c>
      <c r="H209" s="718">
        <f t="shared" si="64"/>
        <v>298.34942444123379</v>
      </c>
      <c r="I209" s="711">
        <f t="shared" si="65"/>
        <v>298.26061266114129</v>
      </c>
      <c r="J209" s="711">
        <f t="shared" si="66"/>
        <v>298.20226344076468</v>
      </c>
      <c r="K209" s="711">
        <f t="shared" si="67"/>
        <v>298.16923778842045</v>
      </c>
      <c r="L209" s="711">
        <f t="shared" si="68"/>
        <v>298.15853924151872</v>
      </c>
      <c r="N209" s="581">
        <v>135</v>
      </c>
      <c r="O209" s="711">
        <f t="shared" si="69"/>
        <v>1.9648259341594849</v>
      </c>
      <c r="P209" s="711">
        <f t="shared" si="70"/>
        <v>673.07342180798514</v>
      </c>
      <c r="Q209" s="711">
        <f t="shared" si="71"/>
        <v>642.49334249271726</v>
      </c>
      <c r="R209" s="711">
        <f t="shared" si="72"/>
        <v>620.43577190229678</v>
      </c>
      <c r="S209" s="711">
        <f t="shared" si="73"/>
        <v>607.09996428930231</v>
      </c>
      <c r="T209" s="711">
        <f t="shared" si="74"/>
        <v>602.60556625964966</v>
      </c>
    </row>
    <row r="210" spans="2:20">
      <c r="B210" s="581">
        <v>136</v>
      </c>
      <c r="C210" s="711">
        <f t="shared" si="59"/>
        <v>1.979380200338444</v>
      </c>
      <c r="D210" s="711">
        <f t="shared" si="60"/>
        <v>1451.5170208506897</v>
      </c>
      <c r="E210" s="711">
        <f t="shared" si="61"/>
        <v>686.6743153435151</v>
      </c>
      <c r="F210" s="711">
        <f t="shared" si="62"/>
        <v>384.80771889658905</v>
      </c>
      <c r="G210" s="711">
        <f t="shared" si="63"/>
        <v>312.07220589712909</v>
      </c>
      <c r="H210" s="718">
        <f t="shared" si="64"/>
        <v>298.35856597349618</v>
      </c>
      <c r="I210" s="711">
        <f t="shared" si="65"/>
        <v>298.26794834779344</v>
      </c>
      <c r="J210" s="711">
        <f t="shared" si="66"/>
        <v>298.20836160722649</v>
      </c>
      <c r="K210" s="711">
        <f t="shared" si="67"/>
        <v>298.17461437695744</v>
      </c>
      <c r="L210" s="711">
        <f t="shared" si="68"/>
        <v>298.16367828271996</v>
      </c>
      <c r="N210" s="581">
        <v>136</v>
      </c>
      <c r="O210" s="711">
        <f t="shared" si="69"/>
        <v>1.979380200338444</v>
      </c>
      <c r="P210" s="711">
        <f t="shared" si="70"/>
        <v>675.05901171985533</v>
      </c>
      <c r="Q210" s="711">
        <f t="shared" si="71"/>
        <v>644.5456471604341</v>
      </c>
      <c r="R210" s="711">
        <f t="shared" si="72"/>
        <v>622.53605897118587</v>
      </c>
      <c r="S210" s="711">
        <f t="shared" si="73"/>
        <v>609.22906344811997</v>
      </c>
      <c r="T210" s="711">
        <f t="shared" si="74"/>
        <v>604.74404421709335</v>
      </c>
    </row>
    <row r="211" spans="2:20">
      <c r="B211" s="581">
        <v>137</v>
      </c>
      <c r="C211" s="711">
        <f t="shared" si="59"/>
        <v>1.9939344665174032</v>
      </c>
      <c r="D211" s="711">
        <f t="shared" si="60"/>
        <v>1451.8499369100919</v>
      </c>
      <c r="E211" s="711">
        <f t="shared" si="61"/>
        <v>688.76231634751389</v>
      </c>
      <c r="F211" s="711">
        <f t="shared" si="62"/>
        <v>385.84108956717671</v>
      </c>
      <c r="G211" s="711">
        <f t="shared" si="63"/>
        <v>312.33839183594648</v>
      </c>
      <c r="H211" s="718">
        <f t="shared" si="64"/>
        <v>298.36786162230072</v>
      </c>
      <c r="I211" s="711">
        <f t="shared" si="65"/>
        <v>298.27542089284606</v>
      </c>
      <c r="J211" s="711">
        <f t="shared" si="66"/>
        <v>298.21458401770536</v>
      </c>
      <c r="K211" s="711">
        <f t="shared" si="67"/>
        <v>298.18010752486322</v>
      </c>
      <c r="L211" s="711">
        <f t="shared" si="68"/>
        <v>298.16893129087089</v>
      </c>
      <c r="N211" s="581">
        <v>137</v>
      </c>
      <c r="O211" s="711">
        <f t="shared" si="69"/>
        <v>1.9939344665174032</v>
      </c>
      <c r="P211" s="711">
        <f t="shared" si="70"/>
        <v>677.04023733279928</v>
      </c>
      <c r="Q211" s="711">
        <f t="shared" si="71"/>
        <v>646.59344089126876</v>
      </c>
      <c r="R211" s="711">
        <f t="shared" si="72"/>
        <v>624.6317296389052</v>
      </c>
      <c r="S211" s="711">
        <f t="shared" si="73"/>
        <v>611.35348287756017</v>
      </c>
      <c r="T211" s="711">
        <f t="shared" si="74"/>
        <v>606.87782183084232</v>
      </c>
    </row>
    <row r="212" spans="2:20">
      <c r="B212" s="581">
        <v>138</v>
      </c>
      <c r="C212" s="711">
        <f t="shared" si="59"/>
        <v>2.0084887326963625</v>
      </c>
      <c r="D212" s="711">
        <f t="shared" si="60"/>
        <v>1452.1802889368639</v>
      </c>
      <c r="E212" s="711">
        <f t="shared" si="61"/>
        <v>690.83764566455818</v>
      </c>
      <c r="F212" s="711">
        <f t="shared" si="62"/>
        <v>386.87575660423568</v>
      </c>
      <c r="G212" s="711">
        <f t="shared" si="63"/>
        <v>312.60687917927669</v>
      </c>
      <c r="H212" s="718">
        <f t="shared" si="64"/>
        <v>298.37731240255476</v>
      </c>
      <c r="I212" s="711">
        <f t="shared" si="65"/>
        <v>298.28303141456217</v>
      </c>
      <c r="J212" s="711">
        <f t="shared" si="66"/>
        <v>298.22093185933051</v>
      </c>
      <c r="K212" s="711">
        <f t="shared" si="67"/>
        <v>298.18571845839705</v>
      </c>
      <c r="L212" s="711">
        <f t="shared" si="68"/>
        <v>298.17429950476185</v>
      </c>
      <c r="N212" s="581">
        <v>138</v>
      </c>
      <c r="O212" s="711">
        <f t="shared" si="69"/>
        <v>2.0084887326963625</v>
      </c>
      <c r="P212" s="711">
        <f t="shared" si="70"/>
        <v>679.01710823955568</v>
      </c>
      <c r="Q212" s="711">
        <f t="shared" si="71"/>
        <v>648.63673360024916</v>
      </c>
      <c r="R212" s="711">
        <f t="shared" si="72"/>
        <v>626.72279405224083</v>
      </c>
      <c r="S212" s="711">
        <f t="shared" si="73"/>
        <v>613.47323286355152</v>
      </c>
      <c r="T212" s="711">
        <f t="shared" si="74"/>
        <v>609.0069094321135</v>
      </c>
    </row>
    <row r="213" spans="2:20">
      <c r="B213" s="581">
        <v>139</v>
      </c>
      <c r="C213" s="711">
        <f t="shared" si="59"/>
        <v>2.0230429988753214</v>
      </c>
      <c r="D213" s="711">
        <f t="shared" si="60"/>
        <v>1452.5081274323622</v>
      </c>
      <c r="E213" s="711">
        <f t="shared" si="61"/>
        <v>692.90041187498491</v>
      </c>
      <c r="F213" s="711">
        <f t="shared" si="62"/>
        <v>387.91166154516156</v>
      </c>
      <c r="G213" s="711">
        <f t="shared" si="63"/>
        <v>312.87765371485125</v>
      </c>
      <c r="H213" s="718">
        <f t="shared" si="64"/>
        <v>298.38691931948699</v>
      </c>
      <c r="I213" s="711">
        <f t="shared" si="65"/>
        <v>298.29078102289952</v>
      </c>
      <c r="J213" s="711">
        <f t="shared" si="66"/>
        <v>298.22740631207023</v>
      </c>
      <c r="K213" s="711">
        <f t="shared" si="67"/>
        <v>298.19144839741296</v>
      </c>
      <c r="L213" s="711">
        <f t="shared" si="68"/>
        <v>298.17978415704164</v>
      </c>
      <c r="N213" s="581">
        <v>139</v>
      </c>
      <c r="O213" s="711">
        <f t="shared" si="69"/>
        <v>2.0230429988753214</v>
      </c>
      <c r="P213" s="711">
        <f t="shared" si="70"/>
        <v>680.98963401176843</v>
      </c>
      <c r="Q213" s="711">
        <f t="shared" si="71"/>
        <v>650.67553518060231</v>
      </c>
      <c r="R213" s="711">
        <f t="shared" si="72"/>
        <v>628.80926233567618</v>
      </c>
      <c r="S213" s="711">
        <f t="shared" si="73"/>
        <v>615.5883236694217</v>
      </c>
      <c r="T213" s="711">
        <f t="shared" si="74"/>
        <v>611.13131732942634</v>
      </c>
    </row>
    <row r="214" spans="2:20">
      <c r="B214" s="581">
        <v>140</v>
      </c>
      <c r="C214" s="711">
        <f t="shared" si="59"/>
        <v>2.0375972650542806</v>
      </c>
      <c r="D214" s="711">
        <f t="shared" si="60"/>
        <v>1452.8335006314398</v>
      </c>
      <c r="E214" s="711">
        <f t="shared" si="61"/>
        <v>694.95072254384172</v>
      </c>
      <c r="F214" s="711">
        <f t="shared" si="62"/>
        <v>388.94874688027284</v>
      </c>
      <c r="G214" s="711">
        <f t="shared" si="63"/>
        <v>313.15070109946492</v>
      </c>
      <c r="H214" s="718">
        <f t="shared" si="64"/>
        <v>298.39668336864247</v>
      </c>
      <c r="I214" s="711">
        <f t="shared" si="65"/>
        <v>298.29867081945514</v>
      </c>
      <c r="J214" s="711">
        <f t="shared" si="66"/>
        <v>298.2340085486386</v>
      </c>
      <c r="K214" s="711">
        <f t="shared" si="67"/>
        <v>298.19729855524122</v>
      </c>
      <c r="L214" s="711">
        <f t="shared" si="68"/>
        <v>298.18538647409127</v>
      </c>
      <c r="N214" s="581">
        <v>140</v>
      </c>
      <c r="O214" s="711">
        <f t="shared" si="69"/>
        <v>2.0375972650542806</v>
      </c>
      <c r="P214" s="711">
        <f t="shared" si="70"/>
        <v>682.95782420003366</v>
      </c>
      <c r="Q214" s="711">
        <f t="shared" si="71"/>
        <v>652.70985550380396</v>
      </c>
      <c r="R214" s="711">
        <f t="shared" si="72"/>
        <v>630.89114459144093</v>
      </c>
      <c r="S214" s="711">
        <f t="shared" si="73"/>
        <v>617.69876553594588</v>
      </c>
      <c r="T214" s="711">
        <f t="shared" si="74"/>
        <v>613.25105580865136</v>
      </c>
    </row>
    <row r="215" spans="2:20">
      <c r="B215" s="581">
        <v>141</v>
      </c>
      <c r="C215" s="711">
        <f t="shared" si="59"/>
        <v>2.0521515312332399</v>
      </c>
      <c r="D215" s="711">
        <f t="shared" si="60"/>
        <v>1453.1564546389641</v>
      </c>
      <c r="E215" s="711">
        <f t="shared" si="61"/>
        <v>696.98868422411999</v>
      </c>
      <c r="F215" s="711">
        <f t="shared" si="62"/>
        <v>389.98695603904633</v>
      </c>
      <c r="G215" s="711">
        <f t="shared" si="63"/>
        <v>313.42600686441079</v>
      </c>
      <c r="H215" s="718">
        <f t="shared" si="64"/>
        <v>298.40660553587929</v>
      </c>
      <c r="I215" s="711">
        <f t="shared" si="65"/>
        <v>298.30670189741346</v>
      </c>
      <c r="J215" s="711">
        <f t="shared" si="66"/>
        <v>298.24073973440477</v>
      </c>
      <c r="K215" s="711">
        <f t="shared" si="67"/>
        <v>298.203270138574</v>
      </c>
      <c r="L215" s="711">
        <f t="shared" si="68"/>
        <v>298.19110767590121</v>
      </c>
      <c r="N215" s="581">
        <v>141</v>
      </c>
      <c r="O215" s="711">
        <f t="shared" si="69"/>
        <v>2.0521515312332399</v>
      </c>
      <c r="P215" s="711">
        <f t="shared" si="70"/>
        <v>684.92168833394805</v>
      </c>
      <c r="Q215" s="711">
        <f t="shared" si="71"/>
        <v>654.73970441962626</v>
      </c>
      <c r="R215" s="711">
        <f t="shared" si="72"/>
        <v>632.96845089955991</v>
      </c>
      <c r="S215" s="711">
        <f t="shared" si="73"/>
        <v>619.80456868139561</v>
      </c>
      <c r="T215" s="711">
        <f t="shared" si="74"/>
        <v>615.36613513305849</v>
      </c>
    </row>
    <row r="216" spans="2:20">
      <c r="B216" s="581">
        <v>142</v>
      </c>
      <c r="C216" s="711">
        <f t="shared" si="59"/>
        <v>2.0667057974121992</v>
      </c>
      <c r="D216" s="711">
        <f t="shared" si="60"/>
        <v>1453.4770335575884</v>
      </c>
      <c r="E216" s="711">
        <f t="shared" si="61"/>
        <v>699.01440246051368</v>
      </c>
      <c r="F216" s="711">
        <f t="shared" si="62"/>
        <v>391.02623337651573</v>
      </c>
      <c r="G216" s="711">
        <f t="shared" si="63"/>
        <v>313.70355642080398</v>
      </c>
      <c r="H216" s="718">
        <f t="shared" si="64"/>
        <v>298.41668679736699</v>
      </c>
      <c r="I216" s="711">
        <f t="shared" si="65"/>
        <v>298.31487534149653</v>
      </c>
      <c r="J216" s="711">
        <f t="shared" si="66"/>
        <v>298.24760102730602</v>
      </c>
      <c r="K216" s="711">
        <f t="shared" si="67"/>
        <v>298.20936434735495</v>
      </c>
      <c r="L216" s="711">
        <f t="shared" si="68"/>
        <v>298.19694897595235</v>
      </c>
      <c r="N216" s="581">
        <v>142</v>
      </c>
      <c r="O216" s="711">
        <f t="shared" si="69"/>
        <v>2.0667057974121992</v>
      </c>
      <c r="P216" s="711">
        <f t="shared" si="70"/>
        <v>686.88123592215584</v>
      </c>
      <c r="Q216" s="711">
        <f t="shared" si="71"/>
        <v>656.76509175618753</v>
      </c>
      <c r="R216" s="711">
        <f t="shared" si="72"/>
        <v>635.04119131790219</v>
      </c>
      <c r="S216" s="711">
        <f t="shared" si="73"/>
        <v>621.90574330158711</v>
      </c>
      <c r="T216" s="711">
        <f t="shared" si="74"/>
        <v>617.47656554336561</v>
      </c>
    </row>
    <row r="217" spans="2:20">
      <c r="B217" s="581">
        <v>143</v>
      </c>
      <c r="C217" s="711">
        <f t="shared" si="59"/>
        <v>2.081260063591158</v>
      </c>
      <c r="D217" s="711">
        <f t="shared" si="60"/>
        <v>1453.795279607348</v>
      </c>
      <c r="E217" s="711">
        <f t="shared" si="61"/>
        <v>701.02798179365766</v>
      </c>
      <c r="F217" s="711">
        <f t="shared" si="62"/>
        <v>392.06652415983365</v>
      </c>
      <c r="G217" s="711">
        <f t="shared" si="63"/>
        <v>313.98333506479617</v>
      </c>
      <c r="H217" s="718">
        <f t="shared" si="64"/>
        <v>298.42692811958693</v>
      </c>
      <c r="I217" s="711">
        <f t="shared" si="65"/>
        <v>298.32319222791671</v>
      </c>
      <c r="J217" s="711">
        <f t="shared" si="66"/>
        <v>298.25459357776424</v>
      </c>
      <c r="K217" s="711">
        <f t="shared" si="67"/>
        <v>298.21558237467195</v>
      </c>
      <c r="L217" s="711">
        <f t="shared" si="68"/>
        <v>298.20291158110194</v>
      </c>
      <c r="N217" s="581">
        <v>143</v>
      </c>
      <c r="O217" s="711">
        <f t="shared" si="69"/>
        <v>2.081260063591158</v>
      </c>
      <c r="P217" s="711">
        <f t="shared" si="70"/>
        <v>688.8364764523958</v>
      </c>
      <c r="Q217" s="711">
        <f t="shared" si="71"/>
        <v>658.78602731999945</v>
      </c>
      <c r="R217" s="711">
        <f t="shared" si="72"/>
        <v>637.10937588222941</v>
      </c>
      <c r="S217" s="711">
        <f t="shared" si="73"/>
        <v>624.00229956993041</v>
      </c>
      <c r="T217" s="711">
        <f t="shared" si="74"/>
        <v>619.58235725778729</v>
      </c>
    </row>
    <row r="218" spans="2:20">
      <c r="B218" s="581">
        <v>144</v>
      </c>
      <c r="C218" s="711">
        <f t="shared" si="59"/>
        <v>2.0958143297701173</v>
      </c>
      <c r="D218" s="711">
        <f t="shared" si="60"/>
        <v>1454.1112332376038</v>
      </c>
      <c r="E218" s="711">
        <f t="shared" si="61"/>
        <v>703.02952576480789</v>
      </c>
      <c r="F218" s="711">
        <f t="shared" si="62"/>
        <v>393.10777455499766</v>
      </c>
      <c r="G218" s="711">
        <f t="shared" si="63"/>
        <v>314.26532798268266</v>
      </c>
      <c r="H218" s="718">
        <f t="shared" si="64"/>
        <v>298.43733045933362</v>
      </c>
      <c r="I218" s="711">
        <f t="shared" si="65"/>
        <v>298.33165362433249</v>
      </c>
      <c r="J218" s="711">
        <f t="shared" si="66"/>
        <v>298.26171852860534</v>
      </c>
      <c r="K218" s="711">
        <f t="shared" si="67"/>
        <v>298.22192540665435</v>
      </c>
      <c r="L218" s="711">
        <f t="shared" si="68"/>
        <v>298.20899669147218</v>
      </c>
      <c r="N218" s="581">
        <v>144</v>
      </c>
      <c r="O218" s="711">
        <f t="shared" si="69"/>
        <v>2.0958143297701173</v>
      </c>
      <c r="P218" s="711">
        <f t="shared" si="70"/>
        <v>690.78741939154816</v>
      </c>
      <c r="Q218" s="711">
        <f t="shared" si="71"/>
        <v>660.80252089601584</v>
      </c>
      <c r="R218" s="711">
        <f t="shared" si="72"/>
        <v>639.17301460624481</v>
      </c>
      <c r="S218" s="711">
        <f t="shared" si="73"/>
        <v>626.09424763747791</v>
      </c>
      <c r="T218" s="711">
        <f t="shared" si="74"/>
        <v>621.68352047208316</v>
      </c>
    </row>
    <row r="219" spans="2:20">
      <c r="B219" s="581">
        <v>145</v>
      </c>
      <c r="C219" s="711">
        <f t="shared" si="59"/>
        <v>2.1103685959490766</v>
      </c>
      <c r="D219" s="711">
        <f t="shared" si="60"/>
        <v>1454.4249332318361</v>
      </c>
      <c r="E219" s="711">
        <f t="shared" si="61"/>
        <v>705.0191369209233</v>
      </c>
      <c r="F219" s="711">
        <f t="shared" si="62"/>
        <v>394.14993161374048</v>
      </c>
      <c r="G219" s="711">
        <f t="shared" si="63"/>
        <v>314.5495202559033</v>
      </c>
      <c r="H219" s="718">
        <f t="shared" si="64"/>
        <v>298.44789476371847</v>
      </c>
      <c r="I219" s="711">
        <f t="shared" si="65"/>
        <v>298.34026058980623</v>
      </c>
      <c r="J219" s="711">
        <f t="shared" si="66"/>
        <v>298.26897701498206</v>
      </c>
      <c r="K219" s="711">
        <f t="shared" si="67"/>
        <v>298.22839462237323</v>
      </c>
      <c r="L219" s="711">
        <f t="shared" si="68"/>
        <v>298.21520550034302</v>
      </c>
      <c r="N219" s="581">
        <v>145</v>
      </c>
      <c r="O219" s="711">
        <f t="shared" si="69"/>
        <v>2.1103685959490766</v>
      </c>
      <c r="P219" s="711">
        <f t="shared" si="70"/>
        <v>692.73407418568081</v>
      </c>
      <c r="Q219" s="711">
        <f t="shared" si="71"/>
        <v>662.81458224768028</v>
      </c>
      <c r="R219" s="711">
        <f t="shared" si="72"/>
        <v>641.23211748164147</v>
      </c>
      <c r="S219" s="711">
        <f t="shared" si="73"/>
        <v>628.18159763297285</v>
      </c>
      <c r="T219" s="711">
        <f t="shared" si="74"/>
        <v>623.78006535960697</v>
      </c>
    </row>
    <row r="220" spans="2:20">
      <c r="B220" s="581">
        <v>146</v>
      </c>
      <c r="C220" s="711">
        <f t="shared" si="59"/>
        <v>2.1249228621280354</v>
      </c>
      <c r="D220" s="711">
        <f t="shared" si="60"/>
        <v>1454.7364168057477</v>
      </c>
      <c r="E220" s="711">
        <f t="shared" si="61"/>
        <v>706.99691682011644</v>
      </c>
      <c r="F220" s="711">
        <f t="shared" si="62"/>
        <v>395.19294326058326</v>
      </c>
      <c r="G220" s="711">
        <f t="shared" si="63"/>
        <v>314.83589686593899</v>
      </c>
      <c r="H220" s="718">
        <f t="shared" si="64"/>
        <v>298.45862197017425</v>
      </c>
      <c r="I220" s="711">
        <f t="shared" si="65"/>
        <v>298.34901417476476</v>
      </c>
      <c r="J220" s="711">
        <f t="shared" si="66"/>
        <v>298.27637016429981</v>
      </c>
      <c r="K220" s="711">
        <f t="shared" si="67"/>
        <v>298.23499119374526</v>
      </c>
      <c r="L220" s="711">
        <f t="shared" si="68"/>
        <v>298.221539194049</v>
      </c>
      <c r="N220" s="581">
        <v>146</v>
      </c>
      <c r="O220" s="711">
        <f t="shared" si="69"/>
        <v>2.1249228621280354</v>
      </c>
      <c r="P220" s="711">
        <f t="shared" si="70"/>
        <v>694.67645026009586</v>
      </c>
      <c r="Q220" s="711">
        <f t="shared" si="71"/>
        <v>664.82222111697411</v>
      </c>
      <c r="R220" s="711">
        <f t="shared" si="72"/>
        <v>643.28669447815082</v>
      </c>
      <c r="S220" s="711">
        <f t="shared" si="73"/>
        <v>630.26435966289807</v>
      </c>
      <c r="T220" s="711">
        <f t="shared" si="74"/>
        <v>625.87200207135515</v>
      </c>
    </row>
    <row r="221" spans="2:20">
      <c r="B221" s="581">
        <v>147</v>
      </c>
      <c r="C221" s="711">
        <f t="shared" si="59"/>
        <v>2.1394771283069947</v>
      </c>
      <c r="D221" s="711">
        <f t="shared" si="60"/>
        <v>1455.0457196991106</v>
      </c>
      <c r="E221" s="711">
        <f t="shared" si="61"/>
        <v>708.96296603743792</v>
      </c>
      <c r="F221" s="711">
        <f t="shared" si="62"/>
        <v>396.23675828005298</v>
      </c>
      <c r="G221" s="711">
        <f t="shared" si="63"/>
        <v>315.12444269910617</v>
      </c>
      <c r="H221" s="718">
        <f t="shared" si="64"/>
        <v>298.46951300646151</v>
      </c>
      <c r="I221" s="711">
        <f t="shared" si="65"/>
        <v>298.35791542096206</v>
      </c>
      <c r="J221" s="711">
        <f t="shared" si="66"/>
        <v>298.2838990961456</v>
      </c>
      <c r="K221" s="711">
        <f t="shared" si="67"/>
        <v>298.24171628544048</v>
      </c>
      <c r="L221" s="711">
        <f t="shared" si="68"/>
        <v>298.22799895187882</v>
      </c>
      <c r="N221" s="581">
        <v>147</v>
      </c>
      <c r="O221" s="711">
        <f t="shared" si="69"/>
        <v>2.1394771283069947</v>
      </c>
      <c r="P221" s="711">
        <f t="shared" si="70"/>
        <v>696.61455701937621</v>
      </c>
      <c r="Q221" s="711">
        <f t="shared" si="71"/>
        <v>666.82544722446335</v>
      </c>
      <c r="R221" s="711">
        <f t="shared" si="72"/>
        <v>645.33675554359081</v>
      </c>
      <c r="S221" s="711">
        <f t="shared" si="73"/>
        <v>632.34254381152459</v>
      </c>
      <c r="T221" s="711">
        <f t="shared" si="74"/>
        <v>627.95934073601518</v>
      </c>
    </row>
    <row r="222" spans="2:20">
      <c r="B222" s="581">
        <v>148</v>
      </c>
      <c r="C222" s="711">
        <f t="shared" si="59"/>
        <v>2.1540313944859539</v>
      </c>
      <c r="D222" s="711">
        <f t="shared" si="60"/>
        <v>1455.3528762617616</v>
      </c>
      <c r="E222" s="711">
        <f t="shared" si="61"/>
        <v>710.91738417096587</v>
      </c>
      <c r="F222" s="711">
        <f t="shared" si="62"/>
        <v>397.28132630406202</v>
      </c>
      <c r="G222" s="711">
        <f t="shared" si="63"/>
        <v>315.41514255124997</v>
      </c>
      <c r="H222" s="718">
        <f t="shared" si="64"/>
        <v>298.48056879067656</v>
      </c>
      <c r="I222" s="711">
        <f t="shared" si="65"/>
        <v>298.36696536144416</v>
      </c>
      <c r="J222" s="711">
        <f t="shared" si="66"/>
        <v>298.29156492221978</v>
      </c>
      <c r="K222" s="711">
        <f t="shared" si="67"/>
        <v>298.24857105479259</v>
      </c>
      <c r="L222" s="711">
        <f t="shared" si="68"/>
        <v>298.23458594597969</v>
      </c>
      <c r="N222" s="581">
        <v>148</v>
      </c>
      <c r="O222" s="711">
        <f t="shared" si="69"/>
        <v>2.1540313944859539</v>
      </c>
      <c r="P222" s="711">
        <f t="shared" si="70"/>
        <v>698.54840384743045</v>
      </c>
      <c r="Q222" s="711">
        <f t="shared" si="71"/>
        <v>668.82427026934693</v>
      </c>
      <c r="R222" s="711">
        <f t="shared" si="72"/>
        <v>647.38231060391422</v>
      </c>
      <c r="S222" s="711">
        <f t="shared" si="73"/>
        <v>634.4161601409603</v>
      </c>
      <c r="T222" s="711">
        <f t="shared" si="74"/>
        <v>630.04209146001426</v>
      </c>
    </row>
    <row r="223" spans="2:20">
      <c r="B223" s="581">
        <v>149</v>
      </c>
      <c r="C223" s="711">
        <f t="shared" si="59"/>
        <v>2.1685856606649132</v>
      </c>
      <c r="D223" s="711">
        <f t="shared" si="60"/>
        <v>1455.6579195341262</v>
      </c>
      <c r="E223" s="711">
        <f t="shared" si="61"/>
        <v>712.86026984817158</v>
      </c>
      <c r="F223" s="711">
        <f t="shared" si="62"/>
        <v>398.32659779945129</v>
      </c>
      <c r="G223" s="711">
        <f t="shared" si="63"/>
        <v>315.70798113233843</v>
      </c>
      <c r="H223" s="718">
        <f t="shared" si="64"/>
        <v>298.49179023126021</v>
      </c>
      <c r="I223" s="711">
        <f t="shared" si="65"/>
        <v>298.37616502051702</v>
      </c>
      <c r="J223" s="711">
        <f t="shared" si="66"/>
        <v>298.29936874627106</v>
      </c>
      <c r="K223" s="711">
        <f t="shared" si="67"/>
        <v>298.25555665171373</v>
      </c>
      <c r="L223" s="711">
        <f t="shared" si="68"/>
        <v>298.24130134126369</v>
      </c>
      <c r="N223" s="581">
        <v>149</v>
      </c>
      <c r="O223" s="711">
        <f t="shared" si="69"/>
        <v>2.1685856606649132</v>
      </c>
      <c r="P223" s="711">
        <f t="shared" si="70"/>
        <v>700.47800010753974</v>
      </c>
      <c r="Q223" s="711">
        <f t="shared" si="71"/>
        <v>670.81869992950317</v>
      </c>
      <c r="R223" s="711">
        <f t="shared" si="72"/>
        <v>649.42336956325676</v>
      </c>
      <c r="S223" s="711">
        <f t="shared" si="73"/>
        <v>636.48521869119782</v>
      </c>
      <c r="T223" s="711">
        <f t="shared" si="74"/>
        <v>632.12026432756829</v>
      </c>
    </row>
    <row r="224" spans="2:20">
      <c r="B224" s="581">
        <v>150</v>
      </c>
      <c r="C224" s="711">
        <f t="shared" si="59"/>
        <v>2.183139926843872</v>
      </c>
      <c r="D224" s="711">
        <f t="shared" si="60"/>
        <v>1455.9608813226239</v>
      </c>
      <c r="E224" s="711">
        <f t="shared" si="61"/>
        <v>714.79172073253392</v>
      </c>
      <c r="F224" s="711">
        <f t="shared" si="62"/>
        <v>399.37252405569404</v>
      </c>
      <c r="G224" s="711">
        <f t="shared" si="63"/>
        <v>316.00294307095908</v>
      </c>
      <c r="H224" s="718">
        <f t="shared" si="64"/>
        <v>298.50317822700862</v>
      </c>
      <c r="I224" s="711">
        <f t="shared" si="65"/>
        <v>298.38551541371561</v>
      </c>
      <c r="J224" s="711">
        <f t="shared" si="66"/>
        <v>298.30731166403405</v>
      </c>
      <c r="K224" s="711">
        <f t="shared" si="67"/>
        <v>298.26267421861155</v>
      </c>
      <c r="L224" s="711">
        <f t="shared" si="68"/>
        <v>298.24814629531875</v>
      </c>
      <c r="N224" s="581">
        <v>150</v>
      </c>
      <c r="O224" s="711">
        <f t="shared" si="69"/>
        <v>2.183139926843872</v>
      </c>
      <c r="P224" s="711">
        <f t="shared" si="70"/>
        <v>702.40335514240292</v>
      </c>
      <c r="Q224" s="711">
        <f t="shared" si="71"/>
        <v>672.80874586153732</v>
      </c>
      <c r="R224" s="711">
        <f t="shared" si="72"/>
        <v>651.45994230398469</v>
      </c>
      <c r="S224" s="711">
        <f t="shared" si="73"/>
        <v>638.54972948016371</v>
      </c>
      <c r="T224" s="711">
        <f t="shared" si="74"/>
        <v>634.1938694007298</v>
      </c>
    </row>
    <row r="225" spans="2:20">
      <c r="B225" s="581">
        <v>151</v>
      </c>
      <c r="C225" s="711">
        <f t="shared" si="59"/>
        <v>2.1976941930228313</v>
      </c>
      <c r="D225" s="711">
        <f t="shared" si="60"/>
        <v>1456.2617922702862</v>
      </c>
      <c r="E225" s="711">
        <f t="shared" si="61"/>
        <v>716.71183353037952</v>
      </c>
      <c r="F225" s="711">
        <f t="shared" si="62"/>
        <v>400.41905717276165</v>
      </c>
      <c r="G225" s="711">
        <f t="shared" si="63"/>
        <v>316.3000129187194</v>
      </c>
      <c r="H225" s="718">
        <f t="shared" si="64"/>
        <v>298.51473366708507</v>
      </c>
      <c r="I225" s="711">
        <f t="shared" si="65"/>
        <v>298.39501754777592</v>
      </c>
      <c r="J225" s="711">
        <f t="shared" si="66"/>
        <v>298.31539476316988</v>
      </c>
      <c r="K225" s="711">
        <f t="shared" si="67"/>
        <v>298.26992489030982</v>
      </c>
      <c r="L225" s="711">
        <f t="shared" si="68"/>
        <v>298.25512195832255</v>
      </c>
      <c r="N225" s="581">
        <v>151</v>
      </c>
      <c r="O225" s="711">
        <f t="shared" si="69"/>
        <v>2.1976941930228313</v>
      </c>
      <c r="P225" s="711">
        <f t="shared" si="70"/>
        <v>704.32447827418218</v>
      </c>
      <c r="Q225" s="711">
        <f t="shared" si="71"/>
        <v>674.79441770082826</v>
      </c>
      <c r="R225" s="711">
        <f t="shared" si="72"/>
        <v>653.49203868674306</v>
      </c>
      <c r="S225" s="711">
        <f t="shared" si="73"/>
        <v>640.60970250376613</v>
      </c>
      <c r="T225" s="711">
        <f t="shared" si="74"/>
        <v>636.26291671943682</v>
      </c>
    </row>
    <row r="226" spans="2:20">
      <c r="B226" s="581">
        <v>152</v>
      </c>
      <c r="C226" s="711">
        <f t="shared" si="59"/>
        <v>2.2122484592017906</v>
      </c>
      <c r="D226" s="711">
        <f t="shared" si="60"/>
        <v>1456.560681922899</v>
      </c>
      <c r="E226" s="711">
        <f t="shared" si="61"/>
        <v>718.62070399792424</v>
      </c>
      <c r="F226" s="711">
        <f t="shared" si="62"/>
        <v>401.46615004914878</v>
      </c>
      <c r="G226" s="711">
        <f t="shared" si="63"/>
        <v>316.59917515455311</v>
      </c>
      <c r="H226" s="718">
        <f t="shared" si="64"/>
        <v>298.52645743103312</v>
      </c>
      <c r="I226" s="711">
        <f t="shared" si="65"/>
        <v>298.40467242060879</v>
      </c>
      <c r="J226" s="711">
        <f t="shared" si="66"/>
        <v>298.32361912320931</v>
      </c>
      <c r="K226" s="711">
        <f t="shared" si="67"/>
        <v>298.27730979397256</v>
      </c>
      <c r="L226" s="711">
        <f t="shared" si="68"/>
        <v>298.26222947295935</v>
      </c>
      <c r="N226" s="581">
        <v>152</v>
      </c>
      <c r="O226" s="711">
        <f t="shared" si="69"/>
        <v>2.2122484592017906</v>
      </c>
      <c r="P226" s="711">
        <f t="shared" si="70"/>
        <v>706.24137880454805</v>
      </c>
      <c r="Q226" s="711">
        <f t="shared" si="71"/>
        <v>676.77572506157571</v>
      </c>
      <c r="R226" s="711">
        <f t="shared" si="72"/>
        <v>655.51966855050341</v>
      </c>
      <c r="S226" s="711">
        <f t="shared" si="73"/>
        <v>642.66514773594338</v>
      </c>
      <c r="T226" s="711">
        <f t="shared" si="74"/>
        <v>638.3274163015609</v>
      </c>
    </row>
    <row r="227" spans="2:20">
      <c r="B227" s="581">
        <v>153</v>
      </c>
      <c r="C227" s="711">
        <f t="shared" si="59"/>
        <v>2.2268027253807494</v>
      </c>
      <c r="D227" s="711">
        <f t="shared" si="60"/>
        <v>1456.8575787909554</v>
      </c>
      <c r="E227" s="711">
        <f t="shared" si="61"/>
        <v>720.51842694849665</v>
      </c>
      <c r="F227" s="711">
        <f t="shared" si="62"/>
        <v>402.51375637005822</v>
      </c>
      <c r="G227" s="711">
        <f t="shared" si="63"/>
        <v>316.90041418893367</v>
      </c>
      <c r="H227" s="718">
        <f t="shared" si="64"/>
        <v>298.53835038879106</v>
      </c>
      <c r="I227" s="711">
        <f t="shared" si="65"/>
        <v>298.41448102127606</v>
      </c>
      <c r="J227" s="711">
        <f t="shared" si="66"/>
        <v>298.3319858154988</v>
      </c>
      <c r="K227" s="711">
        <f t="shared" si="67"/>
        <v>298.28483004903063</v>
      </c>
      <c r="L227" s="711">
        <f t="shared" si="68"/>
        <v>298.26946997434055</v>
      </c>
      <c r="N227" s="581">
        <v>153</v>
      </c>
      <c r="O227" s="711">
        <f t="shared" si="69"/>
        <v>2.2268027253807494</v>
      </c>
      <c r="P227" s="711">
        <f t="shared" si="70"/>
        <v>708.15406601472557</v>
      </c>
      <c r="Q227" s="711">
        <f t="shared" si="71"/>
        <v>678.75267753684648</v>
      </c>
      <c r="R227" s="711">
        <f t="shared" si="72"/>
        <v>657.54284171261133</v>
      </c>
      <c r="S227" s="711">
        <f t="shared" si="73"/>
        <v>644.71607512871208</v>
      </c>
      <c r="T227" s="711">
        <f t="shared" si="74"/>
        <v>640.38737814295575</v>
      </c>
    </row>
    <row r="228" spans="2:20">
      <c r="B228" s="581">
        <v>154</v>
      </c>
      <c r="C228" s="711">
        <f t="shared" si="59"/>
        <v>2.2413569915597087</v>
      </c>
      <c r="D228" s="711">
        <f t="shared" si="60"/>
        <v>1457.1525104076927</v>
      </c>
      <c r="E228" s="711">
        <f t="shared" si="61"/>
        <v>722.40509625992092</v>
      </c>
      <c r="F228" s="711">
        <f t="shared" si="62"/>
        <v>403.56183059574374</v>
      </c>
      <c r="G228" s="711">
        <f t="shared" si="63"/>
        <v>317.20371436799633</v>
      </c>
      <c r="H228" s="718">
        <f t="shared" si="64"/>
        <v>298.55041340070761</v>
      </c>
      <c r="I228" s="711">
        <f t="shared" si="65"/>
        <v>298.4244443299682</v>
      </c>
      <c r="J228" s="711">
        <f t="shared" si="66"/>
        <v>298.34049590314908</v>
      </c>
      <c r="K228" s="711">
        <f t="shared" si="67"/>
        <v>298.29248676711165</v>
      </c>
      <c r="L228" s="711">
        <f t="shared" si="68"/>
        <v>298.27684458992826</v>
      </c>
      <c r="N228" s="581">
        <v>154</v>
      </c>
      <c r="O228" s="711">
        <f t="shared" si="69"/>
        <v>2.2413569915597087</v>
      </c>
      <c r="P228" s="711">
        <f t="shared" si="70"/>
        <v>710.06254916553837</v>
      </c>
      <c r="Q228" s="711">
        <f t="shared" si="71"/>
        <v>680.72528469862118</v>
      </c>
      <c r="R228" s="711">
        <f t="shared" si="72"/>
        <v>659.56156796883386</v>
      </c>
      <c r="S228" s="711">
        <f t="shared" si="73"/>
        <v>646.76249461221505</v>
      </c>
      <c r="T228" s="711">
        <f t="shared" si="74"/>
        <v>642.44281221750532</v>
      </c>
    </row>
    <row r="229" spans="2:20">
      <c r="B229" s="581">
        <v>155</v>
      </c>
      <c r="C229" s="711">
        <f t="shared" si="59"/>
        <v>2.255911257738668</v>
      </c>
      <c r="D229" s="711">
        <f t="shared" si="60"/>
        <v>1457.4455033834661</v>
      </c>
      <c r="E229" s="711">
        <f t="shared" si="61"/>
        <v>724.2808048820433</v>
      </c>
      <c r="F229" s="711">
        <f t="shared" si="62"/>
        <v>404.61032795000983</v>
      </c>
      <c r="G229" s="711">
        <f t="shared" si="63"/>
        <v>317.50905997757076</v>
      </c>
      <c r="H229" s="718">
        <f t="shared" si="64"/>
        <v>298.56264731755851</v>
      </c>
      <c r="I229" s="711">
        <f t="shared" si="65"/>
        <v>298.43456331798478</v>
      </c>
      <c r="J229" s="711">
        <f t="shared" si="66"/>
        <v>298.34915044098614</v>
      </c>
      <c r="K229" s="711">
        <f t="shared" si="67"/>
        <v>298.30028105197317</v>
      </c>
      <c r="L229" s="711">
        <f t="shared" si="68"/>
        <v>298.28435443946177</v>
      </c>
      <c r="N229" s="581">
        <v>155</v>
      </c>
      <c r="O229" s="711">
        <f t="shared" si="69"/>
        <v>2.255911257738668</v>
      </c>
      <c r="P229" s="711">
        <f t="shared" si="70"/>
        <v>711.96683749745409</v>
      </c>
      <c r="Q229" s="711">
        <f t="shared" si="71"/>
        <v>682.69355609784088</v>
      </c>
      <c r="R229" s="711">
        <f t="shared" si="72"/>
        <v>661.57585709340697</v>
      </c>
      <c r="S229" s="711">
        <f t="shared" si="73"/>
        <v>648.80441609476929</v>
      </c>
      <c r="T229" s="711">
        <f t="shared" si="74"/>
        <v>644.49372847717189</v>
      </c>
    </row>
    <row r="230" spans="2:20">
      <c r="B230" s="581">
        <v>156</v>
      </c>
      <c r="C230" s="711">
        <f t="shared" si="59"/>
        <v>2.2704655239176272</v>
      </c>
      <c r="D230" s="711">
        <f t="shared" si="60"/>
        <v>1457.7365834566947</v>
      </c>
      <c r="E230" s="711">
        <f t="shared" si="61"/>
        <v>726.14564484438404</v>
      </c>
      <c r="F230" s="711">
        <f t="shared" si="62"/>
        <v>405.65920440886754</v>
      </c>
      <c r="G230" s="711">
        <f t="shared" si="63"/>
        <v>317.81643524712536</v>
      </c>
      <c r="H230" s="718">
        <f t="shared" si="64"/>
        <v>298.57505298056486</v>
      </c>
      <c r="I230" s="711">
        <f t="shared" si="65"/>
        <v>298.44483894771599</v>
      </c>
      <c r="J230" s="711">
        <f t="shared" si="66"/>
        <v>298.35795047550516</v>
      </c>
      <c r="K230" s="711">
        <f t="shared" si="67"/>
        <v>298.3082139994379</v>
      </c>
      <c r="L230" s="711">
        <f t="shared" si="68"/>
        <v>298.29200063488713</v>
      </c>
      <c r="N230" s="581">
        <v>156</v>
      </c>
      <c r="O230" s="711">
        <f t="shared" si="69"/>
        <v>2.2704655239176272</v>
      </c>
      <c r="P230" s="711">
        <f t="shared" si="70"/>
        <v>713.86694023062933</v>
      </c>
      <c r="Q230" s="711">
        <f t="shared" si="71"/>
        <v>684.65750126445323</v>
      </c>
      <c r="R230" s="711">
        <f t="shared" si="72"/>
        <v>663.58571883908348</v>
      </c>
      <c r="S230" s="711">
        <f t="shared" si="73"/>
        <v>650.84184946291407</v>
      </c>
      <c r="T230" s="711">
        <f t="shared" si="74"/>
        <v>646.54013685204416</v>
      </c>
    </row>
    <row r="231" spans="2:20">
      <c r="B231" s="581">
        <v>157</v>
      </c>
      <c r="C231" s="711">
        <f t="shared" si="59"/>
        <v>2.2850197900965861</v>
      </c>
      <c r="D231" s="711">
        <f t="shared" si="60"/>
        <v>1458.0257755416026</v>
      </c>
      <c r="E231" s="711">
        <f t="shared" si="61"/>
        <v>727.99970726389836</v>
      </c>
      <c r="F231" s="711">
        <f t="shared" si="62"/>
        <v>406.7084166893448</v>
      </c>
      <c r="G231" s="711">
        <f t="shared" si="63"/>
        <v>318.12582435362503</v>
      </c>
      <c r="H231" s="718">
        <f t="shared" si="64"/>
        <v>298.58763122141204</v>
      </c>
      <c r="I231" s="711">
        <f t="shared" si="65"/>
        <v>298.45527217262656</v>
      </c>
      <c r="J231" s="711">
        <f t="shared" si="66"/>
        <v>298.36689704482671</v>
      </c>
      <c r="K231" s="711">
        <f t="shared" si="67"/>
        <v>298.31628669733271</v>
      </c>
      <c r="L231" s="711">
        <f t="shared" si="68"/>
        <v>298.29978428028983</v>
      </c>
      <c r="N231" s="581">
        <v>157</v>
      </c>
      <c r="O231" s="711">
        <f t="shared" si="69"/>
        <v>2.2850197900965861</v>
      </c>
      <c r="P231" s="711">
        <f t="shared" si="70"/>
        <v>715.76286656495438</v>
      </c>
      <c r="Q231" s="711">
        <f t="shared" si="71"/>
        <v>686.61712970745873</v>
      </c>
      <c r="R231" s="711">
        <f t="shared" si="72"/>
        <v>665.59116293717909</v>
      </c>
      <c r="S231" s="711">
        <f t="shared" si="73"/>
        <v>652.87480458145887</v>
      </c>
      <c r="T231" s="711">
        <f t="shared" si="74"/>
        <v>648.58204725038524</v>
      </c>
    </row>
    <row r="232" spans="2:20">
      <c r="B232" s="581">
        <v>158</v>
      </c>
      <c r="C232" s="711">
        <f t="shared" si="59"/>
        <v>2.2995740562755453</v>
      </c>
      <c r="D232" s="711">
        <f t="shared" si="60"/>
        <v>1458.3131037729613</v>
      </c>
      <c r="E232" s="711">
        <f t="shared" si="61"/>
        <v>729.84308235283265</v>
      </c>
      <c r="F232" s="711">
        <f t="shared" si="62"/>
        <v>407.75792223845013</v>
      </c>
      <c r="G232" s="711">
        <f t="shared" si="63"/>
        <v>318.43721142530359</v>
      </c>
      <c r="H232" s="718">
        <f t="shared" si="64"/>
        <v>298.60038286227012</v>
      </c>
      <c r="I232" s="711">
        <f t="shared" si="65"/>
        <v>298.46586393724158</v>
      </c>
      <c r="J232" s="711">
        <f t="shared" si="66"/>
        <v>298.37599117865506</v>
      </c>
      <c r="K232" s="711">
        <f t="shared" si="67"/>
        <v>298.32450022543003</v>
      </c>
      <c r="L232" s="711">
        <f t="shared" si="68"/>
        <v>298.30770647183016</v>
      </c>
      <c r="N232" s="581">
        <v>158</v>
      </c>
      <c r="O232" s="711">
        <f t="shared" si="69"/>
        <v>2.2995740562755453</v>
      </c>
      <c r="P232" s="711">
        <f t="shared" si="70"/>
        <v>717.65462568009775</v>
      </c>
      <c r="Q232" s="711">
        <f t="shared" si="71"/>
        <v>688.57245091495679</v>
      </c>
      <c r="R232" s="711">
        <f t="shared" si="72"/>
        <v>667.59219909762078</v>
      </c>
      <c r="S232" s="711">
        <f t="shared" si="73"/>
        <v>654.9032912935304</v>
      </c>
      <c r="T232" s="711">
        <f t="shared" si="74"/>
        <v>650.61946955868086</v>
      </c>
    </row>
    <row r="233" spans="2:20">
      <c r="B233" s="581">
        <v>159</v>
      </c>
      <c r="C233" s="711">
        <f t="shared" si="59"/>
        <v>2.3141283224545046</v>
      </c>
      <c r="D233" s="711">
        <f t="shared" si="60"/>
        <v>1458.5985915480273</v>
      </c>
      <c r="E233" s="711">
        <f t="shared" si="61"/>
        <v>731.67585942666199</v>
      </c>
      <c r="F233" s="711">
        <f t="shared" si="62"/>
        <v>408.80767922228824</v>
      </c>
      <c r="G233" s="711">
        <f t="shared" si="63"/>
        <v>318.7505805453527</v>
      </c>
      <c r="H233" s="718">
        <f t="shared" si="64"/>
        <v>298.61330871581487</v>
      </c>
      <c r="I233" s="711">
        <f t="shared" si="65"/>
        <v>298.47661517713379</v>
      </c>
      <c r="J233" s="711">
        <f t="shared" si="66"/>
        <v>298.38523389823945</v>
      </c>
      <c r="K233" s="711">
        <f t="shared" si="67"/>
        <v>298.3328556553916</v>
      </c>
      <c r="L233" s="711">
        <f t="shared" si="68"/>
        <v>298.31576829768176</v>
      </c>
      <c r="N233" s="581">
        <v>159</v>
      </c>
      <c r="O233" s="711">
        <f t="shared" si="69"/>
        <v>2.3141283224545046</v>
      </c>
      <c r="P233" s="711">
        <f t="shared" si="70"/>
        <v>719.54222673555046</v>
      </c>
      <c r="Q233" s="711">
        <f t="shared" si="71"/>
        <v>690.52347435419188</v>
      </c>
      <c r="R233" s="711">
        <f t="shared" si="72"/>
        <v>669.58883700899287</v>
      </c>
      <c r="S233" s="711">
        <f t="shared" si="73"/>
        <v>656.92731942062085</v>
      </c>
      <c r="T233" s="711">
        <f t="shared" si="74"/>
        <v>652.65241364168639</v>
      </c>
    </row>
    <row r="234" spans="2:20">
      <c r="B234" s="581">
        <v>160</v>
      </c>
      <c r="C234" s="711">
        <f t="shared" si="59"/>
        <v>2.3286825886334634</v>
      </c>
      <c r="D234" s="711">
        <f t="shared" si="60"/>
        <v>1458.8822615658562</v>
      </c>
      <c r="E234" s="711">
        <f t="shared" si="61"/>
        <v>733.49812691209547</v>
      </c>
      <c r="F234" s="711">
        <f t="shared" si="62"/>
        <v>409.85764651532645</v>
      </c>
      <c r="G234" s="711">
        <f t="shared" si="63"/>
        <v>319.06591575552835</v>
      </c>
      <c r="H234" s="718">
        <f t="shared" si="64"/>
        <v>298.62640958525037</v>
      </c>
      <c r="I234" s="711">
        <f t="shared" si="65"/>
        <v>298.48752681891295</v>
      </c>
      <c r="J234" s="711">
        <f t="shared" si="66"/>
        <v>298.39462621633703</v>
      </c>
      <c r="K234" s="711">
        <f t="shared" si="67"/>
        <v>298.34135405071572</v>
      </c>
      <c r="L234" s="711">
        <f t="shared" si="68"/>
        <v>298.32397083797252</v>
      </c>
      <c r="N234" s="581">
        <v>160</v>
      </c>
      <c r="O234" s="711">
        <f t="shared" si="69"/>
        <v>2.3286825886334634</v>
      </c>
      <c r="P234" s="711">
        <f t="shared" si="70"/>
        <v>721.42567887067105</v>
      </c>
      <c r="Q234" s="711">
        <f t="shared" si="71"/>
        <v>692.47020947159911</v>
      </c>
      <c r="R234" s="711">
        <f t="shared" si="72"/>
        <v>671.58108633858456</v>
      </c>
      <c r="S234" s="711">
        <f t="shared" si="73"/>
        <v>658.9468987626351</v>
      </c>
      <c r="T234" s="711">
        <f t="shared" si="74"/>
        <v>654.6808893424751</v>
      </c>
    </row>
    <row r="235" spans="2:20">
      <c r="B235" s="581">
        <v>161</v>
      </c>
      <c r="C235" s="711">
        <f t="shared" si="59"/>
        <v>2.3432368548124227</v>
      </c>
      <c r="D235" s="711">
        <f t="shared" si="60"/>
        <v>1459.1641358641612</v>
      </c>
      <c r="E235" s="711">
        <f t="shared" si="61"/>
        <v>735.30997235513883</v>
      </c>
      <c r="F235" s="711">
        <f t="shared" si="62"/>
        <v>410.90778368980989</v>
      </c>
      <c r="G235" s="711">
        <f t="shared" si="63"/>
        <v>319.38320105967642</v>
      </c>
      <c r="H235" s="718">
        <f t="shared" si="64"/>
        <v>298.63968626433223</v>
      </c>
      <c r="I235" s="711">
        <f t="shared" si="65"/>
        <v>298.49859978021652</v>
      </c>
      <c r="J235" s="711">
        <f t="shared" si="66"/>
        <v>298.404169137179</v>
      </c>
      <c r="K235" s="711">
        <f t="shared" si="67"/>
        <v>298.34999646668609</v>
      </c>
      <c r="L235" s="711">
        <f t="shared" si="68"/>
        <v>298.3323151647287</v>
      </c>
      <c r="N235" s="581">
        <v>161</v>
      </c>
      <c r="O235" s="711">
        <f t="shared" si="69"/>
        <v>2.3432368548124227</v>
      </c>
      <c r="P235" s="711">
        <f t="shared" si="70"/>
        <v>723.30499120472928</v>
      </c>
      <c r="Q235" s="711">
        <f t="shared" si="71"/>
        <v>694.41266569285062</v>
      </c>
      <c r="R235" s="711">
        <f t="shared" si="72"/>
        <v>673.56895673243616</v>
      </c>
      <c r="S235" s="711">
        <f t="shared" si="73"/>
        <v>660.96203909793826</v>
      </c>
      <c r="T235" s="711">
        <f t="shared" si="74"/>
        <v>656.70490648248597</v>
      </c>
    </row>
    <row r="236" spans="2:20">
      <c r="B236" s="581">
        <v>162</v>
      </c>
      <c r="C236" s="711">
        <f t="shared" si="59"/>
        <v>2.357791120991382</v>
      </c>
      <c r="D236" s="711">
        <f t="shared" si="60"/>
        <v>1459.4442358538759</v>
      </c>
      <c r="E236" s="711">
        <f t="shared" si="61"/>
        <v>737.11148242920262</v>
      </c>
      <c r="F236" s="711">
        <f t="shared" si="62"/>
        <v>411.95805100532493</v>
      </c>
      <c r="G236" s="711">
        <f t="shared" si="63"/>
        <v>319.70242042717928</v>
      </c>
      <c r="H236" s="718">
        <f t="shared" si="64"/>
        <v>298.65313953739184</v>
      </c>
      <c r="I236" s="711">
        <f t="shared" si="65"/>
        <v>298.50983496970264</v>
      </c>
      <c r="J236" s="711">
        <f t="shared" si="66"/>
        <v>298.4138636564378</v>
      </c>
      <c r="K236" s="711">
        <f t="shared" si="67"/>
        <v>298.35878395032438</v>
      </c>
      <c r="L236" s="711">
        <f t="shared" si="68"/>
        <v>298.3408023418209</v>
      </c>
      <c r="N236" s="581">
        <v>162</v>
      </c>
      <c r="O236" s="711">
        <f t="shared" si="69"/>
        <v>2.357791120991382</v>
      </c>
      <c r="P236" s="711">
        <f t="shared" si="70"/>
        <v>725.18017283695099</v>
      </c>
      <c r="Q236" s="711">
        <f t="shared" si="71"/>
        <v>696.35085242290052</v>
      </c>
      <c r="R236" s="711">
        <f t="shared" si="72"/>
        <v>675.55245781538645</v>
      </c>
      <c r="S236" s="711">
        <f t="shared" si="73"/>
        <v>662.97275018340292</v>
      </c>
      <c r="T236" s="711">
        <f t="shared" si="74"/>
        <v>658.72447486157046</v>
      </c>
    </row>
    <row r="237" spans="2:20">
      <c r="B237" s="581">
        <v>163</v>
      </c>
      <c r="C237" s="711">
        <f t="shared" si="59"/>
        <v>2.3723453871703413</v>
      </c>
      <c r="D237" s="711">
        <f t="shared" si="60"/>
        <v>1459.7225823515691</v>
      </c>
      <c r="E237" s="711">
        <f t="shared" si="61"/>
        <v>738.90274294324627</v>
      </c>
      <c r="F237" s="711">
        <f t="shared" si="62"/>
        <v>413.00840939850872</v>
      </c>
      <c r="G237" s="711">
        <f t="shared" si="63"/>
        <v>320.02355779632381</v>
      </c>
      <c r="H237" s="718">
        <f t="shared" si="64"/>
        <v>298.66677017936172</v>
      </c>
      <c r="I237" s="711">
        <f t="shared" si="65"/>
        <v>298.52123328704437</v>
      </c>
      <c r="J237" s="711">
        <f t="shared" si="66"/>
        <v>298.42371076119724</v>
      </c>
      <c r="K237" s="711">
        <f t="shared" si="67"/>
        <v>298.36771754034424</v>
      </c>
      <c r="L237" s="711">
        <f t="shared" si="68"/>
        <v>298.34943342491397</v>
      </c>
      <c r="N237" s="581">
        <v>163</v>
      </c>
      <c r="O237" s="711">
        <f t="shared" si="69"/>
        <v>2.3723453871703413</v>
      </c>
      <c r="P237" s="711">
        <f t="shared" si="70"/>
        <v>727.05123284656145</v>
      </c>
      <c r="Q237" s="711">
        <f t="shared" si="71"/>
        <v>698.28477904603085</v>
      </c>
      <c r="R237" s="711">
        <f t="shared" si="72"/>
        <v>677.53159919111874</v>
      </c>
      <c r="S237" s="711">
        <f t="shared" si="73"/>
        <v>664.97904175445626</v>
      </c>
      <c r="T237" s="711">
        <f t="shared" si="74"/>
        <v>660.73960425804069</v>
      </c>
    </row>
    <row r="238" spans="2:20">
      <c r="B238" s="581">
        <v>164</v>
      </c>
      <c r="C238" s="711">
        <f t="shared" si="59"/>
        <v>2.3868996533493001</v>
      </c>
      <c r="D238" s="711">
        <f t="shared" si="60"/>
        <v>1459.9991956098497</v>
      </c>
      <c r="E238" s="711">
        <f t="shared" si="61"/>
        <v>740.68383884994785</v>
      </c>
      <c r="F238" s="711">
        <f t="shared" si="62"/>
        <v>414.05882047290311</v>
      </c>
      <c r="G238" s="711">
        <f t="shared" si="63"/>
        <v>320.346597077593</v>
      </c>
      <c r="H238" s="718">
        <f t="shared" si="64"/>
        <v>298.68057895580182</v>
      </c>
      <c r="I238" s="711">
        <f t="shared" si="65"/>
        <v>298.53279562292522</v>
      </c>
      <c r="J238" s="711">
        <f t="shared" si="66"/>
        <v>298.43371142992498</v>
      </c>
      <c r="K238" s="711">
        <f t="shared" si="67"/>
        <v>298.37679826710826</v>
      </c>
      <c r="L238" s="711">
        <f t="shared" si="68"/>
        <v>298.35820946141803</v>
      </c>
      <c r="N238" s="581">
        <v>164</v>
      </c>
      <c r="O238" s="711">
        <f t="shared" si="69"/>
        <v>2.3868996533493001</v>
      </c>
      <c r="P238" s="711">
        <f t="shared" si="70"/>
        <v>728.91818029282979</v>
      </c>
      <c r="Q238" s="711">
        <f t="shared" si="71"/>
        <v>700.21445492589703</v>
      </c>
      <c r="R238" s="711">
        <f t="shared" si="72"/>
        <v>679.50639044220759</v>
      </c>
      <c r="S238" s="711">
        <f t="shared" si="73"/>
        <v>666.98092352512754</v>
      </c>
      <c r="T238" s="711">
        <f t="shared" si="74"/>
        <v>662.75030442871605</v>
      </c>
    </row>
    <row r="239" spans="2:20">
      <c r="B239" s="581">
        <v>165</v>
      </c>
      <c r="C239" s="711">
        <f t="shared" si="59"/>
        <v>2.4014539195282594</v>
      </c>
      <c r="D239" s="711">
        <f t="shared" si="60"/>
        <v>1460.2740953458895</v>
      </c>
      <c r="E239" s="711">
        <f t="shared" si="61"/>
        <v>742.45485425389245</v>
      </c>
      <c r="F239" s="711">
        <f t="shared" si="62"/>
        <v>415.10924648895212</v>
      </c>
      <c r="G239" s="711">
        <f t="shared" si="63"/>
        <v>320.67152215688225</v>
      </c>
      <c r="H239" s="718">
        <f t="shared" si="64"/>
        <v>298.69456662292623</v>
      </c>
      <c r="I239" s="711">
        <f t="shared" si="65"/>
        <v>298.5445228590371</v>
      </c>
      <c r="J239" s="711">
        <f t="shared" si="66"/>
        <v>298.44386663244603</v>
      </c>
      <c r="K239" s="711">
        <f t="shared" si="67"/>
        <v>298.38602715258753</v>
      </c>
      <c r="L239" s="711">
        <f t="shared" si="68"/>
        <v>298.367131490443</v>
      </c>
      <c r="N239" s="581">
        <v>165</v>
      </c>
      <c r="O239" s="711">
        <f t="shared" si="69"/>
        <v>2.4014539195282594</v>
      </c>
      <c r="P239" s="711">
        <f t="shared" si="70"/>
        <v>730.78102421511289</v>
      </c>
      <c r="Q239" s="711">
        <f t="shared" si="71"/>
        <v>702.13988940557306</v>
      </c>
      <c r="R239" s="711">
        <f t="shared" si="72"/>
        <v>681.47684113016521</v>
      </c>
      <c r="S239" s="711">
        <f t="shared" si="73"/>
        <v>668.9784051880946</v>
      </c>
      <c r="T239" s="711">
        <f t="shared" si="74"/>
        <v>664.75658510897097</v>
      </c>
    </row>
    <row r="240" spans="2:20">
      <c r="B240" s="581">
        <v>166</v>
      </c>
      <c r="C240" s="711">
        <f t="shared" si="59"/>
        <v>2.4160081857072186</v>
      </c>
      <c r="D240" s="711">
        <f t="shared" si="60"/>
        <v>1460.5473007681887</v>
      </c>
      <c r="E240" s="711">
        <f t="shared" si="61"/>
        <v>744.21587241976897</v>
      </c>
      <c r="F240" s="711">
        <f t="shared" si="62"/>
        <v>416.15965035414121</v>
      </c>
      <c r="G240" s="711">
        <f t="shared" si="63"/>
        <v>320.99831689864141</v>
      </c>
      <c r="H240" s="718">
        <f t="shared" si="64"/>
        <v>298.7087339276315</v>
      </c>
      <c r="I240" s="711">
        <f t="shared" si="65"/>
        <v>298.55641586807894</v>
      </c>
      <c r="J240" s="711">
        <f t="shared" si="66"/>
        <v>298.45417732991939</v>
      </c>
      <c r="K240" s="711">
        <f t="shared" si="67"/>
        <v>298.39540521032308</v>
      </c>
      <c r="L240" s="711">
        <f t="shared" si="68"/>
        <v>298.37620054275544</v>
      </c>
      <c r="N240" s="581">
        <v>166</v>
      </c>
      <c r="O240" s="711">
        <f t="shared" si="69"/>
        <v>2.4160081857072186</v>
      </c>
      <c r="P240" s="711">
        <f t="shared" si="70"/>
        <v>732.63977363289905</v>
      </c>
      <c r="Q240" s="711">
        <f t="shared" si="71"/>
        <v>704.06109180759711</v>
      </c>
      <c r="R240" s="711">
        <f t="shared" si="72"/>
        <v>683.44296079548792</v>
      </c>
      <c r="S240" s="711">
        <f t="shared" si="73"/>
        <v>670.97149641473106</v>
      </c>
      <c r="T240" s="711">
        <f t="shared" si="74"/>
        <v>666.75845601278172</v>
      </c>
    </row>
    <row r="241" spans="2:20">
      <c r="B241" s="581">
        <v>167</v>
      </c>
      <c r="C241" s="711">
        <f t="shared" si="59"/>
        <v>2.4305624518861775</v>
      </c>
      <c r="D241" s="711">
        <f t="shared" si="60"/>
        <v>1460.8188306016941</v>
      </c>
      <c r="E241" s="711">
        <f t="shared" si="61"/>
        <v>745.96697578057069</v>
      </c>
      <c r="F241" s="711">
        <f t="shared" si="62"/>
        <v>417.20999561327602</v>
      </c>
      <c r="G241" s="711">
        <f t="shared" si="63"/>
        <v>321.32696514894451</v>
      </c>
      <c r="H241" s="718">
        <f t="shared" si="64"/>
        <v>298.72308160752522</v>
      </c>
      <c r="I241" s="711">
        <f t="shared" si="65"/>
        <v>298.56847551375722</v>
      </c>
      <c r="J241" s="711">
        <f t="shared" si="66"/>
        <v>298.46464447481611</v>
      </c>
      <c r="K241" s="711">
        <f t="shared" si="67"/>
        <v>298.4049334453897</v>
      </c>
      <c r="L241" s="711">
        <f t="shared" si="68"/>
        <v>298.38541764073727</v>
      </c>
      <c r="N241" s="581">
        <v>167</v>
      </c>
      <c r="O241" s="711">
        <f t="shared" si="69"/>
        <v>2.4305624518861775</v>
      </c>
      <c r="P241" s="711">
        <f t="shared" si="70"/>
        <v>734.49443754585172</v>
      </c>
      <c r="Q241" s="711">
        <f t="shared" si="71"/>
        <v>705.97807143401633</v>
      </c>
      <c r="R241" s="711">
        <f t="shared" si="72"/>
        <v>685.4047589577018</v>
      </c>
      <c r="S241" s="711">
        <f t="shared" si="73"/>
        <v>672.96020685515305</v>
      </c>
      <c r="T241" s="711">
        <f t="shared" si="74"/>
        <v>668.75592683277375</v>
      </c>
    </row>
    <row r="242" spans="2:20">
      <c r="B242" s="581">
        <v>168</v>
      </c>
      <c r="C242" s="711">
        <f t="shared" si="59"/>
        <v>2.4451167180651368</v>
      </c>
      <c r="D242" s="711">
        <f t="shared" si="60"/>
        <v>1461.0887031113764</v>
      </c>
      <c r="E242" s="711">
        <f t="shared" si="61"/>
        <v>747.70824594579005</v>
      </c>
      <c r="F242" s="711">
        <f t="shared" si="62"/>
        <v>418.26024643890054</v>
      </c>
      <c r="G242" s="711">
        <f t="shared" si="63"/>
        <v>321.65745073848774</v>
      </c>
      <c r="H242" s="718">
        <f t="shared" si="64"/>
        <v>298.73761039095575</v>
      </c>
      <c r="I242" s="711">
        <f t="shared" si="65"/>
        <v>298.580702650788</v>
      </c>
      <c r="J242" s="711">
        <f t="shared" si="66"/>
        <v>298.4752690108993</v>
      </c>
      <c r="K242" s="711">
        <f t="shared" si="67"/>
        <v>298.41461285436264</v>
      </c>
      <c r="L242" s="711">
        <f t="shared" si="68"/>
        <v>298.39478379834736</v>
      </c>
      <c r="N242" s="581">
        <v>168</v>
      </c>
      <c r="O242" s="711">
        <f t="shared" si="69"/>
        <v>2.4451167180651368</v>
      </c>
      <c r="P242" s="711">
        <f t="shared" si="70"/>
        <v>736.34502493385332</v>
      </c>
      <c r="Q242" s="711">
        <f t="shared" si="71"/>
        <v>707.89083756643186</v>
      </c>
      <c r="R242" s="711">
        <f t="shared" si="72"/>
        <v>687.36224511540934</v>
      </c>
      <c r="S242" s="711">
        <f t="shared" si="73"/>
        <v>674.94454613826611</v>
      </c>
      <c r="T242" s="711">
        <f t="shared" si="74"/>
        <v>670.74900724026804</v>
      </c>
    </row>
    <row r="243" spans="2:20">
      <c r="B243" s="581">
        <v>169</v>
      </c>
      <c r="C243" s="711">
        <f t="shared" si="59"/>
        <v>2.459670984244096</v>
      </c>
      <c r="D243" s="711">
        <f t="shared" si="60"/>
        <v>1461.3569361243669</v>
      </c>
      <c r="E243" s="711">
        <f t="shared" si="61"/>
        <v>749.43976370960365</v>
      </c>
      <c r="F243" s="711">
        <f t="shared" si="62"/>
        <v>419.31036762185113</v>
      </c>
      <c r="G243" s="711">
        <f t="shared" si="63"/>
        <v>321.98975748551777</v>
      </c>
      <c r="H243" s="718">
        <f t="shared" si="64"/>
        <v>298.75232099704255</v>
      </c>
      <c r="I243" s="711">
        <f t="shared" si="65"/>
        <v>298.59309812490017</v>
      </c>
      <c r="J243" s="711">
        <f t="shared" si="66"/>
        <v>298.48605187320652</v>
      </c>
      <c r="K243" s="711">
        <f t="shared" si="67"/>
        <v>298.42444442528557</v>
      </c>
      <c r="L243" s="711">
        <f t="shared" si="68"/>
        <v>298.40430002108536</v>
      </c>
      <c r="N243" s="581">
        <v>169</v>
      </c>
      <c r="O243" s="711">
        <f t="shared" si="69"/>
        <v>2.459670984244096</v>
      </c>
      <c r="P243" s="711">
        <f t="shared" si="70"/>
        <v>738.19154475704818</v>
      </c>
      <c r="Q243" s="711">
        <f t="shared" si="71"/>
        <v>709.79939946604429</v>
      </c>
      <c r="R243" s="711">
        <f t="shared" si="72"/>
        <v>689.31542874633533</v>
      </c>
      <c r="S243" s="711">
        <f t="shared" si="73"/>
        <v>676.92452387181152</v>
      </c>
      <c r="T243" s="711">
        <f t="shared" si="74"/>
        <v>672.73770688532829</v>
      </c>
    </row>
    <row r="244" spans="2:20">
      <c r="B244" s="581">
        <v>170</v>
      </c>
      <c r="C244" s="711">
        <f t="shared" si="59"/>
        <v>2.4742252504230553</v>
      </c>
      <c r="D244" s="711">
        <f t="shared" si="60"/>
        <v>1461.6235470507443</v>
      </c>
      <c r="E244" s="711">
        <f t="shared" si="61"/>
        <v>751.16160905903951</v>
      </c>
      <c r="F244" s="711">
        <f t="shared" si="62"/>
        <v>420.36032456194687</v>
      </c>
      <c r="G244" s="711">
        <f t="shared" si="63"/>
        <v>322.32386919869049</v>
      </c>
      <c r="H244" s="718">
        <f t="shared" si="64"/>
        <v>298.76721413570721</v>
      </c>
      <c r="I244" s="711">
        <f t="shared" si="65"/>
        <v>298.60566277284011</v>
      </c>
      <c r="J244" s="711">
        <f t="shared" si="66"/>
        <v>298.49699398803318</v>
      </c>
      <c r="K244" s="711">
        <f t="shared" si="67"/>
        <v>298.43442913764119</v>
      </c>
      <c r="L244" s="711">
        <f t="shared" si="68"/>
        <v>298.41396730595761</v>
      </c>
      <c r="N244" s="581">
        <v>170</v>
      </c>
      <c r="O244" s="711">
        <f t="shared" si="69"/>
        <v>2.4742252504230553</v>
      </c>
      <c r="P244" s="711">
        <f t="shared" si="70"/>
        <v>740.03400595588664</v>
      </c>
      <c r="Q244" s="711">
        <f t="shared" si="71"/>
        <v>711.70376637369782</v>
      </c>
      <c r="R244" s="711">
        <f t="shared" si="72"/>
        <v>691.2643193073726</v>
      </c>
      <c r="S244" s="711">
        <f t="shared" si="73"/>
        <v>678.90014964241311</v>
      </c>
      <c r="T244" s="711">
        <f t="shared" si="74"/>
        <v>674.72203539680788</v>
      </c>
    </row>
    <row r="245" spans="2:20">
      <c r="B245" s="581">
        <v>171</v>
      </c>
      <c r="C245" s="711">
        <f t="shared" si="59"/>
        <v>2.4887795166020141</v>
      </c>
      <c r="D245" s="711">
        <f t="shared" si="60"/>
        <v>1461.8885529030599</v>
      </c>
      <c r="E245" s="711">
        <f t="shared" si="61"/>
        <v>752.87386118212351</v>
      </c>
      <c r="F245" s="711">
        <f t="shared" si="62"/>
        <v>421.41008325881262</v>
      </c>
      <c r="G245" s="711">
        <f t="shared" si="63"/>
        <v>322.65976967986273</v>
      </c>
      <c r="H245" s="718">
        <f t="shared" si="64"/>
        <v>298.78229050770557</v>
      </c>
      <c r="I245" s="711">
        <f t="shared" si="65"/>
        <v>298.61839742237794</v>
      </c>
      <c r="J245" s="711">
        <f t="shared" si="66"/>
        <v>298.50809627291841</v>
      </c>
      <c r="K245" s="711">
        <f t="shared" si="67"/>
        <v>298.44456796232419</v>
      </c>
      <c r="L245" s="711">
        <f t="shared" si="68"/>
        <v>298.42378664144508</v>
      </c>
      <c r="N245" s="581">
        <v>171</v>
      </c>
      <c r="O245" s="711">
        <f t="shared" si="69"/>
        <v>2.4887795166020141</v>
      </c>
      <c r="P245" s="711">
        <f t="shared" si="70"/>
        <v>741.87241745116762</v>
      </c>
      <c r="Q245" s="711">
        <f t="shared" si="71"/>
        <v>713.60394750992566</v>
      </c>
      <c r="R245" s="711">
        <f t="shared" si="72"/>
        <v>693.20892623462782</v>
      </c>
      <c r="S245" s="711">
        <f t="shared" si="73"/>
        <v>680.87143301562321</v>
      </c>
      <c r="T245" s="711">
        <f t="shared" si="74"/>
        <v>676.70200238239579</v>
      </c>
    </row>
    <row r="246" spans="2:20">
      <c r="B246" s="581">
        <v>172</v>
      </c>
      <c r="C246" s="711">
        <f t="shared" si="59"/>
        <v>2.5033337827809734</v>
      </c>
      <c r="D246" s="711">
        <f t="shared" si="60"/>
        <v>1462.1519703146814</v>
      </c>
      <c r="E246" s="711">
        <f t="shared" si="61"/>
        <v>754.57659847599871</v>
      </c>
      <c r="F246" s="711">
        <f t="shared" si="62"/>
        <v>422.45961030283519</v>
      </c>
      <c r="G246" s="711">
        <f t="shared" si="63"/>
        <v>322.9974427268175</v>
      </c>
      <c r="H246" s="718">
        <f t="shared" si="64"/>
        <v>298.79755080466037</v>
      </c>
      <c r="I246" s="711">
        <f t="shared" si="65"/>
        <v>298.63130289231464</v>
      </c>
      <c r="J246" s="711">
        <f t="shared" si="66"/>
        <v>298.51935963663266</v>
      </c>
      <c r="K246" s="711">
        <f t="shared" si="67"/>
        <v>298.45486186161554</v>
      </c>
      <c r="L246" s="711">
        <f t="shared" si="68"/>
        <v>298.43375900747435</v>
      </c>
      <c r="N246" s="581">
        <v>172</v>
      </c>
      <c r="O246" s="711">
        <f t="shared" si="69"/>
        <v>2.5033337827809734</v>
      </c>
      <c r="P246" s="711">
        <f t="shared" si="70"/>
        <v>743.70678814408257</v>
      </c>
      <c r="Q246" s="711">
        <f t="shared" si="71"/>
        <v>715.4999520749941</v>
      </c>
      <c r="R246" s="711">
        <f t="shared" si="72"/>
        <v>695.1492589434672</v>
      </c>
      <c r="S246" s="711">
        <f t="shared" si="73"/>
        <v>682.83838353596946</v>
      </c>
      <c r="T246" s="711">
        <f t="shared" si="74"/>
        <v>678.67761742866367</v>
      </c>
    </row>
    <row r="247" spans="2:20">
      <c r="B247" s="581">
        <v>173</v>
      </c>
      <c r="C247" s="711">
        <f t="shared" si="59"/>
        <v>2.5178880489599327</v>
      </c>
      <c r="D247" s="711">
        <f t="shared" si="60"/>
        <v>1462.4138155570304</v>
      </c>
      <c r="E247" s="711">
        <f t="shared" si="61"/>
        <v>756.2698985550129</v>
      </c>
      <c r="F247" s="711">
        <f t="shared" si="62"/>
        <v>423.50887286624919</v>
      </c>
      <c r="G247" s="711">
        <f t="shared" si="63"/>
        <v>323.3368721359235</v>
      </c>
      <c r="H247" s="718">
        <f t="shared" si="64"/>
        <v>298.81299570909431</v>
      </c>
      <c r="I247" s="711">
        <f t="shared" si="65"/>
        <v>298.64437999249111</v>
      </c>
      <c r="J247" s="711">
        <f t="shared" si="66"/>
        <v>298.5307849791667</v>
      </c>
      <c r="K247" s="711">
        <f t="shared" si="67"/>
        <v>298.46531178915961</v>
      </c>
      <c r="L247" s="711">
        <f t="shared" si="68"/>
        <v>298.4438853753893</v>
      </c>
      <c r="N247" s="581">
        <v>173</v>
      </c>
      <c r="O247" s="711">
        <f t="shared" si="69"/>
        <v>2.5178880489599327</v>
      </c>
      <c r="P247" s="711">
        <f t="shared" si="70"/>
        <v>745.53712691625788</v>
      </c>
      <c r="Q247" s="711">
        <f t="shared" si="71"/>
        <v>717.39178924894748</v>
      </c>
      <c r="R247" s="711">
        <f t="shared" si="72"/>
        <v>697.08532682856196</v>
      </c>
      <c r="S247" s="711">
        <f t="shared" si="73"/>
        <v>684.80101072700074</v>
      </c>
      <c r="T247" s="711">
        <f t="shared" si="74"/>
        <v>680.64889010111222</v>
      </c>
    </row>
    <row r="248" spans="2:20">
      <c r="B248" s="581">
        <v>174</v>
      </c>
      <c r="C248" s="711">
        <f t="shared" si="59"/>
        <v>2.5324423151388915</v>
      </c>
      <c r="D248" s="711">
        <f t="shared" si="60"/>
        <v>1462.6741045557844</v>
      </c>
      <c r="E248" s="711">
        <f t="shared" si="61"/>
        <v>757.95383825877116</v>
      </c>
      <c r="F248" s="711">
        <f t="shared" si="62"/>
        <v>424.55783869435226</v>
      </c>
      <c r="G248" s="711">
        <f t="shared" si="63"/>
        <v>323.67804170473113</v>
      </c>
      <c r="H248" s="718">
        <f t="shared" si="64"/>
        <v>298.82862589446427</v>
      </c>
      <c r="I248" s="711">
        <f t="shared" si="65"/>
        <v>298.65762952379765</v>
      </c>
      <c r="J248" s="711">
        <f t="shared" si="66"/>
        <v>298.54237319172262</v>
      </c>
      <c r="K248" s="711">
        <f t="shared" si="67"/>
        <v>298.47591868994289</v>
      </c>
      <c r="L248" s="711">
        <f t="shared" si="68"/>
        <v>298.45416670792622</v>
      </c>
      <c r="N248" s="581">
        <v>174</v>
      </c>
      <c r="O248" s="711">
        <f t="shared" si="69"/>
        <v>2.5324423151388915</v>
      </c>
      <c r="P248" s="711">
        <f t="shared" si="70"/>
        <v>747.36344262979844</v>
      </c>
      <c r="Q248" s="711">
        <f t="shared" si="71"/>
        <v>719.27946819165243</v>
      </c>
      <c r="R248" s="711">
        <f t="shared" si="72"/>
        <v>699.0171392639345</v>
      </c>
      <c r="S248" s="711">
        <f t="shared" si="73"/>
        <v>686.75932409133316</v>
      </c>
      <c r="T248" s="711">
        <f t="shared" si="74"/>
        <v>682.61582994421713</v>
      </c>
    </row>
    <row r="249" spans="2:20">
      <c r="B249" s="581">
        <v>175</v>
      </c>
      <c r="C249" s="711">
        <f t="shared" si="59"/>
        <v>2.5469965813178508</v>
      </c>
      <c r="D249" s="711">
        <f t="shared" si="60"/>
        <v>1462.9328529061122</v>
      </c>
      <c r="E249" s="711">
        <f t="shared" si="61"/>
        <v>759.62849366014916</v>
      </c>
      <c r="F249" s="711">
        <f t="shared" si="62"/>
        <v>425.60647609684719</v>
      </c>
      <c r="G249" s="711">
        <f t="shared" si="63"/>
        <v>324.0209352345056</v>
      </c>
      <c r="H249" s="718">
        <f t="shared" si="64"/>
        <v>298.84444202519586</v>
      </c>
      <c r="I249" s="711">
        <f t="shared" si="65"/>
        <v>298.6710522781853</v>
      </c>
      <c r="J249" s="711">
        <f t="shared" si="66"/>
        <v>298.55412515670633</v>
      </c>
      <c r="K249" s="711">
        <f t="shared" si="67"/>
        <v>298.48668350027401</v>
      </c>
      <c r="L249" s="711">
        <f t="shared" si="68"/>
        <v>298.46460395919013</v>
      </c>
      <c r="N249" s="581">
        <v>175</v>
      </c>
      <c r="O249" s="711">
        <f t="shared" si="69"/>
        <v>2.5469965813178508</v>
      </c>
      <c r="P249" s="711">
        <f t="shared" si="70"/>
        <v>749.18574412733005</v>
      </c>
      <c r="Q249" s="711">
        <f t="shared" si="71"/>
        <v>721.16299804284256</v>
      </c>
      <c r="R249" s="711">
        <f t="shared" si="72"/>
        <v>700.94470560300249</v>
      </c>
      <c r="S249" s="711">
        <f t="shared" si="73"/>
        <v>688.71333311069668</v>
      </c>
      <c r="T249" s="711">
        <f t="shared" si="74"/>
        <v>684.57844648147545</v>
      </c>
    </row>
    <row r="250" spans="2:20">
      <c r="B250" s="581">
        <v>176</v>
      </c>
      <c r="C250" s="711">
        <f t="shared" si="59"/>
        <v>2.5615508474968101</v>
      </c>
      <c r="D250" s="711">
        <f t="shared" si="60"/>
        <v>1463.1900758869992</v>
      </c>
      <c r="E250" s="711">
        <f t="shared" si="61"/>
        <v>761.29394007326437</v>
      </c>
      <c r="F250" s="711">
        <f t="shared" si="62"/>
        <v>426.65475393931007</v>
      </c>
      <c r="G250" s="711">
        <f t="shared" si="63"/>
        <v>324.36553653269777</v>
      </c>
      <c r="H250" s="718">
        <f t="shared" si="64"/>
        <v>298.86044475671883</v>
      </c>
      <c r="I250" s="711">
        <f t="shared" si="65"/>
        <v>298.68464903867817</v>
      </c>
      <c r="J250" s="711">
        <f t="shared" si="66"/>
        <v>298.56604174772173</v>
      </c>
      <c r="K250" s="711">
        <f t="shared" si="67"/>
        <v>298.4976071477671</v>
      </c>
      <c r="L250" s="711">
        <f t="shared" si="68"/>
        <v>298.47519807463323</v>
      </c>
      <c r="N250" s="581">
        <v>176</v>
      </c>
      <c r="O250" s="711">
        <f t="shared" si="69"/>
        <v>2.5615508474968101</v>
      </c>
      <c r="P250" s="711">
        <f t="shared" si="70"/>
        <v>751.00404023204283</v>
      </c>
      <c r="Q250" s="711">
        <f t="shared" si="71"/>
        <v>723.04238792216188</v>
      </c>
      <c r="R250" s="711">
        <f t="shared" si="72"/>
        <v>702.86803517862563</v>
      </c>
      <c r="S250" s="711">
        <f t="shared" si="73"/>
        <v>690.66304724598024</v>
      </c>
      <c r="T250" s="711">
        <f t="shared" si="74"/>
        <v>686.53674921545201</v>
      </c>
    </row>
    <row r="251" spans="2:20">
      <c r="B251" s="581">
        <v>177</v>
      </c>
      <c r="C251" s="711">
        <f t="shared" si="59"/>
        <v>2.5761051136757693</v>
      </c>
      <c r="D251" s="711">
        <f t="shared" si="60"/>
        <v>1463.4457884747276</v>
      </c>
      <c r="E251" s="711">
        <f t="shared" si="61"/>
        <v>762.95025206140019</v>
      </c>
      <c r="F251" s="711">
        <f t="shared" si="62"/>
        <v>427.7026416347822</v>
      </c>
      <c r="G251" s="711">
        <f t="shared" si="63"/>
        <v>324.71182941535506</v>
      </c>
      <c r="H251" s="718">
        <f t="shared" si="64"/>
        <v>298.87663473550276</v>
      </c>
      <c r="I251" s="711">
        <f t="shared" si="65"/>
        <v>298.69842057938683</v>
      </c>
      <c r="J251" s="711">
        <f t="shared" si="66"/>
        <v>298.57812382956632</v>
      </c>
      <c r="K251" s="711">
        <f t="shared" si="67"/>
        <v>298.50869055132563</v>
      </c>
      <c r="L251" s="711">
        <f t="shared" si="68"/>
        <v>298.48594999103545</v>
      </c>
      <c r="N251" s="581">
        <v>177</v>
      </c>
      <c r="O251" s="711">
        <f t="shared" si="69"/>
        <v>2.5761051136757693</v>
      </c>
      <c r="P251" s="711">
        <f t="shared" si="70"/>
        <v>752.81833974773349</v>
      </c>
      <c r="Q251" s="711">
        <f t="shared" si="71"/>
        <v>724.91764692921015</v>
      </c>
      <c r="R251" s="711">
        <f t="shared" si="72"/>
        <v>704.78713730314962</v>
      </c>
      <c r="S251" s="711">
        <f t="shared" si="73"/>
        <v>692.60847593727772</v>
      </c>
      <c r="T251" s="711">
        <f t="shared" si="74"/>
        <v>688.49074762782482</v>
      </c>
    </row>
    <row r="252" spans="2:20">
      <c r="B252" s="581">
        <v>178</v>
      </c>
      <c r="C252" s="711">
        <f t="shared" si="59"/>
        <v>2.5906593798547282</v>
      </c>
      <c r="D252" s="711">
        <f t="shared" si="60"/>
        <v>1463.700005355558</v>
      </c>
      <c r="E252" s="711">
        <f t="shared" si="61"/>
        <v>764.59750344488248</v>
      </c>
      <c r="F252" s="711">
        <f t="shared" si="62"/>
        <v>428.75010913548437</v>
      </c>
      <c r="G252" s="711">
        <f t="shared" si="63"/>
        <v>325.05979770947243</v>
      </c>
      <c r="H252" s="718">
        <f t="shared" si="64"/>
        <v>298.89301259909377</v>
      </c>
      <c r="I252" s="711">
        <f t="shared" si="65"/>
        <v>298.71236766552306</v>
      </c>
      <c r="J252" s="711">
        <f t="shared" si="66"/>
        <v>298.59037225822857</v>
      </c>
      <c r="K252" s="711">
        <f t="shared" si="67"/>
        <v>298.51993462112853</v>
      </c>
      <c r="L252" s="711">
        <f t="shared" si="68"/>
        <v>298.49686063648687</v>
      </c>
      <c r="N252" s="581">
        <v>178</v>
      </c>
      <c r="O252" s="711">
        <f t="shared" si="69"/>
        <v>2.5906593798547282</v>
      </c>
      <c r="P252" s="711">
        <f t="shared" si="70"/>
        <v>754.6286514588478</v>
      </c>
      <c r="Q252" s="711">
        <f t="shared" si="71"/>
        <v>726.7887841435861</v>
      </c>
      <c r="R252" s="711">
        <f t="shared" si="72"/>
        <v>706.7020212684522</v>
      </c>
      <c r="S252" s="711">
        <f t="shared" si="73"/>
        <v>694.54962860393425</v>
      </c>
      <c r="T252" s="711">
        <f t="shared" si="74"/>
        <v>690.44045117943176</v>
      </c>
    </row>
    <row r="253" spans="2:20">
      <c r="B253" s="581">
        <v>179</v>
      </c>
      <c r="C253" s="711">
        <f t="shared" si="59"/>
        <v>2.6052136460336874</v>
      </c>
      <c r="D253" s="711">
        <f t="shared" si="60"/>
        <v>1463.9527409376697</v>
      </c>
      <c r="E253" s="711">
        <f t="shared" si="61"/>
        <v>766.23576730890488</v>
      </c>
      <c r="F253" s="711">
        <f t="shared" si="62"/>
        <v>429.7971269246525</v>
      </c>
      <c r="G253" s="711">
        <f t="shared" si="63"/>
        <v>325.40942525528504</v>
      </c>
      <c r="H253" s="718">
        <f t="shared" si="64"/>
        <v>298.90957897615147</v>
      </c>
      <c r="I253" s="711">
        <f t="shared" si="65"/>
        <v>298.72649105341532</v>
      </c>
      <c r="J253" s="711">
        <f t="shared" si="66"/>
        <v>298.60278788088658</v>
      </c>
      <c r="K253" s="711">
        <f t="shared" si="67"/>
        <v>298.53134025861846</v>
      </c>
      <c r="L253" s="711">
        <f t="shared" si="68"/>
        <v>298.50793093037146</v>
      </c>
      <c r="N253" s="581">
        <v>179</v>
      </c>
      <c r="O253" s="711">
        <f t="shared" si="69"/>
        <v>2.6052136460336874</v>
      </c>
      <c r="P253" s="711">
        <f t="shared" si="70"/>
        <v>756.43498413052407</v>
      </c>
      <c r="Q253" s="711">
        <f t="shared" si="71"/>
        <v>728.65580862493152</v>
      </c>
      <c r="R253" s="711">
        <f t="shared" si="72"/>
        <v>708.61269634598716</v>
      </c>
      <c r="S253" s="711">
        <f t="shared" si="73"/>
        <v>696.48651464459124</v>
      </c>
      <c r="T253" s="711">
        <f t="shared" si="74"/>
        <v>692.38586931031557</v>
      </c>
    </row>
    <row r="254" spans="2:20">
      <c r="B254" s="581">
        <v>180</v>
      </c>
      <c r="C254" s="711">
        <f t="shared" si="59"/>
        <v>2.6197679122126467</v>
      </c>
      <c r="D254" s="711">
        <f t="shared" si="60"/>
        <v>1464.2040093624023</v>
      </c>
      <c r="E254" s="711">
        <f t="shared" si="61"/>
        <v>767.86511601130064</v>
      </c>
      <c r="F254" s="711">
        <f t="shared" si="62"/>
        <v>430.84366600849211</v>
      </c>
      <c r="G254" s="711">
        <f t="shared" si="63"/>
        <v>325.76069590850346</v>
      </c>
      <c r="H254" s="718">
        <f t="shared" si="64"/>
        <v>298.92633448648655</v>
      </c>
      <c r="I254" s="711">
        <f t="shared" si="65"/>
        <v>298.74079149052568</v>
      </c>
      <c r="J254" s="711">
        <f t="shared" si="66"/>
        <v>298.61537153590842</v>
      </c>
      <c r="K254" s="711">
        <f t="shared" si="67"/>
        <v>298.54290835649101</v>
      </c>
      <c r="L254" s="711">
        <f t="shared" si="68"/>
        <v>298.51916178335364</v>
      </c>
      <c r="N254" s="581">
        <v>180</v>
      </c>
      <c r="O254" s="711">
        <f t="shared" si="69"/>
        <v>2.6197679122126467</v>
      </c>
      <c r="P254" s="711">
        <f t="shared" si="70"/>
        <v>758.23734650863457</v>
      </c>
      <c r="Q254" s="711">
        <f t="shared" si="71"/>
        <v>730.51872941297529</v>
      </c>
      <c r="R254" s="711">
        <f t="shared" si="72"/>
        <v>710.51917178683038</v>
      </c>
      <c r="S254" s="711">
        <f t="shared" si="73"/>
        <v>698.41914343723204</v>
      </c>
      <c r="T254" s="711">
        <f t="shared" si="74"/>
        <v>694.32701143976999</v>
      </c>
    </row>
    <row r="255" spans="2:20">
      <c r="B255" s="581">
        <v>181</v>
      </c>
      <c r="C255" s="711">
        <f t="shared" si="59"/>
        <v>2.6343221783916055</v>
      </c>
      <c r="D255" s="711">
        <f t="shared" si="60"/>
        <v>1464.453824514846</v>
      </c>
      <c r="E255" s="711">
        <f t="shared" si="61"/>
        <v>769.48562119025769</v>
      </c>
      <c r="F255" s="711">
        <f t="shared" si="62"/>
        <v>431.88969790825053</v>
      </c>
      <c r="G255" s="711">
        <f t="shared" si="63"/>
        <v>326.11359354249316</v>
      </c>
      <c r="H255" s="718">
        <f t="shared" si="64"/>
        <v>298.94327974109905</v>
      </c>
      <c r="I255" s="711">
        <f t="shared" si="65"/>
        <v>298.75526971546748</v>
      </c>
      <c r="J255" s="711">
        <f t="shared" si="66"/>
        <v>298.62812405285371</v>
      </c>
      <c r="K255" s="711">
        <f t="shared" si="67"/>
        <v>298.55463979868625</v>
      </c>
      <c r="L255" s="711">
        <f t="shared" si="68"/>
        <v>298.53055409736555</v>
      </c>
      <c r="N255" s="581">
        <v>181</v>
      </c>
      <c r="O255" s="711">
        <f t="shared" si="69"/>
        <v>2.6343221783916055</v>
      </c>
      <c r="P255" s="711">
        <f t="shared" si="70"/>
        <v>760.03574731982803</v>
      </c>
      <c r="Q255" s="711">
        <f t="shared" si="71"/>
        <v>732.3775555275771</v>
      </c>
      <c r="R255" s="711">
        <f t="shared" si="72"/>
        <v>712.42145682172338</v>
      </c>
      <c r="S255" s="711">
        <f t="shared" si="73"/>
        <v>700.34752433922711</v>
      </c>
      <c r="T255" s="711">
        <f t="shared" si="74"/>
        <v>696.26388696638548</v>
      </c>
    </row>
    <row r="256" spans="2:20">
      <c r="B256" s="581">
        <v>182</v>
      </c>
      <c r="C256" s="711">
        <f t="shared" si="59"/>
        <v>2.6488764445705648</v>
      </c>
      <c r="D256" s="711">
        <f t="shared" si="60"/>
        <v>1464.7022000338211</v>
      </c>
      <c r="E256" s="711">
        <f t="shared" si="61"/>
        <v>771.0973537719774</v>
      </c>
      <c r="F256" s="711">
        <f t="shared" si="62"/>
        <v>432.9351946524053</v>
      </c>
      <c r="G256" s="711">
        <f t="shared" si="63"/>
        <v>326.46810205039799</v>
      </c>
      <c r="H256" s="718">
        <f t="shared" si="64"/>
        <v>298.96041534221672</v>
      </c>
      <c r="I256" s="711">
        <f t="shared" si="65"/>
        <v>298.76992645802437</v>
      </c>
      <c r="J256" s="711">
        <f t="shared" si="66"/>
        <v>298.64104625247666</v>
      </c>
      <c r="K256" s="711">
        <f t="shared" si="67"/>
        <v>298.56653546038154</v>
      </c>
      <c r="L256" s="711">
        <f t="shared" si="68"/>
        <v>298.54210876559659</v>
      </c>
      <c r="N256" s="581">
        <v>182</v>
      </c>
      <c r="O256" s="711">
        <f t="shared" si="69"/>
        <v>2.6488764445705648</v>
      </c>
      <c r="P256" s="711">
        <f t="shared" si="70"/>
        <v>761.83019527157251</v>
      </c>
      <c r="Q256" s="711">
        <f t="shared" si="71"/>
        <v>734.23229596877104</v>
      </c>
      <c r="R256" s="711">
        <f t="shared" si="72"/>
        <v>714.31956066111911</v>
      </c>
      <c r="S256" s="711">
        <f t="shared" si="73"/>
        <v>702.27166668737982</v>
      </c>
      <c r="T256" s="711">
        <f t="shared" si="74"/>
        <v>698.19650526809448</v>
      </c>
    </row>
    <row r="257" spans="2:20">
      <c r="B257" s="581">
        <v>183</v>
      </c>
      <c r="C257" s="711">
        <f t="shared" si="59"/>
        <v>2.6634307107495241</v>
      </c>
      <c r="D257" s="711">
        <f t="shared" si="60"/>
        <v>1464.9491493212829</v>
      </c>
      <c r="E257" s="711">
        <f t="shared" si="61"/>
        <v>772.70038397827363</v>
      </c>
      <c r="F257" s="711">
        <f t="shared" si="62"/>
        <v>433.9801287689674</v>
      </c>
      <c r="G257" s="711">
        <f t="shared" si="63"/>
        <v>326.82420534720978</v>
      </c>
      <c r="H257" s="718">
        <f t="shared" si="64"/>
        <v>298.97774188333455</v>
      </c>
      <c r="I257" s="711">
        <f t="shared" si="65"/>
        <v>298.78476243916987</v>
      </c>
      <c r="J257" s="711">
        <f t="shared" si="66"/>
        <v>298.65413894673043</v>
      </c>
      <c r="K257" s="711">
        <f t="shared" si="67"/>
        <v>298.5785962079861</v>
      </c>
      <c r="L257" s="711">
        <f t="shared" si="68"/>
        <v>298.55382667248477</v>
      </c>
      <c r="N257" s="581">
        <v>183</v>
      </c>
      <c r="O257" s="711">
        <f t="shared" si="69"/>
        <v>2.6634307107495241</v>
      </c>
      <c r="P257" s="711">
        <f t="shared" si="70"/>
        <v>763.62069905219698</v>
      </c>
      <c r="Q257" s="711">
        <f t="shared" si="71"/>
        <v>736.08295971680923</v>
      </c>
      <c r="R257" s="711">
        <f t="shared" si="72"/>
        <v>716.21349249522586</v>
      </c>
      <c r="S257" s="711">
        <f t="shared" si="73"/>
        <v>704.19157979797126</v>
      </c>
      <c r="T257" s="711">
        <f t="shared" si="74"/>
        <v>700.12487570221685</v>
      </c>
    </row>
    <row r="258" spans="2:20">
      <c r="B258" s="581">
        <v>184</v>
      </c>
      <c r="C258" s="711">
        <f t="shared" si="59"/>
        <v>2.6779849769284834</v>
      </c>
      <c r="D258" s="711">
        <f t="shared" si="60"/>
        <v>1465.1946855511944</v>
      </c>
      <c r="E258" s="711">
        <f t="shared" si="61"/>
        <v>774.29478133411055</v>
      </c>
      <c r="F258" s="711">
        <f t="shared" si="62"/>
        <v>435.02447327789713</v>
      </c>
      <c r="G258" s="711">
        <f t="shared" si="63"/>
        <v>327.18188737178508</v>
      </c>
      <c r="H258" s="718">
        <f t="shared" si="64"/>
        <v>298.9952599492542</v>
      </c>
      <c r="I258" s="711">
        <f t="shared" si="65"/>
        <v>298.79977837108817</v>
      </c>
      <c r="J258" s="711">
        <f t="shared" si="66"/>
        <v>298.66740293877308</v>
      </c>
      <c r="K258" s="711">
        <f t="shared" si="67"/>
        <v>298.59082289913709</v>
      </c>
      <c r="L258" s="711">
        <f t="shared" si="68"/>
        <v>298.56570869370921</v>
      </c>
      <c r="N258" s="581">
        <v>184</v>
      </c>
      <c r="O258" s="711">
        <f t="shared" si="69"/>
        <v>2.6779849769284834</v>
      </c>
      <c r="P258" s="711">
        <f t="shared" si="70"/>
        <v>765.40726733093356</v>
      </c>
      <c r="Q258" s="711">
        <f t="shared" si="71"/>
        <v>737.92955573220547</v>
      </c>
      <c r="R258" s="711">
        <f t="shared" si="72"/>
        <v>718.10326149405205</v>
      </c>
      <c r="S258" s="711">
        <f t="shared" si="73"/>
        <v>706.10727296680545</v>
      </c>
      <c r="T258" s="711">
        <f t="shared" si="74"/>
        <v>702.04900760550504</v>
      </c>
    </row>
    <row r="259" spans="2:20">
      <c r="B259" s="581">
        <v>185</v>
      </c>
      <c r="C259" s="711">
        <f t="shared" si="59"/>
        <v>2.6925392431074422</v>
      </c>
      <c r="D259" s="711">
        <f t="shared" si="60"/>
        <v>1465.4388216778923</v>
      </c>
      <c r="E259" s="711">
        <f t="shared" si="61"/>
        <v>775.88061467507896</v>
      </c>
      <c r="F259" s="711">
        <f t="shared" si="62"/>
        <v>436.06820168363151</v>
      </c>
      <c r="G259" s="711">
        <f t="shared" si="63"/>
        <v>327.54113208880904</v>
      </c>
      <c r="H259" s="718">
        <f t="shared" si="64"/>
        <v>299.01297011612405</v>
      </c>
      <c r="I259" s="711">
        <f t="shared" si="65"/>
        <v>298.81497495719594</v>
      </c>
      <c r="J259" s="711">
        <f t="shared" si="66"/>
        <v>298.68083902297428</v>
      </c>
      <c r="K259" s="711">
        <f t="shared" si="67"/>
        <v>298.60321638269733</v>
      </c>
      <c r="L259" s="711">
        <f t="shared" si="68"/>
        <v>298.57775569618457</v>
      </c>
      <c r="N259" s="581">
        <v>185</v>
      </c>
      <c r="O259" s="711">
        <f t="shared" si="69"/>
        <v>2.6925392431074422</v>
      </c>
      <c r="P259" s="711">
        <f t="shared" si="70"/>
        <v>767.18990875795976</v>
      </c>
      <c r="Q259" s="711">
        <f t="shared" si="71"/>
        <v>739.77209295577848</v>
      </c>
      <c r="R259" s="711">
        <f t="shared" si="72"/>
        <v>719.98887680745054</v>
      </c>
      <c r="S259" s="711">
        <f t="shared" si="73"/>
        <v>708.01875546925453</v>
      </c>
      <c r="T259" s="711">
        <f t="shared" si="74"/>
        <v>703.96891029418953</v>
      </c>
    </row>
    <row r="260" spans="2:20">
      <c r="B260" s="581">
        <v>186</v>
      </c>
      <c r="C260" s="711">
        <f t="shared" si="59"/>
        <v>2.7070935092864015</v>
      </c>
      <c r="D260" s="711">
        <f t="shared" si="60"/>
        <v>1465.6815704439871</v>
      </c>
      <c r="E260" s="711">
        <f t="shared" si="61"/>
        <v>777.45795215480859</v>
      </c>
      <c r="F260" s="711">
        <f t="shared" si="62"/>
        <v>437.11128796772209</v>
      </c>
      <c r="G260" s="711">
        <f t="shared" si="63"/>
        <v>327.90192349070855</v>
      </c>
      <c r="H260" s="718">
        <f t="shared" si="64"/>
        <v>299.03087295147981</v>
      </c>
      <c r="I260" s="711">
        <f t="shared" si="65"/>
        <v>298.8303528921648</v>
      </c>
      <c r="J260" s="711">
        <f t="shared" si="66"/>
        <v>298.69444798492378</v>
      </c>
      <c r="K260" s="711">
        <f t="shared" si="67"/>
        <v>298.61577749875408</v>
      </c>
      <c r="L260" s="711">
        <f t="shared" si="68"/>
        <v>298.58996853805706</v>
      </c>
      <c r="N260" s="581">
        <v>186</v>
      </c>
      <c r="O260" s="711">
        <f t="shared" si="69"/>
        <v>2.7070935092864015</v>
      </c>
      <c r="P260" s="711">
        <f t="shared" si="70"/>
        <v>768.96863196443974</v>
      </c>
      <c r="Q260" s="711">
        <f t="shared" si="71"/>
        <v>741.61058030869503</v>
      </c>
      <c r="R260" s="711">
        <f t="shared" si="72"/>
        <v>721.87034756516277</v>
      </c>
      <c r="S260" s="711">
        <f t="shared" si="73"/>
        <v>709.92603656030337</v>
      </c>
      <c r="T260" s="711">
        <f t="shared" si="74"/>
        <v>705.8845930640241</v>
      </c>
    </row>
    <row r="261" spans="2:20">
      <c r="B261" s="581">
        <v>187</v>
      </c>
      <c r="C261" s="711">
        <f t="shared" si="59"/>
        <v>2.7216477754653607</v>
      </c>
      <c r="D261" s="711">
        <f t="shared" si="60"/>
        <v>1465.9229443878187</v>
      </c>
      <c r="E261" s="711">
        <f t="shared" si="61"/>
        <v>779.02686125231605</v>
      </c>
      <c r="F261" s="711">
        <f t="shared" si="62"/>
        <v>438.15370658158059</v>
      </c>
      <c r="G261" s="711">
        <f t="shared" si="63"/>
        <v>328.26424559951488</v>
      </c>
      <c r="H261" s="718">
        <f t="shared" si="64"/>
        <v>299.04896901428549</v>
      </c>
      <c r="I261" s="711">
        <f t="shared" si="65"/>
        <v>298.84591286194461</v>
      </c>
      <c r="J261" s="711">
        <f t="shared" si="66"/>
        <v>298.7082306014409</v>
      </c>
      <c r="K261" s="711">
        <f t="shared" si="67"/>
        <v>298.62850707861992</v>
      </c>
      <c r="L261" s="711">
        <f t="shared" si="68"/>
        <v>298.60234806870176</v>
      </c>
      <c r="N261" s="581">
        <v>187</v>
      </c>
      <c r="O261" s="711">
        <f t="shared" si="69"/>
        <v>2.7216477754653607</v>
      </c>
      <c r="P261" s="711">
        <f t="shared" si="70"/>
        <v>770.74344556256665</v>
      </c>
      <c r="Q261" s="711">
        <f t="shared" si="71"/>
        <v>743.44502669251324</v>
      </c>
      <c r="R261" s="711">
        <f t="shared" si="72"/>
        <v>723.74768287686345</v>
      </c>
      <c r="S261" s="711">
        <f t="shared" si="73"/>
        <v>711.82912547459455</v>
      </c>
      <c r="T261" s="711">
        <f t="shared" si="74"/>
        <v>707.79606519033041</v>
      </c>
    </row>
    <row r="262" spans="2:20">
      <c r="B262" s="581">
        <v>188</v>
      </c>
      <c r="C262" s="711">
        <f t="shared" si="59"/>
        <v>2.7362020416443196</v>
      </c>
      <c r="D262" s="711">
        <f t="shared" si="60"/>
        <v>1466.1629558505017</v>
      </c>
      <c r="E262" s="711">
        <f t="shared" si="61"/>
        <v>780.5874087792879</v>
      </c>
      <c r="F262" s="711">
        <f t="shared" si="62"/>
        <v>439.19543243933219</v>
      </c>
      <c r="G262" s="711">
        <f t="shared" si="63"/>
        <v>328.62808246867712</v>
      </c>
      <c r="H262" s="718">
        <f t="shared" si="64"/>
        <v>299.0672588549748</v>
      </c>
      <c r="I262" s="711">
        <f t="shared" si="65"/>
        <v>298.86165554378817</v>
      </c>
      <c r="J262" s="711">
        <f t="shared" si="66"/>
        <v>298.72218764058528</v>
      </c>
      <c r="K262" s="711">
        <f t="shared" si="67"/>
        <v>298.6414059448345</v>
      </c>
      <c r="L262" s="711">
        <f t="shared" si="68"/>
        <v>298.61489512872174</v>
      </c>
      <c r="N262" s="581">
        <v>188</v>
      </c>
      <c r="O262" s="711">
        <f t="shared" si="69"/>
        <v>2.7362020416443196</v>
      </c>
      <c r="P262" s="711">
        <f t="shared" si="70"/>
        <v>772.51435814560432</v>
      </c>
      <c r="Q262" s="711">
        <f t="shared" si="71"/>
        <v>745.27544098922579</v>
      </c>
      <c r="R262" s="711">
        <f t="shared" si="72"/>
        <v>725.62089183220428</v>
      </c>
      <c r="S262" s="711">
        <f t="shared" si="73"/>
        <v>713.72803142647297</v>
      </c>
      <c r="T262" s="711">
        <f t="shared" si="74"/>
        <v>709.70333592804309</v>
      </c>
    </row>
    <row r="263" spans="2:20">
      <c r="B263" s="581">
        <v>189</v>
      </c>
      <c r="C263" s="711">
        <f t="shared" si="59"/>
        <v>2.7507563078232788</v>
      </c>
      <c r="D263" s="711">
        <f t="shared" si="60"/>
        <v>1466.4016169825818</v>
      </c>
      <c r="E263" s="711">
        <f t="shared" si="61"/>
        <v>782.13966088729728</v>
      </c>
      <c r="F263" s="711">
        <f t="shared" si="62"/>
        <v>440.23644091077369</v>
      </c>
      <c r="G263" s="711">
        <f t="shared" si="63"/>
        <v>328.99341818482691</v>
      </c>
      <c r="H263" s="718">
        <f t="shared" si="64"/>
        <v>299.08574301549277</v>
      </c>
      <c r="I263" s="711">
        <f t="shared" si="65"/>
        <v>298.87758160627618</v>
      </c>
      <c r="J263" s="711">
        <f t="shared" si="66"/>
        <v>298.73631986166868</v>
      </c>
      <c r="K263" s="711">
        <f t="shared" si="67"/>
        <v>298.65447491116799</v>
      </c>
      <c r="L263" s="711">
        <f t="shared" si="68"/>
        <v>298.62761054994837</v>
      </c>
      <c r="N263" s="581">
        <v>189</v>
      </c>
      <c r="O263" s="711">
        <f t="shared" si="69"/>
        <v>2.7507563078232788</v>
      </c>
      <c r="P263" s="711">
        <f t="shared" si="70"/>
        <v>774.28137828792842</v>
      </c>
      <c r="Q263" s="711">
        <f t="shared" si="71"/>
        <v>747.10183206130318</v>
      </c>
      <c r="R263" s="711">
        <f t="shared" si="72"/>
        <v>727.48998350085765</v>
      </c>
      <c r="S263" s="711">
        <f t="shared" si="73"/>
        <v>715.62276361003092</v>
      </c>
      <c r="T263" s="711">
        <f t="shared" si="74"/>
        <v>711.60641451175445</v>
      </c>
    </row>
    <row r="264" spans="2:20">
      <c r="B264" s="581">
        <v>190</v>
      </c>
      <c r="C264" s="711">
        <f t="shared" si="59"/>
        <v>2.7653105740022381</v>
      </c>
      <c r="D264" s="711">
        <f t="shared" si="60"/>
        <v>1466.6389397503299</v>
      </c>
      <c r="E264" s="711">
        <f t="shared" si="61"/>
        <v>783.68368307495348</v>
      </c>
      <c r="F264" s="711">
        <f t="shared" si="62"/>
        <v>441.27670781443612</v>
      </c>
      <c r="G264" s="711">
        <f t="shared" si="63"/>
        <v>329.36023686949625</v>
      </c>
      <c r="H264" s="718">
        <f t="shared" si="64"/>
        <v>299.10442202933797</v>
      </c>
      <c r="I264" s="711">
        <f t="shared" si="65"/>
        <v>298.8936917093431</v>
      </c>
      <c r="J264" s="711">
        <f t="shared" si="66"/>
        <v>298.75062801526792</v>
      </c>
      <c r="K264" s="711">
        <f t="shared" si="67"/>
        <v>298.66771478262581</v>
      </c>
      <c r="L264" s="711">
        <f t="shared" si="68"/>
        <v>298.64049515544286</v>
      </c>
      <c r="N264" s="581">
        <v>190</v>
      </c>
      <c r="O264" s="711">
        <f t="shared" si="69"/>
        <v>2.7653105740022381</v>
      </c>
      <c r="P264" s="711">
        <f t="shared" si="70"/>
        <v>776.04451454506841</v>
      </c>
      <c r="Q264" s="711">
        <f t="shared" si="71"/>
        <v>748.92420875173582</v>
      </c>
      <c r="R264" s="711">
        <f t="shared" si="72"/>
        <v>729.35496693256164</v>
      </c>
      <c r="S264" s="711">
        <f t="shared" si="73"/>
        <v>717.51333119915137</v>
      </c>
      <c r="T264" s="711">
        <f t="shared" si="74"/>
        <v>713.50531015575984</v>
      </c>
    </row>
    <row r="265" spans="2:20">
      <c r="B265" s="581">
        <v>191</v>
      </c>
      <c r="C265" s="711">
        <f t="shared" si="59"/>
        <v>2.7798648401811974</v>
      </c>
      <c r="D265" s="711">
        <f t="shared" si="60"/>
        <v>1466.8749359416972</v>
      </c>
      <c r="E265" s="711">
        <f t="shared" si="61"/>
        <v>785.21954019498423</v>
      </c>
      <c r="F265" s="711">
        <f t="shared" si="62"/>
        <v>442.31620941074959</v>
      </c>
      <c r="G265" s="711">
        <f t="shared" si="63"/>
        <v>329.7285226807881</v>
      </c>
      <c r="H265" s="718">
        <f t="shared" si="64"/>
        <v>299.12329642160512</v>
      </c>
      <c r="I265" s="711">
        <f t="shared" si="65"/>
        <v>298.90998650430396</v>
      </c>
      <c r="J265" s="711">
        <f t="shared" si="66"/>
        <v>298.76511284323936</v>
      </c>
      <c r="K265" s="711">
        <f t="shared" si="67"/>
        <v>298.68112635545441</v>
      </c>
      <c r="L265" s="711">
        <f t="shared" si="68"/>
        <v>298.65354975949992</v>
      </c>
      <c r="N265" s="581">
        <v>191</v>
      </c>
      <c r="O265" s="711">
        <f t="shared" si="69"/>
        <v>2.7798648401811974</v>
      </c>
      <c r="P265" s="711">
        <f t="shared" si="70"/>
        <v>777.80377545374881</v>
      </c>
      <c r="Q265" s="711">
        <f t="shared" si="71"/>
        <v>750.7425798840776</v>
      </c>
      <c r="R265" s="711">
        <f t="shared" si="72"/>
        <v>731.21585115716232</v>
      </c>
      <c r="S265" s="711">
        <f t="shared" si="73"/>
        <v>719.39974334755425</v>
      </c>
      <c r="T265" s="711">
        <f t="shared" si="74"/>
        <v>715.40003205410096</v>
      </c>
    </row>
    <row r="266" spans="2:20">
      <c r="B266" s="581">
        <v>192</v>
      </c>
      <c r="C266" s="711">
        <f t="shared" si="59"/>
        <v>2.7944191063601562</v>
      </c>
      <c r="D266" s="711">
        <f t="shared" si="60"/>
        <v>1467.10961717195</v>
      </c>
      <c r="E266" s="711">
        <f t="shared" si="61"/>
        <v>786.74729646125036</v>
      </c>
      <c r="F266" s="711">
        <f t="shared" si="62"/>
        <v>443.35492239530959</v>
      </c>
      <c r="G266" s="711">
        <f t="shared" si="63"/>
        <v>330.09825981500165</v>
      </c>
      <c r="H266" s="718">
        <f t="shared" si="64"/>
        <v>299.14236670902773</v>
      </c>
      <c r="I266" s="711">
        <f t="shared" si="65"/>
        <v>298.926466633882</v>
      </c>
      <c r="J266" s="711">
        <f t="shared" si="66"/>
        <v>298.77977507873368</v>
      </c>
      <c r="K266" s="711">
        <f t="shared" si="67"/>
        <v>298.69471041714877</v>
      </c>
      <c r="L266" s="711">
        <f t="shared" si="68"/>
        <v>298.66677516765219</v>
      </c>
      <c r="N266" s="581">
        <v>192</v>
      </c>
      <c r="O266" s="711">
        <f t="shared" si="69"/>
        <v>2.7944191063601562</v>
      </c>
      <c r="P266" s="711">
        <f t="shared" si="70"/>
        <v>779.55916953193048</v>
      </c>
      <c r="Q266" s="711">
        <f t="shared" si="71"/>
        <v>752.55695426248849</v>
      </c>
      <c r="R266" s="711">
        <f t="shared" si="72"/>
        <v>733.072645184659</v>
      </c>
      <c r="S266" s="711">
        <f t="shared" si="73"/>
        <v>721.28200918883886</v>
      </c>
      <c r="T266" s="711">
        <f t="shared" si="74"/>
        <v>717.29058938061166</v>
      </c>
    </row>
    <row r="267" spans="2:20">
      <c r="B267" s="581">
        <v>193</v>
      </c>
      <c r="C267" s="711">
        <f t="shared" ref="C267:C330" si="75">$C$73*B267</f>
        <v>2.8089733725391155</v>
      </c>
      <c r="D267" s="711">
        <f t="shared" ref="D267:D330" si="76">(1-2*FoAb-2*FoAb*BiCombAb)*D266+2*FoAb*E266+2*FoAb*BiCombAb*Tcomb</f>
        <v>1467.3429948890066</v>
      </c>
      <c r="E267" s="711">
        <f t="shared" ref="E267:E330" si="77">FoAb*D266+(1-2*FoAb)*E266+FoAb*F266</f>
        <v>788.26701545569233</v>
      </c>
      <c r="F267" s="711">
        <f t="shared" ref="F267:F330" si="78">FoAb*E266+(1-2*FoAb)*F266+FoAb*G266</f>
        <v>444.39282389224286</v>
      </c>
      <c r="G267" s="711">
        <f t="shared" ref="G267:G330" si="79">FoAb*F266+(1-2*FoAb)*G266+FoAb*H266</f>
        <v>330.46943250821278</v>
      </c>
      <c r="H267" s="718">
        <f t="shared" ref="H267:H330" si="80">_FoN1*G266+(1-_FoN1-_FoN2)*H266+_FoN2*I266</f>
        <v>299.16163340002134</v>
      </c>
      <c r="I267" s="711">
        <f t="shared" ref="I267:I330" si="81">FoCase*H266+(1-2*FoCase)*I266+FoCase*J266</f>
        <v>298.94313273223662</v>
      </c>
      <c r="J267" s="711">
        <f t="shared" ref="J267:J330" si="82">FoCase*I266+(1-2*FoCase)*J266+FoCase*K266</f>
        <v>298.79461544621239</v>
      </c>
      <c r="K267" s="711">
        <f t="shared" ref="K267:K330" si="83">FoCase*J266+(1-2*FoCase)*K266+FoCase*L266</f>
        <v>298.70846774646083</v>
      </c>
      <c r="L267" s="711">
        <f t="shared" ref="L267:L330" si="84">(1-2*FoCase-2*FoCase*BiAtmCase)*L266+2*FoCase*K266+2*FoCase*BiAtmCase*Tatm</f>
        <v>298.6801721766758</v>
      </c>
      <c r="N267" s="581">
        <v>193</v>
      </c>
      <c r="O267" s="711">
        <f t="shared" ref="O267:O330" si="85">$O$73*N267</f>
        <v>2.8089733725391155</v>
      </c>
      <c r="P267" s="711">
        <f t="shared" ref="P267:P330" si="86">(1-2*FoCase-2*FoCase*BiCombCase)*P266+2*FoCase*Q266+2*FoCase*BiCombCase*Tcomb</f>
        <v>781.31070527885208</v>
      </c>
      <c r="Q267" s="711">
        <f t="shared" ref="Q267:Q330" si="87">FoCase*P266+(1-2*FoCase)*Q266+FoCase*R266</f>
        <v>754.36734067177667</v>
      </c>
      <c r="R267" s="711">
        <f t="shared" ref="R267:R330" si="88">FoCase*Q266+(1-2*FoCase)*R266+FoCase*S266</f>
        <v>734.92535800524661</v>
      </c>
      <c r="S267" s="711">
        <f t="shared" ref="S267:S330" si="89">FoCase*R266+(1-2*FoCase)*S266+FoCase*T266</f>
        <v>723.16013783652954</v>
      </c>
      <c r="T267" s="711">
        <f t="shared" ref="T267:T330" si="90">(1-2*FoCase-2*FoCase*BiAtmCase)*T266+2*FoCase*S266+2*FoCase*BiAtmCase*Tatm</f>
        <v>719.17699128896163</v>
      </c>
    </row>
    <row r="268" spans="2:20">
      <c r="B268" s="581">
        <v>194</v>
      </c>
      <c r="C268" s="711">
        <f t="shared" si="75"/>
        <v>2.8235276387180748</v>
      </c>
      <c r="D268" s="711">
        <f t="shared" si="76"/>
        <v>1467.5750803784927</v>
      </c>
      <c r="E268" s="711">
        <f t="shared" si="77"/>
        <v>789.77876013520745</v>
      </c>
      <c r="F268" s="711">
        <f t="shared" si="78"/>
        <v>445.42989144767148</v>
      </c>
      <c r="G268" s="711">
        <f t="shared" si="79"/>
        <v>330.84202503781012</v>
      </c>
      <c r="H268" s="718">
        <f t="shared" si="80"/>
        <v>299.18109699472711</v>
      </c>
      <c r="I268" s="711">
        <f t="shared" si="81"/>
        <v>298.95998542499257</v>
      </c>
      <c r="J268" s="711">
        <f t="shared" si="82"/>
        <v>298.80963466146505</v>
      </c>
      <c r="K268" s="711">
        <f t="shared" si="83"/>
        <v>298.72239911340932</v>
      </c>
      <c r="L268" s="711">
        <f t="shared" si="84"/>
        <v>298.69374157459782</v>
      </c>
      <c r="N268" s="581">
        <v>194</v>
      </c>
      <c r="O268" s="711">
        <f t="shared" si="85"/>
        <v>2.8235276387180748</v>
      </c>
      <c r="P268" s="711">
        <f t="shared" si="86"/>
        <v>783.05839117507094</v>
      </c>
      <c r="Q268" s="711">
        <f t="shared" si="87"/>
        <v>756.17374787744177</v>
      </c>
      <c r="R268" s="711">
        <f t="shared" si="88"/>
        <v>736.77399858936019</v>
      </c>
      <c r="S268" s="711">
        <f t="shared" si="89"/>
        <v>725.03413838411905</v>
      </c>
      <c r="T268" s="711">
        <f t="shared" si="90"/>
        <v>721.05924691270104</v>
      </c>
    </row>
    <row r="269" spans="2:20">
      <c r="B269" s="581">
        <v>195</v>
      </c>
      <c r="C269" s="711">
        <f t="shared" si="75"/>
        <v>2.8380819048970336</v>
      </c>
      <c r="D269" s="711">
        <f t="shared" si="76"/>
        <v>1467.8058847685354</v>
      </c>
      <c r="E269" s="711">
        <f t="shared" si="77"/>
        <v>791.28259283845955</v>
      </c>
      <c r="F269" s="711">
        <f t="shared" si="78"/>
        <v>446.46610302327377</v>
      </c>
      <c r="G269" s="711">
        <f t="shared" si="79"/>
        <v>331.21602172398866</v>
      </c>
      <c r="H269" s="718">
        <f t="shared" si="80"/>
        <v>299.20075798505565</v>
      </c>
      <c r="I269" s="711">
        <f t="shared" si="81"/>
        <v>298.97702532926945</v>
      </c>
      <c r="J269" s="711">
        <f t="shared" si="82"/>
        <v>298.82483343162755</v>
      </c>
      <c r="K269" s="711">
        <f t="shared" si="83"/>
        <v>298.73650527929061</v>
      </c>
      <c r="L269" s="711">
        <f t="shared" si="84"/>
        <v>298.70748414070465</v>
      </c>
      <c r="N269" s="581">
        <v>195</v>
      </c>
      <c r="O269" s="711">
        <f t="shared" si="85"/>
        <v>2.8380819048970336</v>
      </c>
      <c r="P269" s="711">
        <f t="shared" si="86"/>
        <v>784.80223568250403</v>
      </c>
      <c r="Q269" s="711">
        <f t="shared" si="87"/>
        <v>757.97618462571688</v>
      </c>
      <c r="R269" s="711">
        <f t="shared" si="88"/>
        <v>738.61857588771761</v>
      </c>
      <c r="S269" s="711">
        <f t="shared" si="89"/>
        <v>726.90401990511282</v>
      </c>
      <c r="T269" s="711">
        <f t="shared" si="90"/>
        <v>722.93736536530434</v>
      </c>
    </row>
    <row r="270" spans="2:20">
      <c r="B270" s="581">
        <v>196</v>
      </c>
      <c r="C270" s="711">
        <f t="shared" si="75"/>
        <v>2.8526361710759929</v>
      </c>
      <c r="D270" s="711">
        <f t="shared" si="76"/>
        <v>1468.0354190343098</v>
      </c>
      <c r="E270" s="711">
        <f t="shared" si="77"/>
        <v>792.77857529261894</v>
      </c>
      <c r="F270" s="711">
        <f t="shared" si="78"/>
        <v>447.50143698994117</v>
      </c>
      <c r="G270" s="711">
        <f t="shared" si="79"/>
        <v>331.59140693120042</v>
      </c>
      <c r="H270" s="718">
        <f t="shared" si="80"/>
        <v>299.22061685473091</v>
      </c>
      <c r="I270" s="711">
        <f t="shared" si="81"/>
        <v>298.9942530537121</v>
      </c>
      <c r="J270" s="711">
        <f t="shared" si="82"/>
        <v>298.84021245520137</v>
      </c>
      <c r="K270" s="711">
        <f t="shared" si="83"/>
        <v>298.75078699669086</v>
      </c>
      <c r="L270" s="711">
        <f t="shared" si="84"/>
        <v>298.7214006455514</v>
      </c>
      <c r="N270" s="581">
        <v>196</v>
      </c>
      <c r="O270" s="711">
        <f t="shared" si="85"/>
        <v>2.8526361710759929</v>
      </c>
      <c r="P270" s="711">
        <f t="shared" si="86"/>
        <v>786.54224724446954</v>
      </c>
      <c r="Q270" s="711">
        <f t="shared" si="87"/>
        <v>759.7746596436109</v>
      </c>
      <c r="R270" s="711">
        <f t="shared" si="88"/>
        <v>740.45909883136324</v>
      </c>
      <c r="S270" s="711">
        <f t="shared" si="89"/>
        <v>728.76979145307291</v>
      </c>
      <c r="T270" s="711">
        <f t="shared" si="90"/>
        <v>724.81135574021528</v>
      </c>
    </row>
    <row r="271" spans="2:20">
      <c r="B271" s="581">
        <v>197</v>
      </c>
      <c r="C271" s="711">
        <f t="shared" si="75"/>
        <v>2.8671904372549522</v>
      </c>
      <c r="D271" s="711">
        <f t="shared" si="76"/>
        <v>1468.2636940023533</v>
      </c>
      <c r="E271" s="711">
        <f t="shared" si="77"/>
        <v>794.26676862003376</v>
      </c>
      <c r="F271" s="711">
        <f t="shared" si="78"/>
        <v>448.53587212152871</v>
      </c>
      <c r="G271" s="711">
        <f t="shared" si="79"/>
        <v>331.96816506956384</v>
      </c>
      <c r="H271" s="718">
        <f t="shared" si="80"/>
        <v>299.24067407933472</v>
      </c>
      <c r="I271" s="711">
        <f t="shared" si="81"/>
        <v>299.01166919852153</v>
      </c>
      <c r="J271" s="711">
        <f t="shared" si="82"/>
        <v>298.85577242207364</v>
      </c>
      <c r="K271" s="711">
        <f t="shared" si="83"/>
        <v>298.76524500949921</v>
      </c>
      <c r="L271" s="711">
        <f t="shared" si="84"/>
        <v>298.73549185097295</v>
      </c>
      <c r="N271" s="581">
        <v>197</v>
      </c>
      <c r="O271" s="711">
        <f t="shared" si="85"/>
        <v>2.8671904372549522</v>
      </c>
      <c r="P271" s="711">
        <f t="shared" si="86"/>
        <v>788.27843428572714</v>
      </c>
      <c r="Q271" s="711">
        <f t="shared" si="87"/>
        <v>761.56918163895102</v>
      </c>
      <c r="R271" s="711">
        <f t="shared" si="88"/>
        <v>742.29557633171135</v>
      </c>
      <c r="S271" s="711">
        <f t="shared" si="89"/>
        <v>730.63146206166141</v>
      </c>
      <c r="T271" s="711">
        <f t="shared" si="90"/>
        <v>726.68122711088984</v>
      </c>
    </row>
    <row r="272" spans="2:20">
      <c r="B272" s="581">
        <v>198</v>
      </c>
      <c r="C272" s="711">
        <f t="shared" si="75"/>
        <v>2.8817447034339114</v>
      </c>
      <c r="D272" s="711">
        <f t="shared" si="76"/>
        <v>1468.4907203546645</v>
      </c>
      <c r="E272" s="711">
        <f t="shared" si="77"/>
        <v>795.74723334483213</v>
      </c>
      <c r="F272" s="711">
        <f t="shared" si="78"/>
        <v>449.5693875886987</v>
      </c>
      <c r="G272" s="711">
        <f t="shared" si="79"/>
        <v>332.34628059623265</v>
      </c>
      <c r="H272" s="718">
        <f t="shared" si="80"/>
        <v>299.26093012635135</v>
      </c>
      <c r="I272" s="711">
        <f t="shared" si="81"/>
        <v>299.02927435548656</v>
      </c>
      <c r="J272" s="711">
        <f t="shared" si="82"/>
        <v>298.87151401353862</v>
      </c>
      <c r="K272" s="711">
        <f t="shared" si="83"/>
        <v>298.77988005292207</v>
      </c>
      <c r="L272" s="711">
        <f t="shared" si="84"/>
        <v>298.74975851009594</v>
      </c>
      <c r="N272" s="581">
        <v>198</v>
      </c>
      <c r="O272" s="711">
        <f t="shared" si="85"/>
        <v>2.8817447034339114</v>
      </c>
      <c r="P272" s="711">
        <f t="shared" si="86"/>
        <v>790.01080521251924</v>
      </c>
      <c r="Q272" s="711">
        <f t="shared" si="87"/>
        <v>763.3597593004248</v>
      </c>
      <c r="R272" s="711">
        <f t="shared" si="88"/>
        <v>744.12801728058855</v>
      </c>
      <c r="S272" s="711">
        <f t="shared" si="89"/>
        <v>732.4890407446851</v>
      </c>
      <c r="T272" s="711">
        <f t="shared" si="90"/>
        <v>728.54698853084085</v>
      </c>
    </row>
    <row r="273" spans="2:20">
      <c r="B273" s="581">
        <v>199</v>
      </c>
      <c r="C273" s="711">
        <f t="shared" si="75"/>
        <v>2.8962989696128703</v>
      </c>
      <c r="D273" s="711">
        <f t="shared" si="76"/>
        <v>1468.7165086325967</v>
      </c>
      <c r="E273" s="711">
        <f t="shared" si="77"/>
        <v>797.22002939945651</v>
      </c>
      <c r="F273" s="711">
        <f t="shared" si="78"/>
        <v>450.60196295285562</v>
      </c>
      <c r="G273" s="711">
        <f t="shared" si="79"/>
        <v>332.72573801672456</v>
      </c>
      <c r="H273" s="718">
        <f t="shared" si="80"/>
        <v>299.28138545521233</v>
      </c>
      <c r="I273" s="711">
        <f t="shared" si="81"/>
        <v>299.04706910801605</v>
      </c>
      <c r="J273" s="711">
        <f t="shared" si="82"/>
        <v>298.88743790231916</v>
      </c>
      <c r="K273" s="711">
        <f t="shared" si="83"/>
        <v>298.7946928534987</v>
      </c>
      <c r="L273" s="711">
        <f t="shared" si="84"/>
        <v>298.76420136735157</v>
      </c>
      <c r="N273" s="581">
        <v>199</v>
      </c>
      <c r="O273" s="711">
        <f t="shared" si="85"/>
        <v>2.8962989696128703</v>
      </c>
      <c r="P273" s="711">
        <f t="shared" si="86"/>
        <v>791.73936841261116</v>
      </c>
      <c r="Q273" s="711">
        <f t="shared" si="87"/>
        <v>765.14640129762188</v>
      </c>
      <c r="R273" s="711">
        <f t="shared" si="88"/>
        <v>745.9564305502779</v>
      </c>
      <c r="S273" s="711">
        <f t="shared" si="89"/>
        <v>734.342536496138</v>
      </c>
      <c r="T273" s="711">
        <f t="shared" si="90"/>
        <v>730.40864903368174</v>
      </c>
    </row>
    <row r="274" spans="2:20">
      <c r="B274" s="581">
        <v>200</v>
      </c>
      <c r="C274" s="711">
        <f t="shared" si="75"/>
        <v>2.9108532357918295</v>
      </c>
      <c r="D274" s="711">
        <f t="shared" si="76"/>
        <v>1468.9410692405609</v>
      </c>
      <c r="E274" s="711">
        <f t="shared" si="77"/>
        <v>798.68521613112785</v>
      </c>
      <c r="F274" s="711">
        <f t="shared" si="78"/>
        <v>451.63357816017128</v>
      </c>
      <c r="G274" s="711">
        <f t="shared" si="79"/>
        <v>333.10652188621094</v>
      </c>
      <c r="H274" s="718">
        <f t="shared" si="80"/>
        <v>299.30204051734182</v>
      </c>
      <c r="I274" s="711">
        <f t="shared" si="81"/>
        <v>299.06505403117154</v>
      </c>
      <c r="J274" s="711">
        <f t="shared" si="82"/>
        <v>298.90354475258999</v>
      </c>
      <c r="K274" s="711">
        <f t="shared" si="83"/>
        <v>298.80968412911733</v>
      </c>
      <c r="L274" s="711">
        <f t="shared" si="84"/>
        <v>298.77882115849025</v>
      </c>
      <c r="N274" s="581">
        <v>200</v>
      </c>
      <c r="O274" s="711">
        <f t="shared" si="85"/>
        <v>2.9108532357918295</v>
      </c>
      <c r="P274" s="711">
        <f t="shared" si="86"/>
        <v>793.46413225533195</v>
      </c>
      <c r="Q274" s="711">
        <f t="shared" si="87"/>
        <v>766.92911628107663</v>
      </c>
      <c r="R274" s="711">
        <f t="shared" si="88"/>
        <v>747.78082499356105</v>
      </c>
      <c r="S274" s="711">
        <f t="shared" si="89"/>
        <v>736.19195829024602</v>
      </c>
      <c r="T274" s="711">
        <f t="shared" si="90"/>
        <v>732.26621763316996</v>
      </c>
    </row>
    <row r="275" spans="2:20">
      <c r="B275" s="581">
        <v>201</v>
      </c>
      <c r="C275" s="711">
        <f t="shared" si="75"/>
        <v>2.9254075019707888</v>
      </c>
      <c r="D275" s="711">
        <f t="shared" si="76"/>
        <v>1469.164412449549</v>
      </c>
      <c r="E275" s="711">
        <f t="shared" si="77"/>
        <v>800.14285230824203</v>
      </c>
      <c r="F275" s="711">
        <f t="shared" si="78"/>
        <v>452.6642135356991</v>
      </c>
      <c r="G275" s="711">
        <f t="shared" si="79"/>
        <v>333.48861681076818</v>
      </c>
      <c r="H275" s="718">
        <f t="shared" si="80"/>
        <v>299.32289575620155</v>
      </c>
      <c r="I275" s="711">
        <f t="shared" si="81"/>
        <v>299.08322969170081</v>
      </c>
      <c r="J275" s="711">
        <f t="shared" si="82"/>
        <v>298.91983522000135</v>
      </c>
      <c r="K275" s="711">
        <f t="shared" si="83"/>
        <v>298.8248545890329</v>
      </c>
      <c r="L275" s="711">
        <f t="shared" si="84"/>
        <v>298.79361861059647</v>
      </c>
      <c r="N275" s="581">
        <v>201</v>
      </c>
      <c r="O275" s="711">
        <f t="shared" si="85"/>
        <v>2.9254075019707888</v>
      </c>
      <c r="P275" s="711">
        <f t="shared" si="86"/>
        <v>795.18510509161524</v>
      </c>
      <c r="Q275" s="711">
        <f t="shared" si="87"/>
        <v>768.70791288230942</v>
      </c>
      <c r="R275" s="711">
        <f t="shared" si="88"/>
        <v>749.60120944376126</v>
      </c>
      <c r="S275" s="711">
        <f t="shared" si="89"/>
        <v>738.0373150815094</v>
      </c>
      <c r="T275" s="711">
        <f t="shared" si="90"/>
        <v>734.11970332325097</v>
      </c>
    </row>
    <row r="276" spans="2:20">
      <c r="B276" s="581">
        <v>202</v>
      </c>
      <c r="C276" s="711">
        <f t="shared" si="75"/>
        <v>2.9399617681497476</v>
      </c>
      <c r="D276" s="711">
        <f t="shared" si="76"/>
        <v>1469.386548400488</v>
      </c>
      <c r="E276" s="711">
        <f t="shared" si="77"/>
        <v>801.59299612669827</v>
      </c>
      <c r="F276" s="711">
        <f t="shared" si="78"/>
        <v>453.69384977757562</v>
      </c>
      <c r="G276" s="711">
        <f t="shared" si="79"/>
        <v>333.87200744859143</v>
      </c>
      <c r="H276" s="718">
        <f t="shared" si="80"/>
        <v>299.34395160733675</v>
      </c>
      <c r="I276" s="711">
        <f t="shared" si="81"/>
        <v>299.10159664807173</v>
      </c>
      <c r="J276" s="711">
        <f t="shared" si="82"/>
        <v>298.93630995170321</v>
      </c>
      <c r="K276" s="711">
        <f t="shared" si="83"/>
        <v>298.84020493388522</v>
      </c>
      <c r="L276" s="711">
        <f t="shared" si="84"/>
        <v>298.80859444210535</v>
      </c>
      <c r="N276" s="581">
        <v>202</v>
      </c>
      <c r="O276" s="711">
        <f t="shared" si="85"/>
        <v>2.9399617681497476</v>
      </c>
      <c r="P276" s="711">
        <f t="shared" si="86"/>
        <v>796.90229525403947</v>
      </c>
      <c r="Q276" s="711">
        <f t="shared" si="87"/>
        <v>770.48279971386876</v>
      </c>
      <c r="R276" s="711">
        <f t="shared" si="88"/>
        <v>751.41759271478657</v>
      </c>
      <c r="S276" s="711">
        <f t="shared" si="89"/>
        <v>739.87861580474669</v>
      </c>
      <c r="T276" s="711">
        <f t="shared" si="90"/>
        <v>735.96911507810171</v>
      </c>
    </row>
    <row r="277" spans="2:20">
      <c r="B277" s="581">
        <v>203</v>
      </c>
      <c r="C277" s="711">
        <f t="shared" si="75"/>
        <v>2.9545160343287069</v>
      </c>
      <c r="D277" s="711">
        <f t="shared" si="76"/>
        <v>1469.6074871074356</v>
      </c>
      <c r="E277" s="711">
        <f t="shared" si="77"/>
        <v>803.03570521615882</v>
      </c>
      <c r="F277" s="711">
        <f t="shared" si="78"/>
        <v>454.7224679513082</v>
      </c>
      <c r="G277" s="711">
        <f t="shared" si="79"/>
        <v>334.25667851117117</v>
      </c>
      <c r="H277" s="718">
        <f t="shared" si="80"/>
        <v>299.36520849842174</v>
      </c>
      <c r="I277" s="711">
        <f t="shared" si="81"/>
        <v>299.12015545050679</v>
      </c>
      <c r="J277" s="711">
        <f t="shared" si="82"/>
        <v>298.95296958637107</v>
      </c>
      <c r="K277" s="711">
        <f t="shared" si="83"/>
        <v>298.85573585571865</v>
      </c>
      <c r="L277" s="711">
        <f t="shared" si="84"/>
        <v>298.82374936281974</v>
      </c>
      <c r="N277" s="581">
        <v>203</v>
      </c>
      <c r="O277" s="711">
        <f t="shared" si="85"/>
        <v>2.9545160343287069</v>
      </c>
      <c r="P277" s="711">
        <f t="shared" si="86"/>
        <v>798.61571105686812</v>
      </c>
      <c r="Q277" s="711">
        <f t="shared" si="87"/>
        <v>772.25378536937274</v>
      </c>
      <c r="R277" s="711">
        <f t="shared" si="88"/>
        <v>753.22998360117185</v>
      </c>
      <c r="S277" s="711">
        <f t="shared" si="89"/>
        <v>741.71586937513791</v>
      </c>
      <c r="T277" s="711">
        <f t="shared" si="90"/>
        <v>737.81446185217396</v>
      </c>
    </row>
    <row r="278" spans="2:20">
      <c r="B278" s="581">
        <v>204</v>
      </c>
      <c r="C278" s="711">
        <f t="shared" si="75"/>
        <v>2.9690703005076662</v>
      </c>
      <c r="D278" s="711">
        <f t="shared" si="76"/>
        <v>1469.8272384606275</v>
      </c>
      <c r="E278" s="711">
        <f t="shared" si="77"/>
        <v>804.47103664624069</v>
      </c>
      <c r="F278" s="711">
        <f t="shared" si="78"/>
        <v>455.75004948414846</v>
      </c>
      <c r="G278" s="711">
        <f t="shared" si="79"/>
        <v>334.64261476443392</v>
      </c>
      <c r="H278" s="718">
        <f t="shared" si="80"/>
        <v>299.38666684930575</v>
      </c>
      <c r="I278" s="711">
        <f t="shared" si="81"/>
        <v>299.13890664101791</v>
      </c>
      <c r="J278" s="711">
        <f t="shared" si="82"/>
        <v>298.96981475423178</v>
      </c>
      <c r="K278" s="711">
        <f t="shared" si="83"/>
        <v>298.87144803800209</v>
      </c>
      <c r="L278" s="711">
        <f t="shared" si="84"/>
        <v>298.83908407392892</v>
      </c>
      <c r="N278" s="581">
        <v>204</v>
      </c>
      <c r="O278" s="711">
        <f t="shared" si="85"/>
        <v>2.9690703005076662</v>
      </c>
      <c r="P278" s="711">
        <f t="shared" si="86"/>
        <v>800.32536079608985</v>
      </c>
      <c r="Q278" s="711">
        <f t="shared" si="87"/>
        <v>774.02087842355115</v>
      </c>
      <c r="R278" s="711">
        <f t="shared" si="88"/>
        <v>755.03839087812185</v>
      </c>
      <c r="S278" s="711">
        <f t="shared" si="89"/>
        <v>743.54908468826738</v>
      </c>
      <c r="T278" s="711">
        <f t="shared" si="90"/>
        <v>739.65575258023784</v>
      </c>
    </row>
    <row r="279" spans="2:20">
      <c r="B279" s="581">
        <v>205</v>
      </c>
      <c r="C279" s="711">
        <f t="shared" si="75"/>
        <v>2.9836245666866255</v>
      </c>
      <c r="D279" s="711">
        <f t="shared" si="76"/>
        <v>1470.0458122293844</v>
      </c>
      <c r="E279" s="711">
        <f t="shared" si="77"/>
        <v>805.89904693264043</v>
      </c>
      <c r="F279" s="711">
        <f t="shared" si="78"/>
        <v>456.77657615954882</v>
      </c>
      <c r="G279" s="711">
        <f t="shared" si="79"/>
        <v>335.02980102984753</v>
      </c>
      <c r="H279" s="718">
        <f t="shared" si="80"/>
        <v>299.40832707205936</v>
      </c>
      <c r="I279" s="711">
        <f t="shared" si="81"/>
        <v>299.15785075344206</v>
      </c>
      <c r="J279" s="711">
        <f t="shared" si="82"/>
        <v>298.98684607709038</v>
      </c>
      <c r="K279" s="711">
        <f t="shared" si="83"/>
        <v>298.88734215565057</v>
      </c>
      <c r="L279" s="711">
        <f t="shared" si="84"/>
        <v>298.85459926802753</v>
      </c>
      <c r="N279" s="581">
        <v>205</v>
      </c>
      <c r="O279" s="711">
        <f t="shared" si="85"/>
        <v>2.9836245666866255</v>
      </c>
      <c r="P279" s="711">
        <f t="shared" si="86"/>
        <v>802.0312527494591</v>
      </c>
      <c r="Q279" s="711">
        <f t="shared" si="87"/>
        <v>775.78408743228624</v>
      </c>
      <c r="R279" s="711">
        <f t="shared" si="88"/>
        <v>756.84282330155361</v>
      </c>
      <c r="S279" s="711">
        <f t="shared" si="89"/>
        <v>745.37827062016743</v>
      </c>
      <c r="T279" s="711">
        <f t="shared" si="90"/>
        <v>741.49299617742474</v>
      </c>
    </row>
    <row r="280" spans="2:20">
      <c r="B280" s="581">
        <v>206</v>
      </c>
      <c r="C280" s="711">
        <f t="shared" si="75"/>
        <v>2.9981788328655843</v>
      </c>
      <c r="D280" s="711">
        <f t="shared" si="76"/>
        <v>1470.2632180648864</v>
      </c>
      <c r="E280" s="711">
        <f t="shared" si="77"/>
        <v>807.31979204319168</v>
      </c>
      <c r="F280" s="711">
        <f t="shared" si="78"/>
        <v>457.80203011170192</v>
      </c>
      <c r="G280" s="711">
        <f t="shared" si="79"/>
        <v>335.41822218549135</v>
      </c>
      <c r="H280" s="718">
        <f t="shared" si="80"/>
        <v>299.43018957102043</v>
      </c>
      <c r="I280" s="711">
        <f t="shared" si="81"/>
        <v>299.17698831347735</v>
      </c>
      <c r="J280" s="711">
        <f t="shared" si="82"/>
        <v>299.00406416835767</v>
      </c>
      <c r="K280" s="711">
        <f t="shared" si="83"/>
        <v>298.90341887504707</v>
      </c>
      <c r="L280" s="711">
        <f t="shared" si="84"/>
        <v>298.87029562913597</v>
      </c>
      <c r="N280" s="581">
        <v>206</v>
      </c>
      <c r="O280" s="711">
        <f t="shared" si="85"/>
        <v>2.9981788328655843</v>
      </c>
      <c r="P280" s="711">
        <f t="shared" si="86"/>
        <v>803.73339517653562</v>
      </c>
      <c r="Q280" s="711">
        <f t="shared" si="87"/>
        <v>777.54342093265507</v>
      </c>
      <c r="R280" s="711">
        <f t="shared" si="88"/>
        <v>758.64328960813873</v>
      </c>
      <c r="S280" s="711">
        <f t="shared" si="89"/>
        <v>747.20343602736045</v>
      </c>
      <c r="T280" s="711">
        <f t="shared" si="90"/>
        <v>743.3262015392711</v>
      </c>
    </row>
    <row r="281" spans="2:20">
      <c r="B281" s="581">
        <v>207</v>
      </c>
      <c r="C281" s="711">
        <f t="shared" si="75"/>
        <v>3.0127330990445436</v>
      </c>
      <c r="D281" s="711">
        <f t="shared" si="76"/>
        <v>1470.4794655028259</v>
      </c>
      <c r="E281" s="711">
        <f t="shared" si="77"/>
        <v>808.73332740385581</v>
      </c>
      <c r="F281" s="711">
        <f t="shared" si="78"/>
        <v>458.82639382016168</v>
      </c>
      <c r="G281" s="711">
        <f t="shared" si="79"/>
        <v>335.80786316709265</v>
      </c>
      <c r="H281" s="718">
        <f t="shared" si="80"/>
        <v>299.45225474284086</v>
      </c>
      <c r="I281" s="711">
        <f t="shared" si="81"/>
        <v>299.19631983871909</v>
      </c>
      <c r="J281" s="711">
        <f t="shared" si="82"/>
        <v>299.02146963307871</v>
      </c>
      <c r="K281" s="711">
        <f t="shared" si="83"/>
        <v>298.91967885406569</v>
      </c>
      <c r="L281" s="711">
        <f t="shared" si="84"/>
        <v>298.88617383272145</v>
      </c>
      <c r="N281" s="581">
        <v>207</v>
      </c>
      <c r="O281" s="711">
        <f t="shared" si="85"/>
        <v>3.0127330990445436</v>
      </c>
      <c r="P281" s="711">
        <f t="shared" si="86"/>
        <v>805.43179631872522</v>
      </c>
      <c r="Q281" s="711">
        <f t="shared" si="87"/>
        <v>779.29888744296966</v>
      </c>
      <c r="R281" s="711">
        <f t="shared" si="88"/>
        <v>760.43979851534573</v>
      </c>
      <c r="S281" s="711">
        <f t="shared" si="89"/>
        <v>749.02458974690296</v>
      </c>
      <c r="T281" s="711">
        <f t="shared" si="90"/>
        <v>745.15537754176069</v>
      </c>
    </row>
    <row r="282" spans="2:20">
      <c r="B282" s="581">
        <v>208</v>
      </c>
      <c r="C282" s="711">
        <f t="shared" si="75"/>
        <v>3.0272873652235028</v>
      </c>
      <c r="D282" s="711">
        <f t="shared" si="76"/>
        <v>1470.6945639659414</v>
      </c>
      <c r="E282" s="711">
        <f t="shared" si="77"/>
        <v>810.139707904646</v>
      </c>
      <c r="F282" s="711">
        <f t="shared" si="78"/>
        <v>459.84965010454414</v>
      </c>
      <c r="G282" s="711">
        <f t="shared" si="79"/>
        <v>336.1987089690295</v>
      </c>
      <c r="H282" s="718">
        <f t="shared" si="80"/>
        <v>299.47452297653302</v>
      </c>
      <c r="I282" s="711">
        <f t="shared" si="81"/>
        <v>299.21584583869708</v>
      </c>
      <c r="J282" s="711">
        <f t="shared" si="82"/>
        <v>299.03906306796142</v>
      </c>
      <c r="K282" s="711">
        <f t="shared" si="83"/>
        <v>298.93612274209522</v>
      </c>
      <c r="L282" s="711">
        <f t="shared" si="84"/>
        <v>298.90223454572015</v>
      </c>
      <c r="N282" s="581">
        <v>208</v>
      </c>
      <c r="O282" s="711">
        <f t="shared" si="85"/>
        <v>3.0272873652235028</v>
      </c>
      <c r="P282" s="711">
        <f t="shared" si="86"/>
        <v>807.12646439931882</v>
      </c>
      <c r="Q282" s="711">
        <f t="shared" si="87"/>
        <v>781.05049546281941</v>
      </c>
      <c r="R282" s="711">
        <f t="shared" si="88"/>
        <v>762.23235872148223</v>
      </c>
      <c r="S282" s="711">
        <f t="shared" si="89"/>
        <v>750.8417405964276</v>
      </c>
      <c r="T282" s="711">
        <f t="shared" si="90"/>
        <v>746.98053304136795</v>
      </c>
    </row>
    <row r="283" spans="2:20">
      <c r="B283" s="581">
        <v>209</v>
      </c>
      <c r="C283" s="711">
        <f t="shared" si="75"/>
        <v>3.0418416314024617</v>
      </c>
      <c r="D283" s="711">
        <f t="shared" si="76"/>
        <v>1470.9085227664445</v>
      </c>
      <c r="E283" s="711">
        <f t="shared" si="77"/>
        <v>811.53898790548635</v>
      </c>
      <c r="F283" s="711">
        <f t="shared" si="78"/>
        <v>460.87178211930751</v>
      </c>
      <c r="G283" s="711">
        <f t="shared" si="79"/>
        <v>336.59074464530102</v>
      </c>
      <c r="H283" s="718">
        <f t="shared" si="80"/>
        <v>299.49699465351637</v>
      </c>
      <c r="I283" s="711">
        <f t="shared" si="81"/>
        <v>299.23556681491266</v>
      </c>
      <c r="J283" s="711">
        <f t="shared" si="82"/>
        <v>299.05684506140653</v>
      </c>
      <c r="K283" s="711">
        <f t="shared" si="83"/>
        <v>298.95275118006413</v>
      </c>
      <c r="L283" s="711">
        <f t="shared" si="84"/>
        <v>298.91847842655989</v>
      </c>
      <c r="N283" s="581">
        <v>209</v>
      </c>
      <c r="O283" s="711">
        <f t="shared" si="85"/>
        <v>3.0418416314024617</v>
      </c>
      <c r="P283" s="711">
        <f t="shared" si="86"/>
        <v>808.81740762353274</v>
      </c>
      <c r="Q283" s="711">
        <f t="shared" si="87"/>
        <v>782.79825347311157</v>
      </c>
      <c r="R283" s="711">
        <f t="shared" si="88"/>
        <v>764.02097890573702</v>
      </c>
      <c r="S283" s="711">
        <f t="shared" si="89"/>
        <v>752.65489737418545</v>
      </c>
      <c r="T283" s="711">
        <f t="shared" si="90"/>
        <v>748.80167687510152</v>
      </c>
    </row>
    <row r="284" spans="2:20">
      <c r="B284" s="581">
        <v>210</v>
      </c>
      <c r="C284" s="711">
        <f t="shared" si="75"/>
        <v>3.0563958975814209</v>
      </c>
      <c r="D284" s="711">
        <f t="shared" si="76"/>
        <v>1471.121351108342</v>
      </c>
      <c r="E284" s="711">
        <f t="shared" si="77"/>
        <v>812.93122124200409</v>
      </c>
      <c r="F284" s="711">
        <f t="shared" si="78"/>
        <v>461.89277334861032</v>
      </c>
      <c r="G284" s="711">
        <f t="shared" si="79"/>
        <v>336.98395531046543</v>
      </c>
      <c r="H284" s="718">
        <f t="shared" si="80"/>
        <v>299.51967014766456</v>
      </c>
      <c r="I284" s="711">
        <f t="shared" si="81"/>
        <v>299.25548326087642</v>
      </c>
      <c r="J284" s="711">
        <f t="shared" si="82"/>
        <v>299.07481619353774</v>
      </c>
      <c r="K284" s="711">
        <f t="shared" si="83"/>
        <v>298.96956480046555</v>
      </c>
      <c r="L284" s="711">
        <f t="shared" si="84"/>
        <v>298.93490612518394</v>
      </c>
      <c r="N284" s="581">
        <v>210</v>
      </c>
      <c r="O284" s="711">
        <f t="shared" si="85"/>
        <v>3.0563958975814209</v>
      </c>
      <c r="P284" s="711">
        <f t="shared" si="86"/>
        <v>810.5046341785486</v>
      </c>
      <c r="Q284" s="711">
        <f t="shared" si="87"/>
        <v>784.54216993611237</v>
      </c>
      <c r="R284" s="711">
        <f t="shared" si="88"/>
        <v>765.80566772822249</v>
      </c>
      <c r="S284" s="711">
        <f t="shared" si="89"/>
        <v>754.46406885908959</v>
      </c>
      <c r="T284" s="711">
        <f t="shared" si="90"/>
        <v>750.61881786054585</v>
      </c>
    </row>
    <row r="285" spans="2:20">
      <c r="B285" s="581">
        <v>211</v>
      </c>
      <c r="C285" s="711">
        <f t="shared" si="75"/>
        <v>3.0709501637603802</v>
      </c>
      <c r="D285" s="711">
        <f t="shared" si="76"/>
        <v>1471.3330580896602</v>
      </c>
      <c r="E285" s="711">
        <f t="shared" si="77"/>
        <v>814.31646123125802</v>
      </c>
      <c r="F285" s="711">
        <f t="shared" si="78"/>
        <v>462.91260760124601</v>
      </c>
      <c r="G285" s="711">
        <f t="shared" si="79"/>
        <v>337.37832614054673</v>
      </c>
      <c r="H285" s="718">
        <f t="shared" si="80"/>
        <v>299.5425498253523</v>
      </c>
      <c r="I285" s="711">
        <f t="shared" si="81"/>
        <v>299.2755956621466</v>
      </c>
      <c r="J285" s="711">
        <f t="shared" si="82"/>
        <v>299.09297703623247</v>
      </c>
      <c r="K285" s="711">
        <f t="shared" si="83"/>
        <v>298.98656422738384</v>
      </c>
      <c r="L285" s="711">
        <f t="shared" si="84"/>
        <v>298.95151828307553</v>
      </c>
      <c r="N285" s="581">
        <v>211</v>
      </c>
      <c r="O285" s="711">
        <f t="shared" si="85"/>
        <v>3.0709501637603802</v>
      </c>
      <c r="P285" s="711">
        <f t="shared" si="86"/>
        <v>812.18815223355239</v>
      </c>
      <c r="Q285" s="711">
        <f t="shared" si="87"/>
        <v>786.28225329548843</v>
      </c>
      <c r="R285" s="711">
        <f t="shared" si="88"/>
        <v>767.58643383001572</v>
      </c>
      <c r="S285" s="711">
        <f t="shared" si="89"/>
        <v>756.26926381075737</v>
      </c>
      <c r="T285" s="711">
        <f t="shared" si="90"/>
        <v>752.43196479590472</v>
      </c>
    </row>
    <row r="286" spans="2:20">
      <c r="B286" s="581">
        <v>212</v>
      </c>
      <c r="C286" s="711">
        <f t="shared" si="75"/>
        <v>3.0855044299393395</v>
      </c>
      <c r="D286" s="711">
        <f t="shared" si="76"/>
        <v>1471.5436527045815</v>
      </c>
      <c r="E286" s="711">
        <f t="shared" si="77"/>
        <v>815.69476067740209</v>
      </c>
      <c r="F286" s="711">
        <f t="shared" si="78"/>
        <v>463.93126900565323</v>
      </c>
      <c r="G286" s="711">
        <f t="shared" si="79"/>
        <v>337.77384237391067</v>
      </c>
      <c r="H286" s="718">
        <f t="shared" si="80"/>
        <v>299.56563404550229</v>
      </c>
      <c r="I286" s="711">
        <f t="shared" si="81"/>
        <v>299.29590449636737</v>
      </c>
      <c r="J286" s="711">
        <f t="shared" si="82"/>
        <v>299.11132815315352</v>
      </c>
      <c r="K286" s="711">
        <f t="shared" si="83"/>
        <v>299.0037500765211</v>
      </c>
      <c r="L286" s="711">
        <f t="shared" si="84"/>
        <v>298.96831553328337</v>
      </c>
      <c r="N286" s="581">
        <v>212</v>
      </c>
      <c r="O286" s="711">
        <f t="shared" si="85"/>
        <v>3.0855044299393395</v>
      </c>
      <c r="P286" s="711">
        <f t="shared" si="86"/>
        <v>813.86796993977464</v>
      </c>
      <c r="Q286" s="711">
        <f t="shared" si="87"/>
        <v>788.01851197634687</v>
      </c>
      <c r="R286" s="711">
        <f t="shared" si="88"/>
        <v>769.36328583320142</v>
      </c>
      <c r="S286" s="711">
        <f t="shared" si="89"/>
        <v>758.07049096955222</v>
      </c>
      <c r="T286" s="711">
        <f t="shared" si="90"/>
        <v>754.24112646004335</v>
      </c>
    </row>
    <row r="287" spans="2:20">
      <c r="B287" s="581">
        <v>213</v>
      </c>
      <c r="C287" s="711">
        <f t="shared" si="75"/>
        <v>3.1000586961182983</v>
      </c>
      <c r="D287" s="711">
        <f t="shared" si="76"/>
        <v>1471.7531438454907</v>
      </c>
      <c r="E287" s="711">
        <f t="shared" si="77"/>
        <v>817.06617187728523</v>
      </c>
      <c r="F287" s="711">
        <f t="shared" si="78"/>
        <v>464.94874200500072</v>
      </c>
      <c r="G287" s="711">
        <f t="shared" si="79"/>
        <v>338.17048931211019</v>
      </c>
      <c r="H287" s="718">
        <f t="shared" si="80"/>
        <v>299.5889231596326</v>
      </c>
      <c r="I287" s="711">
        <f t="shared" si="81"/>
        <v>299.31641023330764</v>
      </c>
      <c r="J287" s="711">
        <f t="shared" si="82"/>
        <v>299.12987009978133</v>
      </c>
      <c r="K287" s="711">
        <f t="shared" si="83"/>
        <v>299.02112295522522</v>
      </c>
      <c r="L287" s="711">
        <f t="shared" si="84"/>
        <v>298.9852985004473</v>
      </c>
      <c r="N287" s="581">
        <v>213</v>
      </c>
      <c r="O287" s="711">
        <f t="shared" si="85"/>
        <v>3.1000586961182983</v>
      </c>
      <c r="P287" s="711">
        <f t="shared" si="86"/>
        <v>815.54409543052918</v>
      </c>
      <c r="Q287" s="711">
        <f t="shared" si="87"/>
        <v>789.75095438527705</v>
      </c>
      <c r="R287" s="711">
        <f t="shared" si="88"/>
        <v>771.13623234091233</v>
      </c>
      <c r="S287" s="711">
        <f t="shared" si="89"/>
        <v>759.8677590566266</v>
      </c>
      <c r="T287" s="711">
        <f t="shared" si="90"/>
        <v>756.04631161253144</v>
      </c>
    </row>
    <row r="288" spans="2:20">
      <c r="B288" s="581">
        <v>214</v>
      </c>
      <c r="C288" s="711">
        <f t="shared" si="75"/>
        <v>3.1146129622972576</v>
      </c>
      <c r="D288" s="711">
        <f t="shared" si="76"/>
        <v>1471.9615403049427</v>
      </c>
      <c r="E288" s="711">
        <f t="shared" si="77"/>
        <v>818.4307466259869</v>
      </c>
      <c r="F288" s="711">
        <f t="shared" si="78"/>
        <v>465.96501135234541</v>
      </c>
      <c r="G288" s="711">
        <f t="shared" si="79"/>
        <v>338.56825232070167</v>
      </c>
      <c r="H288" s="718">
        <f t="shared" si="80"/>
        <v>299.6124175119038</v>
      </c>
      <c r="I288" s="711">
        <f t="shared" si="81"/>
        <v>299.33711333490055</v>
      </c>
      <c r="J288" s="711">
        <f t="shared" si="82"/>
        <v>299.14860342344616</v>
      </c>
      <c r="K288" s="711">
        <f t="shared" si="83"/>
        <v>299.03868346251784</v>
      </c>
      <c r="L288" s="711">
        <f t="shared" si="84"/>
        <v>299.00246780082557</v>
      </c>
      <c r="N288" s="581">
        <v>214</v>
      </c>
      <c r="O288" s="711">
        <f t="shared" si="85"/>
        <v>3.1146129622972576</v>
      </c>
      <c r="P288" s="711">
        <f t="shared" si="86"/>
        <v>817.21653682125338</v>
      </c>
      <c r="Q288" s="711">
        <f t="shared" si="87"/>
        <v>791.47958891039002</v>
      </c>
      <c r="R288" s="711">
        <f t="shared" si="88"/>
        <v>772.90528193737237</v>
      </c>
      <c r="S288" s="711">
        <f t="shared" si="89"/>
        <v>761.66107677396394</v>
      </c>
      <c r="T288" s="711">
        <f t="shared" si="90"/>
        <v>757.84752899368505</v>
      </c>
    </row>
    <row r="289" spans="2:20">
      <c r="B289" s="581">
        <v>215</v>
      </c>
      <c r="C289" s="711">
        <f t="shared" si="75"/>
        <v>3.1291672284762169</v>
      </c>
      <c r="D289" s="711">
        <f t="shared" si="76"/>
        <v>1472.1688507775527</v>
      </c>
      <c r="E289" s="711">
        <f t="shared" si="77"/>
        <v>819.78853622229087</v>
      </c>
      <c r="F289" s="711">
        <f t="shared" si="78"/>
        <v>466.98006210586311</v>
      </c>
      <c r="G289" s="711">
        <f t="shared" si="79"/>
        <v>338.96711683003184</v>
      </c>
      <c r="H289" s="718">
        <f t="shared" si="80"/>
        <v>299.63611743916636</v>
      </c>
      <c r="I289" s="711">
        <f t="shared" si="81"/>
        <v>299.35801425528302</v>
      </c>
      <c r="J289" s="711">
        <f t="shared" si="82"/>
        <v>299.16752866336174</v>
      </c>
      <c r="K289" s="711">
        <f t="shared" si="83"/>
        <v>299.05643218912365</v>
      </c>
      <c r="L289" s="711">
        <f t="shared" si="84"/>
        <v>299.01982404232194</v>
      </c>
      <c r="N289" s="581">
        <v>215</v>
      </c>
      <c r="O289" s="711">
        <f t="shared" si="85"/>
        <v>3.1291672284762169</v>
      </c>
      <c r="P289" s="711">
        <f t="shared" si="86"/>
        <v>818.88530220954681</v>
      </c>
      <c r="Q289" s="711">
        <f t="shared" si="87"/>
        <v>793.20442392136079</v>
      </c>
      <c r="R289" s="711">
        <f t="shared" si="88"/>
        <v>774.67044318793705</v>
      </c>
      <c r="S289" s="711">
        <f t="shared" si="89"/>
        <v>763.45045280442082</v>
      </c>
      <c r="T289" s="711">
        <f t="shared" si="90"/>
        <v>759.64478732460941</v>
      </c>
    </row>
    <row r="290" spans="2:20">
      <c r="B290" s="581">
        <v>216</v>
      </c>
      <c r="C290" s="711">
        <f t="shared" si="75"/>
        <v>3.1437214946551757</v>
      </c>
      <c r="D290" s="711">
        <f t="shared" si="76"/>
        <v>1472.3750838618148</v>
      </c>
      <c r="E290" s="711">
        <f t="shared" si="77"/>
        <v>821.13959147409582</v>
      </c>
      <c r="F290" s="711">
        <f t="shared" si="78"/>
        <v>467.99387962415005</v>
      </c>
      <c r="G290" s="711">
        <f t="shared" si="79"/>
        <v>339.36706833599663</v>
      </c>
      <c r="H290" s="718">
        <f t="shared" si="80"/>
        <v>299.6600232710079</v>
      </c>
      <c r="I290" s="711">
        <f t="shared" si="81"/>
        <v>299.37911344083545</v>
      </c>
      <c r="J290" s="711">
        <f t="shared" si="82"/>
        <v>299.18664635065863</v>
      </c>
      <c r="K290" s="711">
        <f t="shared" si="83"/>
        <v>299.07436971749985</v>
      </c>
      <c r="L290" s="711">
        <f t="shared" si="84"/>
        <v>299.03736782451449</v>
      </c>
      <c r="N290" s="581">
        <v>216</v>
      </c>
      <c r="O290" s="711">
        <f t="shared" si="85"/>
        <v>3.1437214946551757</v>
      </c>
      <c r="P290" s="711">
        <f t="shared" si="86"/>
        <v>820.55039967521043</v>
      </c>
      <c r="Q290" s="711">
        <f t="shared" si="87"/>
        <v>794.92546776946733</v>
      </c>
      <c r="R290" s="711">
        <f t="shared" si="88"/>
        <v>776.43172463913561</v>
      </c>
      <c r="S290" s="711">
        <f t="shared" si="89"/>
        <v>765.23589581176907</v>
      </c>
      <c r="T290" s="711">
        <f t="shared" si="90"/>
        <v>761.43809530724047</v>
      </c>
    </row>
    <row r="291" spans="2:20">
      <c r="B291" s="581">
        <v>217</v>
      </c>
      <c r="C291" s="711">
        <f t="shared" si="75"/>
        <v>3.158275760834135</v>
      </c>
      <c r="D291" s="711">
        <f t="shared" si="76"/>
        <v>1472.5802480618522</v>
      </c>
      <c r="E291" s="711">
        <f t="shared" si="77"/>
        <v>822.48396270376475</v>
      </c>
      <c r="F291" s="711">
        <f t="shared" si="78"/>
        <v>469.00644956159522</v>
      </c>
      <c r="G291" s="711">
        <f t="shared" si="79"/>
        <v>339.76809240077216</v>
      </c>
      <c r="H291" s="718">
        <f t="shared" si="80"/>
        <v>299.68413532980082</v>
      </c>
      <c r="I291" s="711">
        <f t="shared" si="81"/>
        <v>299.40041133022214</v>
      </c>
      <c r="J291" s="711">
        <f t="shared" si="82"/>
        <v>299.20595700841892</v>
      </c>
      <c r="K291" s="711">
        <f t="shared" si="83"/>
        <v>299.09249662186647</v>
      </c>
      <c r="L291" s="711">
        <f t="shared" si="84"/>
        <v>299.05509973868396</v>
      </c>
      <c r="N291" s="581">
        <v>217</v>
      </c>
      <c r="O291" s="711">
        <f t="shared" si="85"/>
        <v>3.158275760834135</v>
      </c>
      <c r="P291" s="711">
        <f t="shared" si="86"/>
        <v>822.21183728028632</v>
      </c>
      <c r="Q291" s="711">
        <f t="shared" si="87"/>
        <v>796.64272878763177</v>
      </c>
      <c r="R291" s="711">
        <f t="shared" si="88"/>
        <v>778.18913481871175</v>
      </c>
      <c r="S291" s="711">
        <f t="shared" si="89"/>
        <v>767.01741444073753</v>
      </c>
      <c r="T291" s="711">
        <f t="shared" si="90"/>
        <v>763.22746162438784</v>
      </c>
    </row>
    <row r="292" spans="2:20">
      <c r="B292" s="581">
        <v>218</v>
      </c>
      <c r="C292" s="711">
        <f t="shared" si="75"/>
        <v>3.1728300270130942</v>
      </c>
      <c r="D292" s="711">
        <f t="shared" si="76"/>
        <v>1472.7843517891033</v>
      </c>
      <c r="E292" s="711">
        <f t="shared" si="77"/>
        <v>823.82169975341264</v>
      </c>
      <c r="F292" s="711">
        <f t="shared" si="78"/>
        <v>470.0177578638212</v>
      </c>
      <c r="G292" s="711">
        <f t="shared" si="79"/>
        <v>340.17017465351813</v>
      </c>
      <c r="H292" s="718">
        <f t="shared" si="80"/>
        <v>299.70845393074978</v>
      </c>
      <c r="I292" s="711">
        <f t="shared" si="81"/>
        <v>299.42190835443171</v>
      </c>
      <c r="J292" s="711">
        <f t="shared" si="82"/>
        <v>299.22546115171036</v>
      </c>
      <c r="K292" s="711">
        <f t="shared" si="83"/>
        <v>299.11081346823755</v>
      </c>
      <c r="L292" s="711">
        <f t="shared" si="84"/>
        <v>299.07302036784375</v>
      </c>
      <c r="N292" s="581">
        <v>218</v>
      </c>
      <c r="O292" s="711">
        <f t="shared" si="85"/>
        <v>3.1728300270130942</v>
      </c>
      <c r="P292" s="711">
        <f t="shared" si="86"/>
        <v>823.86962306909595</v>
      </c>
      <c r="Q292" s="711">
        <f t="shared" si="87"/>
        <v>798.35621529046068</v>
      </c>
      <c r="R292" s="711">
        <f t="shared" si="88"/>
        <v>779.94268223566553</v>
      </c>
      <c r="S292" s="711">
        <f t="shared" si="89"/>
        <v>768.7950173170542</v>
      </c>
      <c r="T292" s="711">
        <f t="shared" si="90"/>
        <v>765.01289493977629</v>
      </c>
    </row>
    <row r="293" spans="2:20">
      <c r="B293" s="581">
        <v>219</v>
      </c>
      <c r="C293" s="711">
        <f t="shared" si="75"/>
        <v>3.1873842931920535</v>
      </c>
      <c r="D293" s="711">
        <f t="shared" si="76"/>
        <v>1472.9874033639469</v>
      </c>
      <c r="E293" s="711">
        <f t="shared" si="77"/>
        <v>825.15285199013385</v>
      </c>
      <c r="F293" s="711">
        <f t="shared" si="78"/>
        <v>471.02779076319359</v>
      </c>
      <c r="G293" s="711">
        <f t="shared" si="79"/>
        <v>340.57330079105492</v>
      </c>
      <c r="H293" s="718">
        <f t="shared" si="80"/>
        <v>299.73297938193929</v>
      </c>
      <c r="I293" s="711">
        <f t="shared" si="81"/>
        <v>299.44360493681796</v>
      </c>
      <c r="J293" s="711">
        <f t="shared" si="82"/>
        <v>299.24515928762207</v>
      </c>
      <c r="K293" s="711">
        <f t="shared" si="83"/>
        <v>299.12932081445223</v>
      </c>
      <c r="L293" s="711">
        <f t="shared" si="84"/>
        <v>299.09113028676995</v>
      </c>
      <c r="N293" s="581">
        <v>219</v>
      </c>
      <c r="O293" s="711">
        <f t="shared" si="85"/>
        <v>3.1873842931920535</v>
      </c>
      <c r="P293" s="711">
        <f t="shared" si="86"/>
        <v>825.52376506827977</v>
      </c>
      <c r="Q293" s="711">
        <f t="shared" si="87"/>
        <v>800.06593557428505</v>
      </c>
      <c r="R293" s="711">
        <f t="shared" si="88"/>
        <v>781.69237538029438</v>
      </c>
      <c r="S293" s="711">
        <f t="shared" si="89"/>
        <v>770.5687130474879</v>
      </c>
      <c r="T293" s="711">
        <f t="shared" si="90"/>
        <v>766.79440389808781</v>
      </c>
    </row>
    <row r="294" spans="2:20">
      <c r="B294" s="581">
        <v>220</v>
      </c>
      <c r="C294" s="711">
        <f t="shared" si="75"/>
        <v>3.2019385593710123</v>
      </c>
      <c r="D294" s="711">
        <f t="shared" si="76"/>
        <v>1473.1894110172702</v>
      </c>
      <c r="E294" s="711">
        <f t="shared" si="77"/>
        <v>826.4774683111691</v>
      </c>
      <c r="F294" s="711">
        <f t="shared" si="78"/>
        <v>472.03653477439752</v>
      </c>
      <c r="G294" s="711">
        <f t="shared" si="79"/>
        <v>340.97745657851431</v>
      </c>
      <c r="H294" s="718">
        <f t="shared" si="80"/>
        <v>299.7577119843811</v>
      </c>
      <c r="I294" s="711">
        <f t="shared" si="81"/>
        <v>299.46550149314101</v>
      </c>
      <c r="J294" s="711">
        <f t="shared" si="82"/>
        <v>299.26505191529998</v>
      </c>
      <c r="K294" s="711">
        <f t="shared" si="83"/>
        <v>299.14801921020722</v>
      </c>
      <c r="L294" s="711">
        <f t="shared" si="84"/>
        <v>299.10943006203229</v>
      </c>
      <c r="N294" s="581">
        <v>220</v>
      </c>
      <c r="O294" s="711">
        <f t="shared" si="85"/>
        <v>3.2019385593710123</v>
      </c>
      <c r="P294" s="711">
        <f t="shared" si="86"/>
        <v>827.17427128683562</v>
      </c>
      <c r="Q294" s="711">
        <f t="shared" si="87"/>
        <v>801.77189791720082</v>
      </c>
      <c r="R294" s="711">
        <f t="shared" si="88"/>
        <v>783.43822272423427</v>
      </c>
      <c r="S294" s="711">
        <f t="shared" si="89"/>
        <v>772.3385102198896</v>
      </c>
      <c r="T294" s="711">
        <f t="shared" si="90"/>
        <v>768.57199712500358</v>
      </c>
    </row>
    <row r="295" spans="2:20">
      <c r="B295" s="581">
        <v>221</v>
      </c>
      <c r="C295" s="711">
        <f t="shared" si="75"/>
        <v>3.2164928255499716</v>
      </c>
      <c r="D295" s="711">
        <f t="shared" si="76"/>
        <v>1473.3903828919831</v>
      </c>
      <c r="E295" s="711">
        <f t="shared" si="77"/>
        <v>827.79559714901347</v>
      </c>
      <c r="F295" s="711">
        <f t="shared" si="78"/>
        <v>473.04397669008</v>
      </c>
      <c r="G295" s="711">
        <f t="shared" si="79"/>
        <v>341.38262784996459</v>
      </c>
      <c r="H295" s="718">
        <f t="shared" si="80"/>
        <v>299.78265203206212</v>
      </c>
      <c r="I295" s="711">
        <f t="shared" si="81"/>
        <v>299.48759843160866</v>
      </c>
      <c r="J295" s="711">
        <f t="shared" si="82"/>
        <v>299.28513952598303</v>
      </c>
      <c r="K295" s="711">
        <f t="shared" si="83"/>
        <v>299.1669091970893</v>
      </c>
      <c r="L295" s="711">
        <f t="shared" si="84"/>
        <v>299.12792025202555</v>
      </c>
      <c r="N295" s="581">
        <v>221</v>
      </c>
      <c r="O295" s="711">
        <f t="shared" si="85"/>
        <v>3.2164928255499716</v>
      </c>
      <c r="P295" s="711">
        <f t="shared" si="86"/>
        <v>828.82114971615738</v>
      </c>
      <c r="Q295" s="711">
        <f t="shared" si="87"/>
        <v>803.47411057910892</v>
      </c>
      <c r="R295" s="711">
        <f t="shared" si="88"/>
        <v>785.18023272050027</v>
      </c>
      <c r="S295" s="711">
        <f t="shared" si="89"/>
        <v>774.10441740323483</v>
      </c>
      <c r="T295" s="711">
        <f t="shared" si="90"/>
        <v>770.34568322724533</v>
      </c>
    </row>
    <row r="296" spans="2:20">
      <c r="B296" s="581">
        <v>222</v>
      </c>
      <c r="C296" s="711">
        <f t="shared" si="75"/>
        <v>3.2310470917289309</v>
      </c>
      <c r="D296" s="711">
        <f t="shared" si="76"/>
        <v>1473.5903270444805</v>
      </c>
      <c r="E296" s="711">
        <f t="shared" si="77"/>
        <v>829.10728647646476</v>
      </c>
      <c r="F296" s="711">
        <f t="shared" si="78"/>
        <v>474.05010357655794</v>
      </c>
      <c r="G296" s="711">
        <f t="shared" si="79"/>
        <v>341.78880050901085</v>
      </c>
      <c r="H296" s="718">
        <f t="shared" si="80"/>
        <v>299.80779981199174</v>
      </c>
      <c r="I296" s="711">
        <f t="shared" si="81"/>
        <v>299.50989615291775</v>
      </c>
      <c r="J296" s="711">
        <f t="shared" si="82"/>
        <v>299.30542260303969</v>
      </c>
      <c r="K296" s="711">
        <f t="shared" si="83"/>
        <v>299.18599130860844</v>
      </c>
      <c r="L296" s="711">
        <f t="shared" si="84"/>
        <v>299.14660140700141</v>
      </c>
      <c r="N296" s="581">
        <v>222</v>
      </c>
      <c r="O296" s="711">
        <f t="shared" si="85"/>
        <v>3.2310470917289309</v>
      </c>
      <c r="P296" s="711">
        <f t="shared" si="86"/>
        <v>830.46440833007466</v>
      </c>
      <c r="Q296" s="711">
        <f t="shared" si="87"/>
        <v>805.17258180175475</v>
      </c>
      <c r="R296" s="711">
        <f t="shared" si="88"/>
        <v>786.91841380352832</v>
      </c>
      <c r="S296" s="711">
        <f t="shared" si="89"/>
        <v>775.86644314766397</v>
      </c>
      <c r="T296" s="711">
        <f t="shared" si="90"/>
        <v>772.11547079261811</v>
      </c>
    </row>
    <row r="297" spans="2:20">
      <c r="B297" s="581">
        <v>223</v>
      </c>
      <c r="C297" s="711">
        <f t="shared" si="75"/>
        <v>3.2456013579078897</v>
      </c>
      <c r="D297" s="711">
        <f t="shared" si="76"/>
        <v>1473.7892514460566</v>
      </c>
      <c r="E297" s="711">
        <f t="shared" si="77"/>
        <v>830.41258381161424</v>
      </c>
      <c r="F297" s="711">
        <f t="shared" si="78"/>
        <v>475.05490276958977</v>
      </c>
      <c r="G297" s="711">
        <f t="shared" si="79"/>
        <v>342.19596052937044</v>
      </c>
      <c r="H297" s="718">
        <f t="shared" si="80"/>
        <v>299.83315560424978</v>
      </c>
      <c r="I297" s="711">
        <f t="shared" si="81"/>
        <v>299.53239505029632</v>
      </c>
      <c r="J297" s="711">
        <f t="shared" si="82"/>
        <v>299.32590162200484</v>
      </c>
      <c r="K297" s="711">
        <f t="shared" si="83"/>
        <v>299.20526607023169</v>
      </c>
      <c r="L297" s="711">
        <f t="shared" si="84"/>
        <v>299.16547406910149</v>
      </c>
      <c r="N297" s="581">
        <v>223</v>
      </c>
      <c r="O297" s="711">
        <f t="shared" si="85"/>
        <v>3.2456013579078897</v>
      </c>
      <c r="P297" s="711">
        <f t="shared" si="86"/>
        <v>832.10405508489021</v>
      </c>
      <c r="Q297" s="711">
        <f t="shared" si="87"/>
        <v>806.8673198087688</v>
      </c>
      <c r="R297" s="711">
        <f t="shared" si="88"/>
        <v>788.65277438921521</v>
      </c>
      <c r="S297" s="711">
        <f t="shared" si="89"/>
        <v>777.62459598452483</v>
      </c>
      <c r="T297" s="711">
        <f t="shared" si="90"/>
        <v>773.88136839005017</v>
      </c>
    </row>
    <row r="298" spans="2:20">
      <c r="B298" s="581">
        <v>224</v>
      </c>
      <c r="C298" s="711">
        <f t="shared" si="75"/>
        <v>3.260155624086849</v>
      </c>
      <c r="D298" s="711">
        <f t="shared" si="76"/>
        <v>1473.9871639842727</v>
      </c>
      <c r="E298" s="711">
        <f t="shared" si="77"/>
        <v>831.71153622277939</v>
      </c>
      <c r="F298" s="711">
        <f t="shared" si="78"/>
        <v>476.05836187021083</v>
      </c>
      <c r="G298" s="711">
        <f t="shared" si="79"/>
        <v>342.6040939554245</v>
      </c>
      <c r="H298" s="718">
        <f t="shared" si="80"/>
        <v>299.85871968203401</v>
      </c>
      <c r="I298" s="711">
        <f t="shared" si="81"/>
        <v>299.55509550954537</v>
      </c>
      <c r="J298" s="711">
        <f t="shared" si="82"/>
        <v>299.34657705061721</v>
      </c>
      <c r="K298" s="711">
        <f t="shared" si="83"/>
        <v>299.22473399941731</v>
      </c>
      <c r="L298" s="711">
        <f t="shared" si="84"/>
        <v>299.18453877238994</v>
      </c>
      <c r="N298" s="581">
        <v>224</v>
      </c>
      <c r="O298" s="711">
        <f t="shared" si="85"/>
        <v>3.260155624086849</v>
      </c>
      <c r="P298" s="711">
        <f t="shared" si="86"/>
        <v>833.74009791941899</v>
      </c>
      <c r="Q298" s="711">
        <f t="shared" si="87"/>
        <v>808.55833280570596</v>
      </c>
      <c r="R298" s="711">
        <f t="shared" si="88"/>
        <v>790.38332287495984</v>
      </c>
      <c r="S298" s="711">
        <f t="shared" si="89"/>
        <v>779.37888442641326</v>
      </c>
      <c r="T298" s="711">
        <f t="shared" si="90"/>
        <v>775.64338456963594</v>
      </c>
    </row>
    <row r="299" spans="2:20">
      <c r="B299" s="581">
        <v>225</v>
      </c>
      <c r="C299" s="711">
        <f t="shared" si="75"/>
        <v>3.2747098902658083</v>
      </c>
      <c r="D299" s="711">
        <f t="shared" si="76"/>
        <v>1474.1840724642827</v>
      </c>
      <c r="E299" s="711">
        <f t="shared" si="77"/>
        <v>833.00419033337971</v>
      </c>
      <c r="F299" s="711">
        <f t="shared" si="78"/>
        <v>477.06046874063065</v>
      </c>
      <c r="G299" s="711">
        <f t="shared" si="79"/>
        <v>343.01318690274593</v>
      </c>
      <c r="H299" s="718">
        <f t="shared" si="80"/>
        <v>299.88449231170773</v>
      </c>
      <c r="I299" s="711">
        <f t="shared" si="81"/>
        <v>299.57799790908149</v>
      </c>
      <c r="J299" s="711">
        <f t="shared" si="82"/>
        <v>299.36744934885712</v>
      </c>
      <c r="K299" s="711">
        <f t="shared" si="83"/>
        <v>299.24439560564946</v>
      </c>
      <c r="L299" s="711">
        <f t="shared" si="84"/>
        <v>299.20379604288746</v>
      </c>
      <c r="N299" s="581">
        <v>225</v>
      </c>
      <c r="O299" s="711">
        <f t="shared" si="85"/>
        <v>3.2747098902658083</v>
      </c>
      <c r="P299" s="711">
        <f t="shared" si="86"/>
        <v>835.37254475502664</v>
      </c>
      <c r="Q299" s="711">
        <f t="shared" si="87"/>
        <v>810.2456289800856</v>
      </c>
      <c r="R299" s="711">
        <f t="shared" si="88"/>
        <v>792.11006763970386</v>
      </c>
      <c r="S299" s="711">
        <f t="shared" si="89"/>
        <v>781.12931696721455</v>
      </c>
      <c r="T299" s="711">
        <f t="shared" si="90"/>
        <v>777.40152786267697</v>
      </c>
    </row>
    <row r="300" spans="2:20">
      <c r="B300" s="581">
        <v>226</v>
      </c>
      <c r="C300" s="711">
        <f t="shared" si="75"/>
        <v>3.2892641564447676</v>
      </c>
      <c r="D300" s="711">
        <f t="shared" si="76"/>
        <v>1474.3799846101172</v>
      </c>
      <c r="E300" s="711">
        <f t="shared" si="77"/>
        <v>834.29059232675547</v>
      </c>
      <c r="F300" s="711">
        <f t="shared" si="78"/>
        <v>478.06121150019203</v>
      </c>
      <c r="G300" s="711">
        <f t="shared" si="79"/>
        <v>343.4232255586042</v>
      </c>
      <c r="H300" s="718">
        <f t="shared" si="80"/>
        <v>299.91047375284762</v>
      </c>
      <c r="I300" s="711">
        <f t="shared" si="81"/>
        <v>299.60110261997903</v>
      </c>
      <c r="J300" s="711">
        <f t="shared" si="82"/>
        <v>299.3885189689845</v>
      </c>
      <c r="K300" s="711">
        <f t="shared" si="83"/>
        <v>299.26425139047348</v>
      </c>
      <c r="L300" s="711">
        <f t="shared" si="84"/>
        <v>299.22324639860528</v>
      </c>
      <c r="N300" s="581">
        <v>226</v>
      </c>
      <c r="O300" s="711">
        <f t="shared" si="85"/>
        <v>3.2892641564447676</v>
      </c>
      <c r="P300" s="711">
        <f t="shared" si="86"/>
        <v>837.00140349566777</v>
      </c>
      <c r="Q300" s="711">
        <f t="shared" si="87"/>
        <v>811.9292165014308</v>
      </c>
      <c r="R300" s="711">
        <f t="shared" si="88"/>
        <v>793.83301704397206</v>
      </c>
      <c r="S300" s="711">
        <f t="shared" si="89"/>
        <v>782.87590208214431</v>
      </c>
      <c r="T300" s="711">
        <f t="shared" si="90"/>
        <v>779.15580678172262</v>
      </c>
    </row>
    <row r="301" spans="2:20">
      <c r="B301" s="581">
        <v>227</v>
      </c>
      <c r="C301" s="711">
        <f t="shared" si="75"/>
        <v>3.3038184226237264</v>
      </c>
      <c r="D301" s="711">
        <f t="shared" si="76"/>
        <v>1474.5749080659266</v>
      </c>
      <c r="E301" s="711">
        <f t="shared" si="77"/>
        <v>835.57078795093139</v>
      </c>
      <c r="F301" s="711">
        <f t="shared" si="78"/>
        <v>479.06057852138991</v>
      </c>
      <c r="G301" s="711">
        <f t="shared" si="79"/>
        <v>343.83419618244795</v>
      </c>
      <c r="H301" s="718">
        <f t="shared" si="80"/>
        <v>299.93666425829116</v>
      </c>
      <c r="I301" s="711">
        <f t="shared" si="81"/>
        <v>299.62441000601285</v>
      </c>
      <c r="J301" s="711">
        <f t="shared" si="82"/>
        <v>299.40978635557735</v>
      </c>
      <c r="K301" s="711">
        <f t="shared" si="83"/>
        <v>299.28430184753137</v>
      </c>
      <c r="L301" s="711">
        <f t="shared" si="84"/>
        <v>299.24289034958008</v>
      </c>
      <c r="N301" s="581">
        <v>227</v>
      </c>
      <c r="O301" s="711">
        <f t="shared" si="85"/>
        <v>3.3038184226237264</v>
      </c>
      <c r="P301" s="711">
        <f t="shared" si="86"/>
        <v>838.62668202792418</v>
      </c>
      <c r="Q301" s="711">
        <f t="shared" si="87"/>
        <v>813.60910352130827</v>
      </c>
      <c r="R301" s="711">
        <f t="shared" si="88"/>
        <v>795.55217942991271</v>
      </c>
      <c r="S301" s="711">
        <f t="shared" si="89"/>
        <v>784.61864822779035</v>
      </c>
      <c r="T301" s="711">
        <f t="shared" si="90"/>
        <v>780.90622982061211</v>
      </c>
    </row>
    <row r="302" spans="2:20">
      <c r="B302" s="581">
        <v>228</v>
      </c>
      <c r="C302" s="711">
        <f t="shared" si="75"/>
        <v>3.3183726888026857</v>
      </c>
      <c r="D302" s="711">
        <f t="shared" si="76"/>
        <v>1474.7688503971899</v>
      </c>
      <c r="E302" s="711">
        <f t="shared" si="77"/>
        <v>836.84482252332441</v>
      </c>
      <c r="F302" s="711">
        <f t="shared" si="78"/>
        <v>480.05855842595071</v>
      </c>
      <c r="G302" s="711">
        <f t="shared" si="79"/>
        <v>344.246085106365</v>
      </c>
      <c r="H302" s="718">
        <f t="shared" si="80"/>
        <v>299.96306407418444</v>
      </c>
      <c r="I302" s="711">
        <f t="shared" si="81"/>
        <v>299.64792042370124</v>
      </c>
      <c r="J302" s="711">
        <f t="shared" si="82"/>
        <v>299.43125194557069</v>
      </c>
      <c r="K302" s="711">
        <f t="shared" si="83"/>
        <v>299.30454746259812</v>
      </c>
      <c r="L302" s="711">
        <f t="shared" si="84"/>
        <v>299.26272839790863</v>
      </c>
      <c r="N302" s="581">
        <v>228</v>
      </c>
      <c r="O302" s="711">
        <f t="shared" si="85"/>
        <v>3.3183726888026857</v>
      </c>
      <c r="P302" s="711">
        <f t="shared" si="86"/>
        <v>840.24838822104289</v>
      </c>
      <c r="Q302" s="711">
        <f t="shared" si="87"/>
        <v>815.28529817336789</v>
      </c>
      <c r="R302" s="711">
        <f t="shared" si="88"/>
        <v>797.26756312133841</v>
      </c>
      <c r="S302" s="711">
        <f t="shared" si="89"/>
        <v>786.35756384215233</v>
      </c>
      <c r="T302" s="711">
        <f t="shared" si="90"/>
        <v>782.65280545451549</v>
      </c>
    </row>
    <row r="303" spans="2:20">
      <c r="B303" s="581">
        <v>229</v>
      </c>
      <c r="C303" s="711">
        <f t="shared" si="75"/>
        <v>3.3329269549816449</v>
      </c>
      <c r="D303" s="711">
        <f t="shared" si="76"/>
        <v>1474.961819091887</v>
      </c>
      <c r="E303" s="711">
        <f t="shared" si="77"/>
        <v>838.11274093539726</v>
      </c>
      <c r="F303" s="711">
        <f t="shared" si="78"/>
        <v>481.05514008096958</v>
      </c>
      <c r="G303" s="711">
        <f t="shared" si="79"/>
        <v>344.65887873552111</v>
      </c>
      <c r="H303" s="718">
        <f t="shared" si="80"/>
        <v>299.98967344002961</v>
      </c>
      <c r="I303" s="711">
        <f t="shared" si="81"/>
        <v>299.67163422234887</v>
      </c>
      <c r="J303" s="711">
        <f t="shared" si="82"/>
        <v>299.45291616829547</v>
      </c>
      <c r="K303" s="711">
        <f t="shared" si="83"/>
        <v>299.32498871361798</v>
      </c>
      <c r="L303" s="711">
        <f t="shared" si="84"/>
        <v>299.28276103778387</v>
      </c>
      <c r="N303" s="581">
        <v>229</v>
      </c>
      <c r="O303" s="711">
        <f t="shared" si="85"/>
        <v>3.3329269549816449</v>
      </c>
      <c r="P303" s="711">
        <f t="shared" si="86"/>
        <v>841.86652992697486</v>
      </c>
      <c r="Q303" s="711">
        <f t="shared" si="87"/>
        <v>816.9578085733815</v>
      </c>
      <c r="R303" s="711">
        <f t="shared" si="88"/>
        <v>798.97917642376615</v>
      </c>
      <c r="S303" s="711">
        <f t="shared" si="89"/>
        <v>788.09265734468386</v>
      </c>
      <c r="T303" s="711">
        <f t="shared" si="90"/>
        <v>784.39554213997405</v>
      </c>
    </row>
    <row r="304" spans="2:20">
      <c r="B304" s="581">
        <v>230</v>
      </c>
      <c r="C304" s="711">
        <f t="shared" si="75"/>
        <v>3.3474812211606038</v>
      </c>
      <c r="D304" s="711">
        <f t="shared" si="76"/>
        <v>1475.1538215616374</v>
      </c>
      <c r="E304" s="711">
        <f t="shared" si="77"/>
        <v>839.37458765725694</v>
      </c>
      <c r="F304" s="711">
        <f t="shared" si="78"/>
        <v>482.05031259510571</v>
      </c>
      <c r="G304" s="711">
        <f t="shared" si="79"/>
        <v>345.07256354857753</v>
      </c>
      <c r="H304" s="718">
        <f t="shared" si="80"/>
        <v>300.01649258873243</v>
      </c>
      <c r="I304" s="711">
        <f t="shared" si="81"/>
        <v>299.69555174408998</v>
      </c>
      <c r="J304" s="711">
        <f t="shared" si="82"/>
        <v>299.47477944551815</v>
      </c>
      <c r="K304" s="711">
        <f t="shared" si="83"/>
        <v>299.34562607074145</v>
      </c>
      <c r="L304" s="711">
        <f t="shared" si="84"/>
        <v>299.30298875553069</v>
      </c>
      <c r="N304" s="581">
        <v>230</v>
      </c>
      <c r="O304" s="711">
        <f t="shared" si="85"/>
        <v>3.3474812211606038</v>
      </c>
      <c r="P304" s="711">
        <f t="shared" si="86"/>
        <v>843.48111498041226</v>
      </c>
      <c r="Q304" s="711">
        <f t="shared" si="87"/>
        <v>818.62664281928289</v>
      </c>
      <c r="R304" s="711">
        <f t="shared" si="88"/>
        <v>800.68702762445719</v>
      </c>
      <c r="S304" s="711">
        <f t="shared" si="89"/>
        <v>789.82393713633235</v>
      </c>
      <c r="T304" s="711">
        <f t="shared" si="90"/>
        <v>786.13444831494201</v>
      </c>
    </row>
    <row r="305" spans="2:20">
      <c r="B305" s="581">
        <v>231</v>
      </c>
      <c r="C305" s="711">
        <f t="shared" si="75"/>
        <v>3.362035487339563</v>
      </c>
      <c r="D305" s="711">
        <f t="shared" si="76"/>
        <v>1475.3448651428075</v>
      </c>
      <c r="E305" s="711">
        <f t="shared" si="77"/>
        <v>840.63040674220099</v>
      </c>
      <c r="F305" s="711">
        <f t="shared" si="78"/>
        <v>483.04406531483488</v>
      </c>
      <c r="G305" s="711">
        <f t="shared" si="79"/>
        <v>345.48712609808763</v>
      </c>
      <c r="H305" s="718">
        <f t="shared" si="80"/>
        <v>300.0435217466499</v>
      </c>
      <c r="I305" s="711">
        <f t="shared" si="81"/>
        <v>299.71967332393183</v>
      </c>
      <c r="J305" s="711">
        <f t="shared" si="82"/>
        <v>299.49684219148025</v>
      </c>
      <c r="K305" s="711">
        <f t="shared" si="83"/>
        <v>299.36645999636266</v>
      </c>
      <c r="L305" s="711">
        <f t="shared" si="84"/>
        <v>299.32341202964227</v>
      </c>
      <c r="N305" s="581">
        <v>231</v>
      </c>
      <c r="O305" s="711">
        <f t="shared" si="85"/>
        <v>3.362035487339563</v>
      </c>
      <c r="P305" s="711">
        <f t="shared" si="86"/>
        <v>845.09215119882674</v>
      </c>
      <c r="Q305" s="711">
        <f t="shared" si="87"/>
        <v>820.29180899120638</v>
      </c>
      <c r="R305" s="711">
        <f t="shared" si="88"/>
        <v>802.39112499245789</v>
      </c>
      <c r="S305" s="711">
        <f t="shared" si="89"/>
        <v>791.55141159958021</v>
      </c>
      <c r="T305" s="711">
        <f t="shared" si="90"/>
        <v>787.86953239882712</v>
      </c>
    </row>
    <row r="306" spans="2:20">
      <c r="B306" s="581">
        <v>232</v>
      </c>
      <c r="C306" s="711">
        <f t="shared" si="75"/>
        <v>3.3765897535185223</v>
      </c>
      <c r="D306" s="711">
        <f t="shared" si="76"/>
        <v>1475.5349570975884</v>
      </c>
      <c r="E306" s="711">
        <f t="shared" si="77"/>
        <v>841.88024183121013</v>
      </c>
      <c r="F306" s="711">
        <f t="shared" si="78"/>
        <v>484.03638782075762</v>
      </c>
      <c r="G306" s="711">
        <f t="shared" si="79"/>
        <v>345.90255301087336</v>
      </c>
      <c r="H306" s="718">
        <f t="shared" si="80"/>
        <v>300.07076113363752</v>
      </c>
      <c r="I306" s="711">
        <f t="shared" si="81"/>
        <v>299.7439992897979</v>
      </c>
      <c r="J306" s="711">
        <f t="shared" si="82"/>
        <v>299.51910481293851</v>
      </c>
      <c r="K306" s="711">
        <f t="shared" si="83"/>
        <v>299.38749094515691</v>
      </c>
      <c r="L306" s="711">
        <f t="shared" si="84"/>
        <v>299.34403133081724</v>
      </c>
      <c r="N306" s="581">
        <v>232</v>
      </c>
      <c r="O306" s="711">
        <f t="shared" si="85"/>
        <v>3.3765897535185223</v>
      </c>
      <c r="P306" s="711">
        <f t="shared" si="86"/>
        <v>846.69964638250713</v>
      </c>
      <c r="Q306" s="711">
        <f t="shared" si="87"/>
        <v>821.95331515152691</v>
      </c>
      <c r="R306" s="711">
        <f t="shared" si="88"/>
        <v>804.09147677863928</v>
      </c>
      <c r="S306" s="711">
        <f t="shared" si="89"/>
        <v>793.27508909848507</v>
      </c>
      <c r="T306" s="711">
        <f t="shared" si="90"/>
        <v>789.60080279253123</v>
      </c>
    </row>
    <row r="307" spans="2:20">
      <c r="B307" s="581">
        <v>233</v>
      </c>
      <c r="C307" s="711">
        <f t="shared" si="75"/>
        <v>3.3911440196974816</v>
      </c>
      <c r="D307" s="711">
        <f t="shared" si="76"/>
        <v>1475.7241046150436</v>
      </c>
      <c r="E307" s="711">
        <f t="shared" si="77"/>
        <v>843.12413615738842</v>
      </c>
      <c r="F307" s="711">
        <f t="shared" si="78"/>
        <v>485.02726992396276</v>
      </c>
      <c r="G307" s="711">
        <f t="shared" si="79"/>
        <v>346.31883098838222</v>
      </c>
      <c r="H307" s="718">
        <f t="shared" si="80"/>
        <v>300.0982109630969</v>
      </c>
      <c r="I307" s="711">
        <f t="shared" si="81"/>
        <v>299.76852996257173</v>
      </c>
      <c r="J307" s="711">
        <f t="shared" si="82"/>
        <v>299.5415677092052</v>
      </c>
      <c r="K307" s="711">
        <f t="shared" si="83"/>
        <v>299.40871936411884</v>
      </c>
      <c r="L307" s="711">
        <f t="shared" si="84"/>
        <v>299.36484712199672</v>
      </c>
      <c r="N307" s="581">
        <v>233</v>
      </c>
      <c r="O307" s="711">
        <f t="shared" si="85"/>
        <v>3.3911440196974816</v>
      </c>
      <c r="P307" s="711">
        <f t="shared" si="86"/>
        <v>848.3036083145978</v>
      </c>
      <c r="Q307" s="711">
        <f t="shared" si="87"/>
        <v>823.61116934489769</v>
      </c>
      <c r="R307" s="711">
        <f t="shared" si="88"/>
        <v>805.78809121573681</v>
      </c>
      <c r="S307" s="711">
        <f t="shared" si="89"/>
        <v>794.99497797872095</v>
      </c>
      <c r="T307" s="711">
        <f t="shared" si="90"/>
        <v>791.32826787849115</v>
      </c>
    </row>
    <row r="308" spans="2:20">
      <c r="B308" s="581">
        <v>234</v>
      </c>
      <c r="C308" s="711">
        <f t="shared" si="75"/>
        <v>3.4056982858764404</v>
      </c>
      <c r="D308" s="711">
        <f t="shared" si="76"/>
        <v>1475.9123148121309</v>
      </c>
      <c r="E308" s="711">
        <f t="shared" si="77"/>
        <v>844.36213255035216</v>
      </c>
      <c r="F308" s="711">
        <f t="shared" si="78"/>
        <v>486.01670166244588</v>
      </c>
      <c r="G308" s="711">
        <f t="shared" si="79"/>
        <v>346.73594680702422</v>
      </c>
      <c r="H308" s="718">
        <f t="shared" si="80"/>
        <v>300.12587144202303</v>
      </c>
      <c r="I308" s="711">
        <f t="shared" si="81"/>
        <v>299.79326565614059</v>
      </c>
      <c r="J308" s="711">
        <f t="shared" si="82"/>
        <v>299.56423127218841</v>
      </c>
      <c r="K308" s="711">
        <f t="shared" si="83"/>
        <v>299.43014569260077</v>
      </c>
      <c r="L308" s="711">
        <f t="shared" si="84"/>
        <v>299.38585985840194</v>
      </c>
      <c r="N308" s="581">
        <v>234</v>
      </c>
      <c r="O308" s="711">
        <f t="shared" si="85"/>
        <v>3.4056982858764404</v>
      </c>
      <c r="P308" s="711">
        <f t="shared" si="86"/>
        <v>849.90404476113542</v>
      </c>
      <c r="Q308" s="711">
        <f t="shared" si="87"/>
        <v>825.26537959829022</v>
      </c>
      <c r="R308" s="711">
        <f t="shared" si="88"/>
        <v>807.48097651839078</v>
      </c>
      <c r="S308" s="711">
        <f t="shared" si="89"/>
        <v>796.71108656761771</v>
      </c>
      <c r="T308" s="711">
        <f t="shared" si="90"/>
        <v>793.05193602071938</v>
      </c>
    </row>
    <row r="309" spans="2:20">
      <c r="B309" s="581">
        <v>235</v>
      </c>
      <c r="C309" s="711">
        <f t="shared" si="75"/>
        <v>3.4202525520553997</v>
      </c>
      <c r="D309" s="711">
        <f t="shared" si="76"/>
        <v>1476.0995947346964</v>
      </c>
      <c r="E309" s="711">
        <f t="shared" si="77"/>
        <v>845.59427344056746</v>
      </c>
      <c r="F309" s="711">
        <f t="shared" si="78"/>
        <v>487.0046732975805</v>
      </c>
      <c r="G309" s="711">
        <f t="shared" si="79"/>
        <v>347.15388731849038</v>
      </c>
      <c r="H309" s="718">
        <f t="shared" si="80"/>
        <v>300.15374277105155</v>
      </c>
      <c r="I309" s="711">
        <f t="shared" si="81"/>
        <v>299.81820667743915</v>
      </c>
      <c r="J309" s="711">
        <f t="shared" si="82"/>
        <v>299.58709588643319</v>
      </c>
      <c r="K309" s="711">
        <f t="shared" si="83"/>
        <v>299.45177036235134</v>
      </c>
      <c r="L309" s="711">
        <f t="shared" si="84"/>
        <v>299.40706998757241</v>
      </c>
      <c r="N309" s="581">
        <v>235</v>
      </c>
      <c r="O309" s="711">
        <f t="shared" si="85"/>
        <v>3.4202525520553997</v>
      </c>
      <c r="P309" s="711">
        <f t="shared" si="86"/>
        <v>851.50096347108706</v>
      </c>
      <c r="Q309" s="711">
        <f t="shared" si="87"/>
        <v>826.91595392103295</v>
      </c>
      <c r="R309" s="711">
        <f t="shared" si="88"/>
        <v>809.17014088318581</v>
      </c>
      <c r="S309" s="711">
        <f t="shared" si="89"/>
        <v>798.42342317420196</v>
      </c>
      <c r="T309" s="711">
        <f t="shared" si="90"/>
        <v>794.77181556484436</v>
      </c>
    </row>
    <row r="310" spans="2:20">
      <c r="B310" s="581">
        <v>236</v>
      </c>
      <c r="C310" s="711">
        <f t="shared" si="75"/>
        <v>3.434806818234359</v>
      </c>
      <c r="D310" s="711">
        <f t="shared" si="76"/>
        <v>1476.2859513584463</v>
      </c>
      <c r="E310" s="711">
        <f t="shared" si="77"/>
        <v>846.82060086363708</v>
      </c>
      <c r="F310" s="711">
        <f t="shared" si="78"/>
        <v>487.99117531064286</v>
      </c>
      <c r="G310" s="711">
        <f t="shared" si="79"/>
        <v>347.57263945005229</v>
      </c>
      <c r="H310" s="718">
        <f t="shared" si="80"/>
        <v>300.18182514450598</v>
      </c>
      <c r="I310" s="711">
        <f t="shared" si="81"/>
        <v>299.84335332649357</v>
      </c>
      <c r="J310" s="711">
        <f t="shared" si="82"/>
        <v>299.61016192916236</v>
      </c>
      <c r="K310" s="711">
        <f t="shared" si="83"/>
        <v>299.47359379755471</v>
      </c>
      <c r="L310" s="711">
        <f t="shared" si="84"/>
        <v>299.42847794940405</v>
      </c>
      <c r="N310" s="581">
        <v>236</v>
      </c>
      <c r="O310" s="711">
        <f t="shared" si="85"/>
        <v>3.434806818234359</v>
      </c>
      <c r="P310" s="711">
        <f t="shared" si="86"/>
        <v>853.09437217638799</v>
      </c>
      <c r="Q310" s="711">
        <f t="shared" si="87"/>
        <v>828.56290030484979</v>
      </c>
      <c r="R310" s="711">
        <f t="shared" si="88"/>
        <v>810.85559248869049</v>
      </c>
      <c r="S310" s="711">
        <f t="shared" si="89"/>
        <v>800.13199608923742</v>
      </c>
      <c r="T310" s="711">
        <f t="shared" si="90"/>
        <v>796.48791483815091</v>
      </c>
    </row>
    <row r="311" spans="2:20">
      <c r="B311" s="581">
        <v>237</v>
      </c>
      <c r="C311" s="711">
        <f t="shared" si="75"/>
        <v>3.4493610844133178</v>
      </c>
      <c r="D311" s="711">
        <f t="shared" si="76"/>
        <v>1476.4713915898917</v>
      </c>
      <c r="E311" s="711">
        <f t="shared" si="77"/>
        <v>848.04115646453772</v>
      </c>
      <c r="F311" s="711">
        <f t="shared" si="78"/>
        <v>488.97619839938858</v>
      </c>
      <c r="G311" s="711">
        <f t="shared" si="79"/>
        <v>347.99219020484372</v>
      </c>
      <c r="H311" s="718">
        <f t="shared" si="80"/>
        <v>300.21011875044491</v>
      </c>
      <c r="I311" s="711">
        <f t="shared" si="81"/>
        <v>299.86870589646549</v>
      </c>
      <c r="J311" s="711">
        <f t="shared" si="82"/>
        <v>299.63342977031766</v>
      </c>
      <c r="K311" s="711">
        <f t="shared" si="83"/>
        <v>299.49561641486986</v>
      </c>
      <c r="L311" s="711">
        <f t="shared" si="84"/>
        <v>299.45008417618789</v>
      </c>
      <c r="N311" s="581">
        <v>237</v>
      </c>
      <c r="O311" s="711">
        <f t="shared" si="85"/>
        <v>3.4493610844133178</v>
      </c>
      <c r="P311" s="711">
        <f t="shared" si="86"/>
        <v>854.68427859197845</v>
      </c>
      <c r="Q311" s="711">
        <f t="shared" si="87"/>
        <v>830.20622672389914</v>
      </c>
      <c r="R311" s="711">
        <f t="shared" si="88"/>
        <v>812.53733949549689</v>
      </c>
      <c r="S311" s="711">
        <f t="shared" si="89"/>
        <v>801.83681358526474</v>
      </c>
      <c r="T311" s="711">
        <f t="shared" si="90"/>
        <v>798.20024214962052</v>
      </c>
    </row>
    <row r="312" spans="2:20">
      <c r="B312" s="581">
        <v>238</v>
      </c>
      <c r="C312" s="711">
        <f t="shared" si="75"/>
        <v>3.4639153505922771</v>
      </c>
      <c r="D312" s="711">
        <f t="shared" si="76"/>
        <v>1476.6559222672736</v>
      </c>
      <c r="E312" s="711">
        <f t="shared" si="77"/>
        <v>849.25598150180747</v>
      </c>
      <c r="F312" s="711">
        <f t="shared" si="78"/>
        <v>489.95973347468026</v>
      </c>
      <c r="G312" s="711">
        <f t="shared" si="79"/>
        <v>348.41252666212455</v>
      </c>
      <c r="H312" s="718">
        <f t="shared" si="80"/>
        <v>300.2386237707089</v>
      </c>
      <c r="I312" s="711">
        <f t="shared" si="81"/>
        <v>299.89426467369617</v>
      </c>
      <c r="J312" s="711">
        <f t="shared" si="82"/>
        <v>299.65689977260149</v>
      </c>
      <c r="K312" s="711">
        <f t="shared" si="83"/>
        <v>299.51783862347003</v>
      </c>
      <c r="L312" s="711">
        <f t="shared" si="84"/>
        <v>299.47188909264935</v>
      </c>
      <c r="N312" s="581">
        <v>238</v>
      </c>
      <c r="O312" s="711">
        <f t="shared" si="85"/>
        <v>3.4639153505922771</v>
      </c>
      <c r="P312" s="711">
        <f t="shared" si="86"/>
        <v>856.27069041584173</v>
      </c>
      <c r="Q312" s="711">
        <f t="shared" si="87"/>
        <v>831.84594113481182</v>
      </c>
      <c r="R312" s="711">
        <f t="shared" si="88"/>
        <v>814.2153900462605</v>
      </c>
      <c r="S312" s="711">
        <f t="shared" si="89"/>
        <v>803.53788391664136</v>
      </c>
      <c r="T312" s="711">
        <f t="shared" si="90"/>
        <v>799.90880578997189</v>
      </c>
    </row>
    <row r="313" spans="2:20">
      <c r="B313" s="581">
        <v>239</v>
      </c>
      <c r="C313" s="711">
        <f t="shared" si="75"/>
        <v>3.4784696167712363</v>
      </c>
      <c r="D313" s="711">
        <f t="shared" si="76"/>
        <v>1476.839550161465</v>
      </c>
      <c r="E313" s="711">
        <f t="shared" si="77"/>
        <v>850.46511685168491</v>
      </c>
      <c r="F313" s="711">
        <f t="shared" si="78"/>
        <v>490.94177165716587</v>
      </c>
      <c r="G313" s="711">
        <f t="shared" si="79"/>
        <v>348.83363597752697</v>
      </c>
      <c r="H313" s="718">
        <f t="shared" si="80"/>
        <v>300.26734038096777</v>
      </c>
      <c r="I313" s="711">
        <f t="shared" si="81"/>
        <v>299.92002993775054</v>
      </c>
      <c r="J313" s="711">
        <f t="shared" si="82"/>
        <v>299.68057229151839</v>
      </c>
      <c r="K313" s="711">
        <f t="shared" si="83"/>
        <v>299.54026082508312</v>
      </c>
      <c r="L313" s="711">
        <f t="shared" si="84"/>
        <v>299.49389311598702</v>
      </c>
      <c r="N313" s="581">
        <v>239</v>
      </c>
      <c r="O313" s="711">
        <f t="shared" si="85"/>
        <v>3.4784696167712363</v>
      </c>
      <c r="P313" s="711">
        <f t="shared" si="86"/>
        <v>857.85361532904039</v>
      </c>
      <c r="Q313" s="711">
        <f t="shared" si="87"/>
        <v>833.4820514767307</v>
      </c>
      <c r="R313" s="711">
        <f t="shared" si="88"/>
        <v>815.88975226573916</v>
      </c>
      <c r="S313" s="711">
        <f t="shared" si="89"/>
        <v>805.23521531958215</v>
      </c>
      <c r="T313" s="711">
        <f t="shared" si="90"/>
        <v>801.61361403170065</v>
      </c>
    </row>
    <row r="314" spans="2:20">
      <c r="B314" s="581">
        <v>240</v>
      </c>
      <c r="C314" s="711">
        <f t="shared" si="75"/>
        <v>3.4930238829501956</v>
      </c>
      <c r="D314" s="711">
        <f t="shared" si="76"/>
        <v>1477.0222819768528</v>
      </c>
      <c r="E314" s="711">
        <f t="shared" si="77"/>
        <v>851.66860301219936</v>
      </c>
      <c r="F314" s="711">
        <f t="shared" si="78"/>
        <v>491.92230427400682</v>
      </c>
      <c r="G314" s="711">
        <f t="shared" si="79"/>
        <v>349.25550538328491</v>
      </c>
      <c r="H314" s="718">
        <f t="shared" si="80"/>
        <v>300.29626875076713</v>
      </c>
      <c r="I314" s="711">
        <f t="shared" si="81"/>
        <v>299.94600196146155</v>
      </c>
      <c r="J314" s="711">
        <f t="shared" si="82"/>
        <v>299.70444767541676</v>
      </c>
      <c r="K314" s="711">
        <f t="shared" si="83"/>
        <v>299.56288341403138</v>
      </c>
      <c r="L314" s="711">
        <f t="shared" si="84"/>
        <v>299.51609665591286</v>
      </c>
      <c r="N314" s="581">
        <v>240</v>
      </c>
      <c r="O314" s="711">
        <f t="shared" si="85"/>
        <v>3.4930238829501956</v>
      </c>
      <c r="P314" s="711">
        <f t="shared" si="86"/>
        <v>859.433060995755</v>
      </c>
      <c r="Q314" s="711">
        <f t="shared" si="87"/>
        <v>835.11456567134815</v>
      </c>
      <c r="R314" s="711">
        <f t="shared" si="88"/>
        <v>817.56043426083261</v>
      </c>
      <c r="S314" s="711">
        <f t="shared" si="89"/>
        <v>806.92881601219869</v>
      </c>
      <c r="T314" s="711">
        <f t="shared" si="90"/>
        <v>803.31467512911956</v>
      </c>
    </row>
    <row r="315" spans="2:20">
      <c r="B315" s="581">
        <v>241</v>
      </c>
      <c r="C315" s="711">
        <f t="shared" si="75"/>
        <v>3.5075781491291544</v>
      </c>
      <c r="D315" s="711">
        <f t="shared" si="76"/>
        <v>1477.2041243521992</v>
      </c>
      <c r="E315" s="711">
        <f t="shared" si="77"/>
        <v>852.86648010721422</v>
      </c>
      <c r="F315" s="711">
        <f t="shared" si="78"/>
        <v>492.90132285565483</v>
      </c>
      <c r="G315" s="711">
        <f t="shared" si="79"/>
        <v>349.67812218844699</v>
      </c>
      <c r="H315" s="718">
        <f t="shared" si="80"/>
        <v>300.32540904357552</v>
      </c>
      <c r="I315" s="711">
        <f t="shared" si="81"/>
        <v>299.9721810109744</v>
      </c>
      <c r="J315" s="711">
        <f t="shared" si="82"/>
        <v>299.72852626553134</v>
      </c>
      <c r="K315" s="711">
        <f t="shared" si="83"/>
        <v>299.58570677727204</v>
      </c>
      <c r="L315" s="711">
        <f t="shared" si="84"/>
        <v>299.53850011469171</v>
      </c>
      <c r="N315" s="581">
        <v>241</v>
      </c>
      <c r="O315" s="711">
        <f t="shared" si="85"/>
        <v>3.5075781491291544</v>
      </c>
      <c r="P315" s="711">
        <f t="shared" si="86"/>
        <v>861.00903506331974</v>
      </c>
      <c r="Q315" s="711">
        <f t="shared" si="87"/>
        <v>836.74349162294493</v>
      </c>
      <c r="R315" s="711">
        <f t="shared" si="88"/>
        <v>819.22744412062195</v>
      </c>
      <c r="S315" s="711">
        <f t="shared" si="89"/>
        <v>808.6186941945391</v>
      </c>
      <c r="T315" s="711">
        <f t="shared" si="90"/>
        <v>805.01199731839881</v>
      </c>
    </row>
    <row r="316" spans="2:20">
      <c r="B316" s="581">
        <v>242</v>
      </c>
      <c r="C316" s="711">
        <f t="shared" si="75"/>
        <v>3.5221324153081137</v>
      </c>
      <c r="D316" s="711">
        <f t="shared" si="76"/>
        <v>1477.3850838614846</v>
      </c>
      <c r="E316" s="711">
        <f t="shared" si="77"/>
        <v>854.05878789042242</v>
      </c>
      <c r="F316" s="711">
        <f t="shared" si="78"/>
        <v>493.87881913267739</v>
      </c>
      <c r="G316" s="711">
        <f t="shared" si="79"/>
        <v>350.10147377907305</v>
      </c>
      <c r="H316" s="718">
        <f t="shared" si="80"/>
        <v>300.35476141683085</v>
      </c>
      <c r="I316" s="711">
        <f t="shared" si="81"/>
        <v>299.998567345791</v>
      </c>
      <c r="J316" s="711">
        <f t="shared" si="82"/>
        <v>299.75280839602482</v>
      </c>
      <c r="K316" s="711">
        <f t="shared" si="83"/>
        <v>299.60873129443826</v>
      </c>
      <c r="L316" s="711">
        <f t="shared" si="84"/>
        <v>299.56110388718139</v>
      </c>
      <c r="N316" s="581">
        <v>242</v>
      </c>
      <c r="O316" s="711">
        <f t="shared" si="85"/>
        <v>3.5221324153081137</v>
      </c>
      <c r="P316" s="711">
        <f t="shared" si="86"/>
        <v>862.58154516226023</v>
      </c>
      <c r="Q316" s="711">
        <f t="shared" si="87"/>
        <v>838.36883721842833</v>
      </c>
      <c r="R316" s="711">
        <f t="shared" si="88"/>
        <v>820.89078991640827</v>
      </c>
      <c r="S316" s="711">
        <f t="shared" si="89"/>
        <v>810.30485804862838</v>
      </c>
      <c r="T316" s="711">
        <f t="shared" si="90"/>
        <v>806.70558881760519</v>
      </c>
    </row>
    <row r="317" spans="2:20">
      <c r="B317" s="581">
        <v>243</v>
      </c>
      <c r="C317" s="711">
        <f t="shared" si="75"/>
        <v>3.536686681487073</v>
      </c>
      <c r="D317" s="711">
        <f t="shared" si="76"/>
        <v>1477.5651670147333</v>
      </c>
      <c r="E317" s="711">
        <f t="shared" si="77"/>
        <v>855.24556574929568</v>
      </c>
      <c r="F317" s="711">
        <f t="shared" si="78"/>
        <v>494.85478503263062</v>
      </c>
      <c r="G317" s="711">
        <f t="shared" si="79"/>
        <v>350.52554761841463</v>
      </c>
      <c r="H317" s="718">
        <f t="shared" si="80"/>
        <v>300.38432602198714</v>
      </c>
      <c r="I317" s="711">
        <f t="shared" si="81"/>
        <v>300.02516121881445</v>
      </c>
      <c r="J317" s="711">
        <f t="shared" si="82"/>
        <v>299.77729439403066</v>
      </c>
      <c r="K317" s="711">
        <f t="shared" si="83"/>
        <v>299.63195733787961</v>
      </c>
      <c r="L317" s="711">
        <f t="shared" si="84"/>
        <v>299.58390836087347</v>
      </c>
      <c r="N317" s="581">
        <v>243</v>
      </c>
      <c r="O317" s="711">
        <f t="shared" si="85"/>
        <v>3.536686681487073</v>
      </c>
      <c r="P317" s="711">
        <f t="shared" si="86"/>
        <v>864.1505989063304</v>
      </c>
      <c r="Q317" s="711">
        <f t="shared" si="87"/>
        <v>839.99061032737018</v>
      </c>
      <c r="R317" s="711">
        <f t="shared" si="88"/>
        <v>822.55047970175224</v>
      </c>
      <c r="S317" s="711">
        <f t="shared" si="89"/>
        <v>811.98731573850716</v>
      </c>
      <c r="T317" s="711">
        <f t="shared" si="90"/>
        <v>808.39545782674247</v>
      </c>
    </row>
    <row r="318" spans="2:20">
      <c r="B318" s="581">
        <v>244</v>
      </c>
      <c r="C318" s="711">
        <f t="shared" si="75"/>
        <v>3.5512409476660318</v>
      </c>
      <c r="D318" s="711">
        <f t="shared" si="76"/>
        <v>1477.74438025882</v>
      </c>
      <c r="E318" s="711">
        <f t="shared" si="77"/>
        <v>856.42685270898824</v>
      </c>
      <c r="F318" s="711">
        <f t="shared" si="78"/>
        <v>495.82921267697873</v>
      </c>
      <c r="G318" s="711">
        <f t="shared" si="79"/>
        <v>350.95033124708044</v>
      </c>
      <c r="H318" s="718">
        <f t="shared" si="80"/>
        <v>300.4141030045609</v>
      </c>
      <c r="I318" s="711">
        <f t="shared" si="81"/>
        <v>300.05196287639319</v>
      </c>
      <c r="J318" s="711">
        <f t="shared" si="82"/>
        <v>299.80198457969527</v>
      </c>
      <c r="K318" s="711">
        <f t="shared" si="83"/>
        <v>299.65538527270354</v>
      </c>
      <c r="L318" s="711">
        <f t="shared" si="84"/>
        <v>299.60691391593355</v>
      </c>
      <c r="N318" s="581">
        <v>244</v>
      </c>
      <c r="O318" s="711">
        <f t="shared" si="85"/>
        <v>3.5512409476660318</v>
      </c>
      <c r="P318" s="711">
        <f t="shared" si="86"/>
        <v>865.71620389254917</v>
      </c>
      <c r="Q318" s="711">
        <f t="shared" si="87"/>
        <v>841.60881880204511</v>
      </c>
      <c r="R318" s="711">
        <f t="shared" si="88"/>
        <v>824.20652151251306</v>
      </c>
      <c r="S318" s="711">
        <f t="shared" si="89"/>
        <v>813.66607541027179</v>
      </c>
      <c r="T318" s="711">
        <f t="shared" si="90"/>
        <v>810.08161252779121</v>
      </c>
    </row>
    <row r="319" spans="2:20">
      <c r="B319" s="581">
        <v>245</v>
      </c>
      <c r="C319" s="711">
        <f t="shared" si="75"/>
        <v>3.5657952138449911</v>
      </c>
      <c r="D319" s="711">
        <f t="shared" si="76"/>
        <v>1477.9227299782608</v>
      </c>
      <c r="E319" s="711">
        <f t="shared" si="77"/>
        <v>857.60268743619395</v>
      </c>
      <c r="F319" s="711">
        <f t="shared" si="78"/>
        <v>496.80209437806013</v>
      </c>
      <c r="G319" s="711">
        <f t="shared" si="79"/>
        <v>351.37581228318618</v>
      </c>
      <c r="H319" s="718">
        <f t="shared" si="80"/>
        <v>300.44409250417766</v>
      </c>
      <c r="I319" s="711">
        <f t="shared" si="81"/>
        <v>300.07897255836559</v>
      </c>
      <c r="J319" s="711">
        <f t="shared" si="82"/>
        <v>299.826879266221</v>
      </c>
      <c r="K319" s="711">
        <f t="shared" si="83"/>
        <v>299.67901545681667</v>
      </c>
      <c r="L319" s="711">
        <f t="shared" si="84"/>
        <v>299.63012092524241</v>
      </c>
      <c r="N319" s="581">
        <v>245</v>
      </c>
      <c r="O319" s="711">
        <f t="shared" si="85"/>
        <v>3.5657952138449911</v>
      </c>
      <c r="P319" s="711">
        <f t="shared" si="86"/>
        <v>867.27836770123736</v>
      </c>
      <c r="Q319" s="711">
        <f t="shared" si="87"/>
        <v>843.2234704774686</v>
      </c>
      <c r="R319" s="711">
        <f t="shared" si="88"/>
        <v>825.85892336688687</v>
      </c>
      <c r="S319" s="711">
        <f t="shared" si="89"/>
        <v>815.34114519211357</v>
      </c>
      <c r="T319" s="711">
        <f t="shared" si="90"/>
        <v>811.76406108474771</v>
      </c>
    </row>
    <row r="320" spans="2:20">
      <c r="B320" s="581">
        <v>246</v>
      </c>
      <c r="C320" s="711">
        <f t="shared" si="75"/>
        <v>3.5803494800239504</v>
      </c>
      <c r="D320" s="711">
        <f t="shared" si="76"/>
        <v>1478.1002224959882</v>
      </c>
      <c r="E320" s="711">
        <f t="shared" si="77"/>
        <v>858.77310824295989</v>
      </c>
      <c r="F320" s="711">
        <f t="shared" si="78"/>
        <v>497.77342263609842</v>
      </c>
      <c r="G320" s="711">
        <f t="shared" si="79"/>
        <v>351.8019784224897</v>
      </c>
      <c r="H320" s="718">
        <f t="shared" si="80"/>
        <v>300.47429465461806</v>
      </c>
      <c r="I320" s="711">
        <f t="shared" si="81"/>
        <v>300.10619049810458</v>
      </c>
      <c r="J320" s="711">
        <f t="shared" si="82"/>
        <v>299.85197875990855</v>
      </c>
      <c r="K320" s="711">
        <f t="shared" si="83"/>
        <v>299.70284824096609</v>
      </c>
      <c r="L320" s="711">
        <f t="shared" si="84"/>
        <v>299.65352975443693</v>
      </c>
      <c r="N320" s="581">
        <v>246</v>
      </c>
      <c r="O320" s="711">
        <f t="shared" si="85"/>
        <v>3.5803494800239504</v>
      </c>
      <c r="P320" s="711">
        <f t="shared" si="86"/>
        <v>868.83709789605427</v>
      </c>
      <c r="Q320" s="711">
        <f t="shared" si="87"/>
        <v>844.83457317143495</v>
      </c>
      <c r="R320" s="711">
        <f t="shared" si="88"/>
        <v>827.50769326544628</v>
      </c>
      <c r="S320" s="711">
        <f t="shared" si="89"/>
        <v>817.01253319435818</v>
      </c>
      <c r="T320" s="711">
        <f t="shared" si="90"/>
        <v>813.44281164366407</v>
      </c>
    </row>
    <row r="321" spans="2:20">
      <c r="B321" s="581">
        <v>247</v>
      </c>
      <c r="C321" s="711">
        <f t="shared" si="75"/>
        <v>3.5949037462029096</v>
      </c>
      <c r="D321" s="711">
        <f t="shared" si="76"/>
        <v>1478.2768640741099</v>
      </c>
      <c r="E321" s="711">
        <f t="shared" si="77"/>
        <v>859.93815309045431</v>
      </c>
      <c r="F321" s="711">
        <f t="shared" si="78"/>
        <v>498.74319013625853</v>
      </c>
      <c r="G321" s="711">
        <f t="shared" si="79"/>
        <v>352.22881743851156</v>
      </c>
      <c r="H321" s="718">
        <f t="shared" si="80"/>
        <v>300.50470958386416</v>
      </c>
      <c r="I321" s="711">
        <f t="shared" si="81"/>
        <v>300.13361692256211</v>
      </c>
      <c r="J321" s="711">
        <f t="shared" si="82"/>
        <v>299.87728336020007</v>
      </c>
      <c r="K321" s="711">
        <f t="shared" si="83"/>
        <v>299.72688396878164</v>
      </c>
      <c r="L321" s="711">
        <f t="shared" si="84"/>
        <v>299.67714076195136</v>
      </c>
      <c r="N321" s="581">
        <v>247</v>
      </c>
      <c r="O321" s="711">
        <f t="shared" si="85"/>
        <v>3.5949037462029096</v>
      </c>
      <c r="P321" s="711">
        <f t="shared" si="86"/>
        <v>870.39240202403437</v>
      </c>
      <c r="Q321" s="711">
        <f t="shared" si="87"/>
        <v>846.44213468455507</v>
      </c>
      <c r="R321" s="711">
        <f t="shared" si="88"/>
        <v>829.15283919117849</v>
      </c>
      <c r="S321" s="711">
        <f t="shared" si="89"/>
        <v>818.68024750950485</v>
      </c>
      <c r="T321" s="711">
        <f t="shared" si="90"/>
        <v>815.11787233268751</v>
      </c>
    </row>
    <row r="322" spans="2:20">
      <c r="B322" s="581">
        <v>248</v>
      </c>
      <c r="C322" s="711">
        <f t="shared" si="75"/>
        <v>3.6094580123818685</v>
      </c>
      <c r="D322" s="711">
        <f t="shared" si="76"/>
        <v>1478.4526609146537</v>
      </c>
      <c r="E322" s="711">
        <f t="shared" si="77"/>
        <v>861.09785959269129</v>
      </c>
      <c r="F322" s="711">
        <f t="shared" si="78"/>
        <v>499.71138974574683</v>
      </c>
      <c r="G322" s="711">
        <f t="shared" si="79"/>
        <v>352.65631718264189</v>
      </c>
      <c r="H322" s="718">
        <f t="shared" si="80"/>
        <v>300.53533741414532</v>
      </c>
      <c r="I322" s="711">
        <f t="shared" si="81"/>
        <v>300.16125205231339</v>
      </c>
      <c r="J322" s="711">
        <f t="shared" si="82"/>
        <v>299.90279335972218</v>
      </c>
      <c r="K322" s="711">
        <f t="shared" si="83"/>
        <v>299.75112297681721</v>
      </c>
      <c r="L322" s="711">
        <f t="shared" si="84"/>
        <v>299.70095429905933</v>
      </c>
      <c r="N322" s="581">
        <v>248</v>
      </c>
      <c r="O322" s="711">
        <f t="shared" si="85"/>
        <v>3.6094580123818685</v>
      </c>
      <c r="P322" s="711">
        <f t="shared" si="86"/>
        <v>871.94428761562403</v>
      </c>
      <c r="Q322" s="711">
        <f t="shared" si="87"/>
        <v>848.04616280029416</v>
      </c>
      <c r="R322" s="711">
        <f t="shared" si="88"/>
        <v>830.79436910952438</v>
      </c>
      <c r="S322" s="711">
        <f t="shared" si="89"/>
        <v>820.34429621226582</v>
      </c>
      <c r="T322" s="711">
        <f t="shared" si="90"/>
        <v>816.78925126209958</v>
      </c>
    </row>
    <row r="323" spans="2:20">
      <c r="B323" s="581">
        <v>249</v>
      </c>
      <c r="C323" s="711">
        <f t="shared" si="75"/>
        <v>3.6240122785608277</v>
      </c>
      <c r="D323" s="711">
        <f t="shared" si="76"/>
        <v>1478.6276191602979</v>
      </c>
      <c r="E323" s="711">
        <f t="shared" si="77"/>
        <v>862.25226502021235</v>
      </c>
      <c r="F323" s="711">
        <f t="shared" si="78"/>
        <v>500.67801451095454</v>
      </c>
      <c r="G323" s="711">
        <f t="shared" si="79"/>
        <v>353.08446558423265</v>
      </c>
      <c r="H323" s="718">
        <f t="shared" si="80"/>
        <v>300.56617826198419</v>
      </c>
      <c r="I323" s="711">
        <f t="shared" si="81"/>
        <v>300.18909610160176</v>
      </c>
      <c r="J323" s="711">
        <f t="shared" si="82"/>
        <v>299.92850904432896</v>
      </c>
      <c r="K323" s="711">
        <f t="shared" si="83"/>
        <v>299.77556559459327</v>
      </c>
      <c r="L323" s="711">
        <f t="shared" si="84"/>
        <v>299.72497070991494</v>
      </c>
      <c r="N323" s="581">
        <v>249</v>
      </c>
      <c r="O323" s="711">
        <f t="shared" si="85"/>
        <v>3.6240122785608277</v>
      </c>
      <c r="P323" s="711">
        <f t="shared" si="86"/>
        <v>873.49276218471755</v>
      </c>
      <c r="Q323" s="711">
        <f t="shared" si="87"/>
        <v>849.64666528500948</v>
      </c>
      <c r="R323" s="711">
        <f t="shared" si="88"/>
        <v>832.43229096841696</v>
      </c>
      <c r="S323" s="711">
        <f t="shared" si="89"/>
        <v>822.00468735960476</v>
      </c>
      <c r="T323" s="711">
        <f t="shared" si="90"/>
        <v>818.45695652435586</v>
      </c>
    </row>
    <row r="324" spans="2:20">
      <c r="B324" s="581">
        <v>250</v>
      </c>
      <c r="C324" s="711">
        <f t="shared" si="75"/>
        <v>3.638566544739787</v>
      </c>
      <c r="D324" s="711">
        <f t="shared" si="76"/>
        <v>1478.801744895087</v>
      </c>
      <c r="E324" s="711">
        <f t="shared" si="77"/>
        <v>863.40140630372491</v>
      </c>
      <c r="F324" s="711">
        <f t="shared" si="78"/>
        <v>501.64305765464417</v>
      </c>
      <c r="G324" s="711">
        <f t="shared" si="79"/>
        <v>353.51325065067704</v>
      </c>
      <c r="H324" s="718">
        <f t="shared" si="80"/>
        <v>300.59723223824238</v>
      </c>
      <c r="I324" s="711">
        <f t="shared" si="81"/>
        <v>300.21714927838303</v>
      </c>
      <c r="J324" s="711">
        <f t="shared" si="82"/>
        <v>299.95443069314513</v>
      </c>
      <c r="K324" s="711">
        <f t="shared" si="83"/>
        <v>299.80021214463892</v>
      </c>
      <c r="L324" s="711">
        <f t="shared" si="84"/>
        <v>299.74919033159483</v>
      </c>
      <c r="N324" s="581">
        <v>250</v>
      </c>
      <c r="O324" s="711">
        <f t="shared" si="85"/>
        <v>3.638566544739787</v>
      </c>
      <c r="P324" s="711">
        <f t="shared" si="86"/>
        <v>875.03783322869413</v>
      </c>
      <c r="Q324" s="711">
        <f t="shared" si="87"/>
        <v>851.243649887988</v>
      </c>
      <c r="R324" s="711">
        <f t="shared" si="88"/>
        <v>834.06661269831943</v>
      </c>
      <c r="S324" s="711">
        <f t="shared" si="89"/>
        <v>823.66142899077681</v>
      </c>
      <c r="T324" s="711">
        <f t="shared" si="90"/>
        <v>820.12099619412436</v>
      </c>
    </row>
    <row r="325" spans="2:20">
      <c r="B325" s="581">
        <v>251</v>
      </c>
      <c r="C325" s="711">
        <f t="shared" si="75"/>
        <v>3.6531208109187459</v>
      </c>
      <c r="D325" s="711">
        <f t="shared" si="76"/>
        <v>1478.9750441451361</v>
      </c>
      <c r="E325" s="711">
        <f t="shared" si="77"/>
        <v>864.54532003769862</v>
      </c>
      <c r="F325" s="711">
        <f t="shared" si="78"/>
        <v>502.60651257317812</v>
      </c>
      <c r="G325" s="711">
        <f t="shared" si="79"/>
        <v>353.94266046747555</v>
      </c>
      <c r="H325" s="718">
        <f t="shared" si="80"/>
        <v>300.62849944816622</v>
      </c>
      <c r="I325" s="711">
        <f t="shared" si="81"/>
        <v>300.24541178436994</v>
      </c>
      <c r="J325" s="711">
        <f t="shared" si="82"/>
        <v>299.98055857860948</v>
      </c>
      <c r="K325" s="711">
        <f t="shared" si="83"/>
        <v>299.82506294253426</v>
      </c>
      <c r="L325" s="711">
        <f t="shared" si="84"/>
        <v>299.77361349414048</v>
      </c>
      <c r="N325" s="581">
        <v>251</v>
      </c>
      <c r="O325" s="711">
        <f t="shared" si="85"/>
        <v>3.6531208109187459</v>
      </c>
      <c r="P325" s="711">
        <f t="shared" si="86"/>
        <v>876.57950822845362</v>
      </c>
      <c r="Q325" s="711">
        <f t="shared" si="87"/>
        <v>852.83712434148367</v>
      </c>
      <c r="R325" s="711">
        <f t="shared" si="88"/>
        <v>835.6973422122644</v>
      </c>
      <c r="S325" s="711">
        <f t="shared" si="89"/>
        <v>825.31452912736665</v>
      </c>
      <c r="T325" s="711">
        <f t="shared" si="90"/>
        <v>821.78137832832533</v>
      </c>
    </row>
    <row r="326" spans="2:20">
      <c r="B326" s="581">
        <v>252</v>
      </c>
      <c r="C326" s="711">
        <f t="shared" si="75"/>
        <v>3.6676750770977051</v>
      </c>
      <c r="D326" s="711">
        <f t="shared" si="76"/>
        <v>1479.1475228793206</v>
      </c>
      <c r="E326" s="711">
        <f t="shared" si="77"/>
        <v>865.68404248391971</v>
      </c>
      <c r="F326" s="711">
        <f t="shared" si="78"/>
        <v>503.56837283378837</v>
      </c>
      <c r="G326" s="711">
        <f t="shared" si="79"/>
        <v>354.37268319828877</v>
      </c>
      <c r="H326" s="718">
        <f t="shared" si="80"/>
        <v>300.65997999143212</v>
      </c>
      <c r="I326" s="711">
        <f t="shared" si="81"/>
        <v>300.27388381507666</v>
      </c>
      <c r="J326" s="711">
        <f t="shared" si="82"/>
        <v>300.00689296651814</v>
      </c>
      <c r="K326" s="711">
        <f t="shared" si="83"/>
        <v>299.85011829695287</v>
      </c>
      <c r="L326" s="711">
        <f t="shared" si="84"/>
        <v>299.79824052060019</v>
      </c>
      <c r="N326" s="581">
        <v>252</v>
      </c>
      <c r="O326" s="711">
        <f t="shared" si="85"/>
        <v>3.6676750770977051</v>
      </c>
      <c r="P326" s="711">
        <f t="shared" si="86"/>
        <v>878.1177946484529</v>
      </c>
      <c r="Q326" s="711">
        <f t="shared" si="87"/>
        <v>854.42709636075551</v>
      </c>
      <c r="R326" s="711">
        <f t="shared" si="88"/>
        <v>837.32448740589132</v>
      </c>
      <c r="S326" s="711">
        <f t="shared" si="89"/>
        <v>826.96399577332772</v>
      </c>
      <c r="T326" s="711">
        <f t="shared" si="90"/>
        <v>823.43811096617014</v>
      </c>
    </row>
    <row r="327" spans="2:20">
      <c r="B327" s="581">
        <v>253</v>
      </c>
      <c r="C327" s="711">
        <f t="shared" si="75"/>
        <v>3.6822293432766644</v>
      </c>
      <c r="D327" s="711">
        <f t="shared" si="76"/>
        <v>1479.3191870099545</v>
      </c>
      <c r="E327" s="711">
        <f t="shared" si="77"/>
        <v>866.81760957500421</v>
      </c>
      <c r="F327" s="711">
        <f t="shared" si="78"/>
        <v>504.52863217188764</v>
      </c>
      <c r="G327" s="711">
        <f t="shared" si="79"/>
        <v>354.80330708497803</v>
      </c>
      <c r="H327" s="718">
        <f t="shared" si="80"/>
        <v>300.691673962192</v>
      </c>
      <c r="I327" s="711">
        <f t="shared" si="81"/>
        <v>300.3025655598633</v>
      </c>
      <c r="J327" s="711">
        <f t="shared" si="82"/>
        <v>300.03343411606795</v>
      </c>
      <c r="K327" s="711">
        <f t="shared" si="83"/>
        <v>299.87537850970477</v>
      </c>
      <c r="L327" s="711">
        <f t="shared" si="84"/>
        <v>299.82307172707141</v>
      </c>
      <c r="N327" s="581">
        <v>253</v>
      </c>
      <c r="O327" s="711">
        <f t="shared" si="85"/>
        <v>3.6822293432766644</v>
      </c>
      <c r="P327" s="711">
        <f t="shared" si="86"/>
        <v>879.65269993674224</v>
      </c>
      <c r="Q327" s="711">
        <f t="shared" si="87"/>
        <v>856.01357364410399</v>
      </c>
      <c r="R327" s="711">
        <f t="shared" si="88"/>
        <v>838.94805615748567</v>
      </c>
      <c r="S327" s="711">
        <f t="shared" si="89"/>
        <v>828.60983691502065</v>
      </c>
      <c r="T327" s="711">
        <f t="shared" si="90"/>
        <v>825.09120212920004</v>
      </c>
    </row>
    <row r="328" spans="2:20">
      <c r="B328" s="581">
        <v>254</v>
      </c>
      <c r="C328" s="711">
        <f t="shared" si="75"/>
        <v>3.6967836094556237</v>
      </c>
      <c r="D328" s="711">
        <f t="shared" si="76"/>
        <v>1479.4900423934571</v>
      </c>
      <c r="E328" s="711">
        <f t="shared" si="77"/>
        <v>867.94605691787046</v>
      </c>
      <c r="F328" s="711">
        <f t="shared" si="78"/>
        <v>505.4872844884203</v>
      </c>
      <c r="G328" s="711">
        <f t="shared" si="79"/>
        <v>355.23452044763371</v>
      </c>
      <c r="H328" s="718">
        <f t="shared" si="80"/>
        <v>300.72358144911846</v>
      </c>
      <c r="I328" s="711">
        <f t="shared" si="81"/>
        <v>300.33145720198024</v>
      </c>
      <c r="J328" s="711">
        <f t="shared" si="82"/>
        <v>300.06018227990006</v>
      </c>
      <c r="K328" s="711">
        <f t="shared" si="83"/>
        <v>299.90084387577872</v>
      </c>
      <c r="L328" s="711">
        <f t="shared" si="84"/>
        <v>299.84810742274328</v>
      </c>
      <c r="N328" s="581">
        <v>254</v>
      </c>
      <c r="O328" s="711">
        <f t="shared" si="85"/>
        <v>3.6967836094556237</v>
      </c>
      <c r="P328" s="711">
        <f t="shared" si="86"/>
        <v>881.18423152500111</v>
      </c>
      <c r="Q328" s="711">
        <f t="shared" si="87"/>
        <v>857.59656387290909</v>
      </c>
      <c r="R328" s="711">
        <f t="shared" si="88"/>
        <v>840.56805632801593</v>
      </c>
      <c r="S328" s="711">
        <f t="shared" si="89"/>
        <v>830.25206052125236</v>
      </c>
      <c r="T328" s="711">
        <f t="shared" si="90"/>
        <v>826.74065982132481</v>
      </c>
    </row>
    <row r="329" spans="2:20">
      <c r="B329" s="581">
        <v>255</v>
      </c>
      <c r="C329" s="711">
        <f t="shared" si="75"/>
        <v>3.7113378756345825</v>
      </c>
      <c r="D329" s="711">
        <f t="shared" si="76"/>
        <v>1479.6600948310072</v>
      </c>
      <c r="E329" s="711">
        <f t="shared" si="77"/>
        <v>869.06941979717169</v>
      </c>
      <c r="F329" s="711">
        <f t="shared" si="78"/>
        <v>506.44432384725349</v>
      </c>
      <c r="G329" s="711">
        <f t="shared" si="79"/>
        <v>355.66631168459134</v>
      </c>
      <c r="H329" s="718">
        <f t="shared" si="80"/>
        <v>300.75570253544981</v>
      </c>
      <c r="I329" s="711">
        <f t="shared" si="81"/>
        <v>300.36055891861258</v>
      </c>
      <c r="J329" s="711">
        <f t="shared" si="82"/>
        <v>300.08713770414329</v>
      </c>
      <c r="K329" s="711">
        <f t="shared" si="83"/>
        <v>299.92651468338534</v>
      </c>
      <c r="L329" s="711">
        <f t="shared" si="84"/>
        <v>299.87334790993941</v>
      </c>
      <c r="N329" s="581">
        <v>255</v>
      </c>
      <c r="O329" s="711">
        <f t="shared" si="85"/>
        <v>3.7113378756345825</v>
      </c>
      <c r="P329" s="711">
        <f t="shared" si="86"/>
        <v>882.71239682857436</v>
      </c>
      <c r="Q329" s="711">
        <f t="shared" si="87"/>
        <v>859.17607471166718</v>
      </c>
      <c r="R329" s="711">
        <f t="shared" si="88"/>
        <v>842.18449576117291</v>
      </c>
      <c r="S329" s="711">
        <f t="shared" si="89"/>
        <v>831.89067454331462</v>
      </c>
      <c r="T329" s="711">
        <f t="shared" si="90"/>
        <v>828.38649202886188</v>
      </c>
    </row>
    <row r="330" spans="2:20">
      <c r="B330" s="581">
        <v>256</v>
      </c>
      <c r="C330" s="711">
        <f t="shared" si="75"/>
        <v>3.7258921418135418</v>
      </c>
      <c r="D330" s="711">
        <f t="shared" si="76"/>
        <v>1479.8293500691871</v>
      </c>
      <c r="E330" s="711">
        <f t="shared" si="77"/>
        <v>870.18773317868784</v>
      </c>
      <c r="F330" s="711">
        <f t="shared" si="78"/>
        <v>507.39974447260687</v>
      </c>
      <c r="G330" s="711">
        <f t="shared" si="79"/>
        <v>356.09866927243598</v>
      </c>
      <c r="H330" s="718">
        <f t="shared" si="80"/>
        <v>300.78803729903501</v>
      </c>
      <c r="I330" s="711">
        <f t="shared" si="81"/>
        <v>300.38987088092449</v>
      </c>
      <c r="J330" s="711">
        <f t="shared" si="82"/>
        <v>300.11430062845795</v>
      </c>
      <c r="K330" s="711">
        <f t="shared" si="83"/>
        <v>299.95239121400016</v>
      </c>
      <c r="L330" s="711">
        <f t="shared" si="84"/>
        <v>299.89879348416031</v>
      </c>
      <c r="N330" s="581">
        <v>256</v>
      </c>
      <c r="O330" s="711">
        <f t="shared" si="85"/>
        <v>3.7258921418135418</v>
      </c>
      <c r="P330" s="711">
        <f t="shared" si="86"/>
        <v>884.23720324650776</v>
      </c>
      <c r="Q330" s="711">
        <f t="shared" si="87"/>
        <v>860.75211380802807</v>
      </c>
      <c r="R330" s="711">
        <f t="shared" si="88"/>
        <v>843.79738228340659</v>
      </c>
      <c r="S330" s="711">
        <f t="shared" si="89"/>
        <v>833.52568691502211</v>
      </c>
      <c r="T330" s="711">
        <f t="shared" si="90"/>
        <v>830.02870672057486</v>
      </c>
    </row>
    <row r="331" spans="2:20">
      <c r="B331" s="581">
        <v>257</v>
      </c>
      <c r="C331" s="711">
        <f t="shared" ref="C331:C394" si="91">$C$73*B331</f>
        <v>3.7404464079925011</v>
      </c>
      <c r="D331" s="711">
        <f t="shared" ref="D331:D394" si="92">(1-2*FoAb-2*FoAb*BiCombAb)*D330+2*FoAb*E330+2*FoAb*BiCombAb*Tcomb</f>
        <v>1479.9978138006156</v>
      </c>
      <c r="E331" s="711">
        <f t="shared" ref="E331:E394" si="93">FoAb*D330+(1-2*FoAb)*E330+FoAb*F330</f>
        <v>871.30103171267922</v>
      </c>
      <c r="F331" s="711">
        <f t="shared" ref="F331:F394" si="94">FoAb*E330+(1-2*FoAb)*F330+FoAb*G330</f>
        <v>508.35354074652105</v>
      </c>
      <c r="G331" s="711">
        <f t="shared" ref="G331:G394" si="95">FoAb*F330+(1-2*FoAb)*G330+FoAb*H330</f>
        <v>356.53158176599555</v>
      </c>
      <c r="H331" s="718">
        <f t="shared" ref="H331:H394" si="96">_FoN1*G330+(1-_FoN1-_FoN2)*H330+_FoN2*I330</f>
        <v>300.82058581237851</v>
      </c>
      <c r="I331" s="711">
        <f t="shared" ref="I331:I394" si="97">FoCase*H330+(1-2*FoCase)*I330+FoCase*J330</f>
        <v>300.4193932541034</v>
      </c>
      <c r="J331" s="711">
        <f t="shared" ref="J331:J394" si="98">FoCase*I330+(1-2*FoCase)*J330+FoCase*K330</f>
        <v>300.1416712860792</v>
      </c>
      <c r="K331" s="711">
        <f t="shared" ref="K331:K394" si="99">FoCase*J330+(1-2*FoCase)*K330+FoCase*L330</f>
        <v>299.97847374240655</v>
      </c>
      <c r="L331" s="711">
        <f t="shared" ref="L331:L394" si="100">(1-2*FoCase-2*FoCase*BiAtmCase)*L330+2*FoCase*K330+2*FoCase*BiAtmCase*Tatm</f>
        <v>299.92444443412643</v>
      </c>
      <c r="N331" s="581">
        <v>257</v>
      </c>
      <c r="O331" s="711">
        <f t="shared" ref="O331:O394" si="101">$O$73*N331</f>
        <v>3.7404464079925011</v>
      </c>
      <c r="P331" s="711">
        <f t="shared" ref="P331:P394" si="102">(1-2*FoCase-2*FoCase*BiCombCase)*P330+2*FoCase*Q330+2*FoCase*BiCombCase*Tcomb</f>
        <v>885.75865816158432</v>
      </c>
      <c r="Q331" s="711">
        <f t="shared" ref="Q331:Q394" si="103">FoCase*P330+(1-2*FoCase)*Q330+FoCase*R330</f>
        <v>862.32468879283249</v>
      </c>
      <c r="R331" s="711">
        <f t="shared" ref="R331:R394" si="104">FoCase*Q330+(1-2*FoCase)*R330+FoCase*S330</f>
        <v>845.40672370396476</v>
      </c>
      <c r="S331" s="711">
        <f t="shared" ref="S331:S394" si="105">FoCase*R330+(1-2*FoCase)*S330+FoCase*T330</f>
        <v>835.15710555275109</v>
      </c>
      <c r="T331" s="711">
        <f t="shared" ref="T331:T394" si="106">(1-2*FoCase-2*FoCase*BiAtmCase)*T330+2*FoCase*S330+2*FoCase*BiAtmCase*Tatm</f>
        <v>831.66731184771231</v>
      </c>
    </row>
    <row r="332" spans="2:20">
      <c r="B332" s="581">
        <v>258</v>
      </c>
      <c r="C332" s="711">
        <f t="shared" si="91"/>
        <v>3.7550006741714599</v>
      </c>
      <c r="D332" s="711">
        <f t="shared" si="92"/>
        <v>1480.1654916645707</v>
      </c>
      <c r="E332" s="711">
        <f t="shared" si="93"/>
        <v>872.40934973720061</v>
      </c>
      <c r="F332" s="711">
        <f t="shared" si="94"/>
        <v>509.30570720636405</v>
      </c>
      <c r="G332" s="711">
        <f t="shared" si="95"/>
        <v>356.96503779832261</v>
      </c>
      <c r="H332" s="718">
        <f t="shared" si="96"/>
        <v>300.85334814268469</v>
      </c>
      <c r="I332" s="711">
        <f t="shared" si="97"/>
        <v>300.44912619740438</v>
      </c>
      <c r="J332" s="711">
        <f t="shared" si="98"/>
        <v>300.16924990386099</v>
      </c>
      <c r="K332" s="711">
        <f t="shared" si="99"/>
        <v>300.00476253673884</v>
      </c>
      <c r="L332" s="711">
        <f t="shared" si="100"/>
        <v>299.95030104182109</v>
      </c>
      <c r="N332" s="581">
        <v>258</v>
      </c>
      <c r="O332" s="711">
        <f t="shared" si="101"/>
        <v>3.7550006741714599</v>
      </c>
      <c r="P332" s="711">
        <f t="shared" si="102"/>
        <v>887.27676894035972</v>
      </c>
      <c r="Q332" s="711">
        <f t="shared" si="103"/>
        <v>863.89380728014839</v>
      </c>
      <c r="R332" s="711">
        <f t="shared" si="104"/>
        <v>847.01252781493065</v>
      </c>
      <c r="S332" s="711">
        <f t="shared" si="105"/>
        <v>836.78493835547772</v>
      </c>
      <c r="T332" s="711">
        <f t="shared" si="106"/>
        <v>833.30231534404595</v>
      </c>
    </row>
    <row r="333" spans="2:20">
      <c r="B333" s="581">
        <v>259</v>
      </c>
      <c r="C333" s="711">
        <f t="shared" si="91"/>
        <v>3.7695549403504192</v>
      </c>
      <c r="D333" s="711">
        <f t="shared" si="92"/>
        <v>1480.332389247601</v>
      </c>
      <c r="E333" s="711">
        <f t="shared" si="93"/>
        <v>873.51272128137737</v>
      </c>
      <c r="F333" s="711">
        <f t="shared" si="94"/>
        <v>510.25623854237494</v>
      </c>
      <c r="G333" s="711">
        <f t="shared" si="95"/>
        <v>357.39902608066541</v>
      </c>
      <c r="H333" s="718">
        <f t="shared" si="96"/>
        <v>300.88632435190249</v>
      </c>
      <c r="I333" s="711">
        <f t="shared" si="97"/>
        <v>300.47906986419423</v>
      </c>
      <c r="J333" s="711">
        <f t="shared" si="98"/>
        <v>300.19703670231934</v>
      </c>
      <c r="K333" s="711">
        <f t="shared" si="99"/>
        <v>300.03125785852552</v>
      </c>
      <c r="L333" s="711">
        <f t="shared" si="100"/>
        <v>299.97636358253351</v>
      </c>
      <c r="N333" s="581">
        <v>259</v>
      </c>
      <c r="O333" s="711">
        <f t="shared" si="101"/>
        <v>3.7695549403504192</v>
      </c>
      <c r="P333" s="711">
        <f t="shared" si="102"/>
        <v>888.79154293319812</v>
      </c>
      <c r="Q333" s="711">
        <f t="shared" si="103"/>
        <v>865.45947686730813</v>
      </c>
      <c r="R333" s="711">
        <f t="shared" si="104"/>
        <v>848.61480239126035</v>
      </c>
      <c r="S333" s="711">
        <f t="shared" si="105"/>
        <v>838.40919320481669</v>
      </c>
      <c r="T333" s="711">
        <f t="shared" si="106"/>
        <v>834.93372512590906</v>
      </c>
    </row>
    <row r="334" spans="2:20">
      <c r="B334" s="581">
        <v>260</v>
      </c>
      <c r="C334" s="711">
        <f t="shared" si="91"/>
        <v>3.7841092065293784</v>
      </c>
      <c r="D334" s="711">
        <f t="shared" si="92"/>
        <v>1480.4985120841288</v>
      </c>
      <c r="E334" s="711">
        <f t="shared" si="93"/>
        <v>874.61118006864365</v>
      </c>
      <c r="F334" s="711">
        <f t="shared" si="94"/>
        <v>511.2051295952445</v>
      </c>
      <c r="G334" s="711">
        <f t="shared" si="95"/>
        <v>357.83353540242825</v>
      </c>
      <c r="H334" s="718">
        <f t="shared" si="96"/>
        <v>300.91951449676941</v>
      </c>
      <c r="I334" s="711">
        <f t="shared" si="97"/>
        <v>300.50922440199554</v>
      </c>
      <c r="J334" s="711">
        <f t="shared" si="98"/>
        <v>300.22503189567647</v>
      </c>
      <c r="K334" s="711">
        <f t="shared" si="99"/>
        <v>300.0579599627327</v>
      </c>
      <c r="L334" s="711">
        <f t="shared" si="100"/>
        <v>300.00263232490192</v>
      </c>
      <c r="N334" s="581">
        <v>260</v>
      </c>
      <c r="O334" s="711">
        <f t="shared" si="101"/>
        <v>3.7841092065293784</v>
      </c>
      <c r="P334" s="711">
        <f t="shared" si="102"/>
        <v>890.30298747430766</v>
      </c>
      <c r="Q334" s="711">
        <f t="shared" si="103"/>
        <v>867.02170513494525</v>
      </c>
      <c r="R334" s="711">
        <f t="shared" si="104"/>
        <v>850.21355519082113</v>
      </c>
      <c r="S334" s="711">
        <f t="shared" si="105"/>
        <v>840.02987796505863</v>
      </c>
      <c r="T334" s="711">
        <f t="shared" si="106"/>
        <v>836.56154909223494</v>
      </c>
    </row>
    <row r="335" spans="2:20">
      <c r="B335" s="581">
        <v>261</v>
      </c>
      <c r="C335" s="711">
        <f t="shared" si="91"/>
        <v>3.7986634727083377</v>
      </c>
      <c r="D335" s="711">
        <f t="shared" si="92"/>
        <v>1480.6638656570437</v>
      </c>
      <c r="E335" s="711">
        <f t="shared" si="93"/>
        <v>875.70475951994297</v>
      </c>
      <c r="F335" s="711">
        <f t="shared" si="94"/>
        <v>512.1523753537316</v>
      </c>
      <c r="G335" s="711">
        <f t="shared" si="95"/>
        <v>358.26855463112173</v>
      </c>
      <c r="H335" s="718">
        <f t="shared" si="96"/>
        <v>300.9529186288558</v>
      </c>
      <c r="I335" s="711">
        <f t="shared" si="97"/>
        <v>300.53958995253106</v>
      </c>
      <c r="J335" s="711">
        <f t="shared" si="98"/>
        <v>300.25323569190414</v>
      </c>
      <c r="K335" s="711">
        <f t="shared" si="99"/>
        <v>300.08486909780726</v>
      </c>
      <c r="L335" s="711">
        <f t="shared" si="100"/>
        <v>300.02910753095671</v>
      </c>
      <c r="N335" s="581">
        <v>261</v>
      </c>
      <c r="O335" s="711">
        <f t="shared" si="101"/>
        <v>3.7986634727083377</v>
      </c>
      <c r="P335" s="711">
        <f t="shared" si="102"/>
        <v>891.81110988177602</v>
      </c>
      <c r="Q335" s="711">
        <f t="shared" si="103"/>
        <v>868.58049964703116</v>
      </c>
      <c r="R335" s="711">
        <f t="shared" si="104"/>
        <v>851.80879395442821</v>
      </c>
      <c r="S335" s="711">
        <f t="shared" si="105"/>
        <v>841.64700048320856</v>
      </c>
      <c r="T335" s="711">
        <f t="shared" si="106"/>
        <v>838.18579512459542</v>
      </c>
    </row>
    <row r="336" spans="2:20">
      <c r="B336" s="581">
        <v>262</v>
      </c>
      <c r="C336" s="711">
        <f t="shared" si="91"/>
        <v>3.8132177388872965</v>
      </c>
      <c r="D336" s="711">
        <f t="shared" si="92"/>
        <v>1480.8284553982855</v>
      </c>
      <c r="E336" s="711">
        <f t="shared" si="93"/>
        <v>876.79349275689219</v>
      </c>
      <c r="F336" s="711">
        <f t="shared" si="94"/>
        <v>513.09797095231625</v>
      </c>
      <c r="G336" s="711">
        <f t="shared" si="95"/>
        <v>358.70407271230243</v>
      </c>
      <c r="H336" s="718">
        <f t="shared" si="96"/>
        <v>300.98653679460892</v>
      </c>
      <c r="I336" s="711">
        <f t="shared" si="97"/>
        <v>300.57016665176724</v>
      </c>
      <c r="J336" s="711">
        <f t="shared" si="98"/>
        <v>300.28164829276739</v>
      </c>
      <c r="K336" s="711">
        <f t="shared" si="99"/>
        <v>300.11198550572033</v>
      </c>
      <c r="L336" s="711">
        <f t="shared" si="100"/>
        <v>300.05578945616367</v>
      </c>
      <c r="N336" s="581">
        <v>262</v>
      </c>
      <c r="O336" s="711">
        <f t="shared" si="101"/>
        <v>3.8132177388872965</v>
      </c>
      <c r="P336" s="711">
        <f t="shared" si="102"/>
        <v>893.31591745760556</v>
      </c>
      <c r="Q336" s="711">
        <f t="shared" si="103"/>
        <v>870.13586795091192</v>
      </c>
      <c r="R336" s="711">
        <f t="shared" si="104"/>
        <v>853.4005264058826</v>
      </c>
      <c r="S336" s="711">
        <f t="shared" si="105"/>
        <v>843.26056858902427</v>
      </c>
      <c r="T336" s="711">
        <f t="shared" si="106"/>
        <v>839.80647108723838</v>
      </c>
    </row>
    <row r="337" spans="2:20">
      <c r="B337" s="581">
        <v>263</v>
      </c>
      <c r="C337" s="711">
        <f t="shared" si="91"/>
        <v>3.8277720050662558</v>
      </c>
      <c r="D337" s="711">
        <f t="shared" si="92"/>
        <v>1480.9922866894194</v>
      </c>
      <c r="E337" s="711">
        <f t="shared" si="93"/>
        <v>877.87741260490861</v>
      </c>
      <c r="F337" s="711">
        <f t="shared" si="94"/>
        <v>514.04191166888688</v>
      </c>
      <c r="G337" s="711">
        <f t="shared" si="95"/>
        <v>359.14007866950328</v>
      </c>
      <c r="H337" s="718">
        <f t="shared" si="96"/>
        <v>301.02036903539641</v>
      </c>
      <c r="I337" s="711">
        <f t="shared" si="97"/>
        <v>300.60095462995844</v>
      </c>
      <c r="J337" s="711">
        <f t="shared" si="98"/>
        <v>300.31026989386845</v>
      </c>
      <c r="K337" s="711">
        <f t="shared" si="99"/>
        <v>300.13930942201074</v>
      </c>
      <c r="L337" s="711">
        <f t="shared" si="100"/>
        <v>300.08267834946753</v>
      </c>
      <c r="N337" s="581">
        <v>263</v>
      </c>
      <c r="O337" s="711">
        <f t="shared" si="101"/>
        <v>3.8277720050662558</v>
      </c>
      <c r="P337" s="711">
        <f t="shared" si="102"/>
        <v>894.81741748774925</v>
      </c>
      <c r="Q337" s="711">
        <f t="shared" si="103"/>
        <v>871.6878175773445</v>
      </c>
      <c r="R337" s="711">
        <f t="shared" si="104"/>
        <v>854.98876025200889</v>
      </c>
      <c r="S337" s="711">
        <f t="shared" si="105"/>
        <v>844.87059009505356</v>
      </c>
      <c r="T337" s="711">
        <f t="shared" si="106"/>
        <v>841.42358482712655</v>
      </c>
    </row>
    <row r="338" spans="2:20">
      <c r="B338" s="581">
        <v>264</v>
      </c>
      <c r="C338" s="711">
        <f t="shared" si="91"/>
        <v>3.8423262712452151</v>
      </c>
      <c r="D338" s="711">
        <f t="shared" si="92"/>
        <v>1481.1553648622018</v>
      </c>
      <c r="E338" s="711">
        <f t="shared" si="93"/>
        <v>878.95655159630144</v>
      </c>
      <c r="F338" s="711">
        <f t="shared" si="94"/>
        <v>514.98419292246251</v>
      </c>
      <c r="G338" s="711">
        <f t="shared" si="95"/>
        <v>359.57656160415411</v>
      </c>
      <c r="H338" s="718">
        <f t="shared" si="96"/>
        <v>301.05441538755025</v>
      </c>
      <c r="I338" s="711">
        <f t="shared" si="97"/>
        <v>300.63195401169048</v>
      </c>
      <c r="J338" s="711">
        <f t="shared" si="98"/>
        <v>300.33910068469021</v>
      </c>
      <c r="K338" s="711">
        <f t="shared" si="99"/>
        <v>300.16684107582842</v>
      </c>
      <c r="L338" s="711">
        <f t="shared" si="100"/>
        <v>300.10977445333492</v>
      </c>
      <c r="N338" s="581">
        <v>264</v>
      </c>
      <c r="O338" s="711">
        <f t="shared" si="101"/>
        <v>3.8423262712452151</v>
      </c>
      <c r="P338" s="711">
        <f t="shared" si="102"/>
        <v>896.31561724214566</v>
      </c>
      <c r="Q338" s="711">
        <f t="shared" si="103"/>
        <v>873.23635604053345</v>
      </c>
      <c r="R338" s="711">
        <f t="shared" si="104"/>
        <v>856.57350318269175</v>
      </c>
      <c r="S338" s="711">
        <f t="shared" si="105"/>
        <v>846.47707279667225</v>
      </c>
      <c r="T338" s="711">
        <f t="shared" si="106"/>
        <v>843.03714417397475</v>
      </c>
    </row>
    <row r="339" spans="2:20">
      <c r="B339" s="581">
        <v>265</v>
      </c>
      <c r="C339" s="711">
        <f t="shared" si="91"/>
        <v>3.8568805374241739</v>
      </c>
      <c r="D339" s="711">
        <f t="shared" si="92"/>
        <v>1481.3176951991379</v>
      </c>
      <c r="E339" s="711">
        <f t="shared" si="93"/>
        <v>880.03094197332757</v>
      </c>
      <c r="F339" s="711">
        <f t="shared" si="94"/>
        <v>515.92481027094959</v>
      </c>
      <c r="G339" s="711">
        <f t="shared" si="95"/>
        <v>360.01351069549253</v>
      </c>
      <c r="H339" s="718">
        <f t="shared" si="96"/>
        <v>301.08867588240986</v>
      </c>
      <c r="I339" s="711">
        <f t="shared" si="97"/>
        <v>300.66316491592488</v>
      </c>
      <c r="J339" s="711">
        <f t="shared" si="98"/>
        <v>300.36814084864</v>
      </c>
      <c r="K339" s="711">
        <f t="shared" si="99"/>
        <v>300.19458068997778</v>
      </c>
      <c r="L339" s="711">
        <f t="shared" si="100"/>
        <v>300.13707800379825</v>
      </c>
      <c r="N339" s="581">
        <v>265</v>
      </c>
      <c r="O339" s="711">
        <f t="shared" si="101"/>
        <v>3.8568805374241739</v>
      </c>
      <c r="P339" s="711">
        <f t="shared" si="102"/>
        <v>897.81052397475401</v>
      </c>
      <c r="Q339" s="711">
        <f t="shared" si="103"/>
        <v>874.78149083816709</v>
      </c>
      <c r="R339" s="711">
        <f t="shared" si="104"/>
        <v>858.15476287091371</v>
      </c>
      <c r="S339" s="711">
        <f t="shared" si="105"/>
        <v>848.08002447212232</v>
      </c>
      <c r="T339" s="711">
        <f t="shared" si="106"/>
        <v>844.64715694028871</v>
      </c>
    </row>
    <row r="340" spans="2:20">
      <c r="B340" s="581">
        <v>266</v>
      </c>
      <c r="C340" s="711">
        <f t="shared" si="91"/>
        <v>3.8714348036031332</v>
      </c>
      <c r="D340" s="711">
        <f t="shared" si="92"/>
        <v>1481.4792829340315</v>
      </c>
      <c r="E340" s="711">
        <f t="shared" si="93"/>
        <v>881.10061569121171</v>
      </c>
      <c r="F340" s="711">
        <f t="shared" si="94"/>
        <v>516.86375940893151</v>
      </c>
      <c r="G340" s="711">
        <f t="shared" si="95"/>
        <v>360.45091520046617</v>
      </c>
      <c r="H340" s="718">
        <f t="shared" si="96"/>
        <v>301.12315054636565</v>
      </c>
      <c r="I340" s="711">
        <f t="shared" si="97"/>
        <v>300.69458745604192</v>
      </c>
      <c r="J340" s="711">
        <f t="shared" si="98"/>
        <v>300.39739056309304</v>
      </c>
      <c r="K340" s="711">
        <f t="shared" si="99"/>
        <v>300.22252848096156</v>
      </c>
      <c r="L340" s="711">
        <f t="shared" si="100"/>
        <v>300.1645892304989</v>
      </c>
      <c r="N340" s="581">
        <v>266</v>
      </c>
      <c r="O340" s="711">
        <f t="shared" si="101"/>
        <v>3.8714348036031332</v>
      </c>
      <c r="P340" s="711">
        <f t="shared" si="102"/>
        <v>899.30214492358937</v>
      </c>
      <c r="Q340" s="711">
        <f t="shared" si="103"/>
        <v>876.32322945145381</v>
      </c>
      <c r="R340" s="711">
        <f t="shared" si="104"/>
        <v>859.73254697279231</v>
      </c>
      <c r="S340" s="711">
        <f t="shared" si="105"/>
        <v>849.67945288254896</v>
      </c>
      <c r="T340" s="711">
        <f t="shared" si="106"/>
        <v>846.25363092140185</v>
      </c>
    </row>
    <row r="341" spans="2:20">
      <c r="B341" s="581">
        <v>267</v>
      </c>
      <c r="C341" s="711">
        <f t="shared" si="91"/>
        <v>3.8859890697820925</v>
      </c>
      <c r="D341" s="711">
        <f t="shared" si="92"/>
        <v>1481.6401332525254</v>
      </c>
      <c r="E341" s="711">
        <f t="shared" si="93"/>
        <v>882.16560442113246</v>
      </c>
      <c r="F341" s="711">
        <f t="shared" si="94"/>
        <v>517.80103616549241</v>
      </c>
      <c r="G341" s="711">
        <f t="shared" si="95"/>
        <v>360.88876445362587</v>
      </c>
      <c r="H341" s="718">
        <f t="shared" si="96"/>
        <v>301.15783940090182</v>
      </c>
      <c r="I341" s="711">
        <f t="shared" si="97"/>
        <v>300.72622173988452</v>
      </c>
      <c r="J341" s="711">
        <f t="shared" si="98"/>
        <v>300.42684999943634</v>
      </c>
      <c r="K341" s="711">
        <f t="shared" si="99"/>
        <v>300.25068465902416</v>
      </c>
      <c r="L341" s="711">
        <f t="shared" si="100"/>
        <v>300.19230835673051</v>
      </c>
      <c r="N341" s="581">
        <v>267</v>
      </c>
      <c r="O341" s="711">
        <f t="shared" si="101"/>
        <v>3.8859890697820925</v>
      </c>
      <c r="P341" s="711">
        <f t="shared" si="102"/>
        <v>900.79048731075773</v>
      </c>
      <c r="Q341" s="711">
        <f t="shared" si="103"/>
        <v>877.86157934515882</v>
      </c>
      <c r="R341" s="711">
        <f t="shared" si="104"/>
        <v>861.30686312761713</v>
      </c>
      <c r="S341" s="711">
        <f t="shared" si="105"/>
        <v>851.27536577203875</v>
      </c>
      <c r="T341" s="711">
        <f t="shared" si="106"/>
        <v>847.85657389551386</v>
      </c>
    </row>
    <row r="342" spans="2:20">
      <c r="B342" s="581">
        <v>268</v>
      </c>
      <c r="C342" s="711">
        <f t="shared" si="91"/>
        <v>3.9005433359610517</v>
      </c>
      <c r="D342" s="711">
        <f t="shared" si="92"/>
        <v>1481.8002512926355</v>
      </c>
      <c r="E342" s="711">
        <f t="shared" si="93"/>
        <v>883.22593955317359</v>
      </c>
      <c r="F342" s="711">
        <f t="shared" si="94"/>
        <v>518.73663650207243</v>
      </c>
      <c r="G342" s="711">
        <f t="shared" si="95"/>
        <v>361.32704786701004</v>
      </c>
      <c r="H342" s="718">
        <f t="shared" si="96"/>
        <v>301.19274246263944</v>
      </c>
      <c r="I342" s="711">
        <f t="shared" si="97"/>
        <v>300.75806786980155</v>
      </c>
      <c r="J342" s="711">
        <f t="shared" si="98"/>
        <v>300.45651932311205</v>
      </c>
      <c r="K342" s="711">
        <f t="shared" si="99"/>
        <v>300.27904942819498</v>
      </c>
      <c r="L342" s="711">
        <f t="shared" si="100"/>
        <v>300.22023559948298</v>
      </c>
      <c r="N342" s="581">
        <v>268</v>
      </c>
      <c r="O342" s="711">
        <f t="shared" si="101"/>
        <v>3.9005433359610517</v>
      </c>
      <c r="P342" s="711">
        <f t="shared" si="102"/>
        <v>902.27555834249108</v>
      </c>
      <c r="Q342" s="711">
        <f t="shared" si="103"/>
        <v>879.39654796763966</v>
      </c>
      <c r="R342" s="711">
        <f t="shared" si="104"/>
        <v>862.87771895788626</v>
      </c>
      <c r="S342" s="711">
        <f t="shared" si="105"/>
        <v>852.86777086765699</v>
      </c>
      <c r="T342" s="711">
        <f t="shared" si="106"/>
        <v>849.45599362372786</v>
      </c>
    </row>
    <row r="343" spans="2:20">
      <c r="B343" s="581">
        <v>269</v>
      </c>
      <c r="C343" s="711">
        <f t="shared" si="91"/>
        <v>3.9150976021400106</v>
      </c>
      <c r="D343" s="711">
        <f t="shared" si="92"/>
        <v>1481.9596421452761</v>
      </c>
      <c r="E343" s="711">
        <f t="shared" si="93"/>
        <v>884.28165219924176</v>
      </c>
      <c r="F343" s="711">
        <f t="shared" si="94"/>
        <v>519.6705565103556</v>
      </c>
      <c r="G343" s="711">
        <f t="shared" si="95"/>
        <v>361.76575493002076</v>
      </c>
      <c r="H343" s="718">
        <f t="shared" si="96"/>
        <v>301.22785974337916</v>
      </c>
      <c r="I343" s="711">
        <f t="shared" si="97"/>
        <v>300.79012594269136</v>
      </c>
      <c r="J343" s="711">
        <f t="shared" si="98"/>
        <v>300.48639869366099</v>
      </c>
      <c r="K343" s="711">
        <f t="shared" si="99"/>
        <v>300.30762298633238</v>
      </c>
      <c r="L343" s="711">
        <f t="shared" si="100"/>
        <v>300.24837116948549</v>
      </c>
      <c r="N343" s="581">
        <v>269</v>
      </c>
      <c r="O343" s="711">
        <f t="shared" si="101"/>
        <v>3.9150976021400106</v>
      </c>
      <c r="P343" s="711">
        <f t="shared" si="102"/>
        <v>903.75736520918235</v>
      </c>
      <c r="Q343" s="711">
        <f t="shared" si="103"/>
        <v>880.92814275088233</v>
      </c>
      <c r="R343" s="711">
        <f t="shared" si="104"/>
        <v>864.44512206934417</v>
      </c>
      <c r="S343" s="711">
        <f t="shared" si="105"/>
        <v>854.45667587948469</v>
      </c>
      <c r="T343" s="711">
        <f t="shared" si="106"/>
        <v>851.05189785008849</v>
      </c>
    </row>
    <row r="344" spans="2:20">
      <c r="B344" s="581">
        <v>270</v>
      </c>
      <c r="C344" s="711">
        <f t="shared" si="91"/>
        <v>3.9296518683189698</v>
      </c>
      <c r="D344" s="711">
        <f t="shared" si="92"/>
        <v>1482.1183108547784</v>
      </c>
      <c r="E344" s="711">
        <f t="shared" si="93"/>
        <v>885.33277319595072</v>
      </c>
      <c r="F344" s="711">
        <f t="shared" si="94"/>
        <v>520.60279241018975</v>
      </c>
      <c r="G344" s="711">
        <f t="shared" si="95"/>
        <v>362.20487520929169</v>
      </c>
      <c r="H344" s="718">
        <f t="shared" si="96"/>
        <v>301.26319125014362</v>
      </c>
      <c r="I344" s="711">
        <f t="shared" si="97"/>
        <v>300.82239605004474</v>
      </c>
      <c r="J344" s="711">
        <f t="shared" si="98"/>
        <v>300.51648826476639</v>
      </c>
      <c r="K344" s="711">
        <f t="shared" si="99"/>
        <v>300.33640552516675</v>
      </c>
      <c r="L344" s="711">
        <f t="shared" si="100"/>
        <v>300.2767152712504</v>
      </c>
      <c r="N344" s="581">
        <v>270</v>
      </c>
      <c r="O344" s="711">
        <f t="shared" si="101"/>
        <v>3.9296518683189698</v>
      </c>
      <c r="P344" s="711">
        <f t="shared" si="102"/>
        <v>905.23591508541995</v>
      </c>
      <c r="Q344" s="711">
        <f t="shared" si="103"/>
        <v>882.45637111053748</v>
      </c>
      <c r="R344" s="711">
        <f t="shared" si="104"/>
        <v>866.00908005101769</v>
      </c>
      <c r="S344" s="711">
        <f t="shared" si="105"/>
        <v>856.04208850065618</v>
      </c>
      <c r="T344" s="711">
        <f t="shared" si="106"/>
        <v>852.64429430161897</v>
      </c>
    </row>
    <row r="345" spans="2:20">
      <c r="B345" s="581">
        <v>271</v>
      </c>
      <c r="C345" s="711">
        <f t="shared" si="91"/>
        <v>3.9442061344979291</v>
      </c>
      <c r="D345" s="711">
        <f t="shared" si="92"/>
        <v>1482.2762624194011</v>
      </c>
      <c r="E345" s="711">
        <f t="shared" si="93"/>
        <v>886.37933310747189</v>
      </c>
      <c r="F345" s="711">
        <f t="shared" si="94"/>
        <v>521.53334054753714</v>
      </c>
      <c r="G345" s="711">
        <f t="shared" si="95"/>
        <v>362.64439834854772</v>
      </c>
      <c r="H345" s="718">
        <f t="shared" si="96"/>
        <v>301.29873698521993</v>
      </c>
      <c r="I345" s="711">
        <f t="shared" si="97"/>
        <v>300.8548782779884</v>
      </c>
      <c r="J345" s="711">
        <f t="shared" si="98"/>
        <v>300.54678818429704</v>
      </c>
      <c r="K345" s="711">
        <f t="shared" si="99"/>
        <v>300.36539723034451</v>
      </c>
      <c r="L345" s="711">
        <f t="shared" si="100"/>
        <v>300.30526810311642</v>
      </c>
      <c r="N345" s="581">
        <v>271</v>
      </c>
      <c r="O345" s="711">
        <f t="shared" si="101"/>
        <v>3.9442061344979291</v>
      </c>
      <c r="P345" s="711">
        <f t="shared" si="102"/>
        <v>906.71121513002254</v>
      </c>
      <c r="Q345" s="711">
        <f t="shared" si="103"/>
        <v>883.98124044595659</v>
      </c>
      <c r="R345" s="711">
        <f t="shared" si="104"/>
        <v>867.56960047525308</v>
      </c>
      <c r="S345" s="711">
        <f t="shared" si="105"/>
        <v>857.62401640739677</v>
      </c>
      <c r="T345" s="711">
        <f t="shared" si="106"/>
        <v>854.23319068835838</v>
      </c>
    </row>
    <row r="346" spans="2:20">
      <c r="B346" s="581">
        <v>272</v>
      </c>
      <c r="C346" s="711">
        <f t="shared" si="91"/>
        <v>3.9587604006768879</v>
      </c>
      <c r="D346" s="711">
        <f t="shared" si="92"/>
        <v>1482.4335017918343</v>
      </c>
      <c r="E346" s="711">
        <f t="shared" si="93"/>
        <v>887.42136222835302</v>
      </c>
      <c r="F346" s="711">
        <f t="shared" si="94"/>
        <v>522.46219739245555</v>
      </c>
      <c r="G346" s="711">
        <f t="shared" si="95"/>
        <v>363.08431406845733</v>
      </c>
      <c r="H346" s="718">
        <f t="shared" si="96"/>
        <v>301.3344969462018</v>
      </c>
      <c r="I346" s="711">
        <f t="shared" si="97"/>
        <v>300.88757270732765</v>
      </c>
      <c r="J346" s="711">
        <f t="shared" si="98"/>
        <v>300.57729859435079</v>
      </c>
      <c r="K346" s="711">
        <f t="shared" si="99"/>
        <v>300.39459828147125</v>
      </c>
      <c r="L346" s="711">
        <f t="shared" si="100"/>
        <v>300.33402985729231</v>
      </c>
      <c r="N346" s="581">
        <v>272</v>
      </c>
      <c r="O346" s="711">
        <f t="shared" si="101"/>
        <v>3.9587604006768879</v>
      </c>
      <c r="P346" s="711">
        <f t="shared" si="102"/>
        <v>908.18327248607409</v>
      </c>
      <c r="Q346" s="711">
        <f t="shared" si="103"/>
        <v>885.50275814022712</v>
      </c>
      <c r="R346" s="711">
        <f t="shared" si="104"/>
        <v>869.12669089775295</v>
      </c>
      <c r="S346" s="711">
        <f t="shared" si="105"/>
        <v>859.20246725905906</v>
      </c>
      <c r="T346" s="711">
        <f t="shared" si="106"/>
        <v>855.81859470339953</v>
      </c>
    </row>
    <row r="347" spans="2:20">
      <c r="B347" s="581">
        <v>273</v>
      </c>
      <c r="C347" s="711">
        <f t="shared" si="91"/>
        <v>3.9733146668558472</v>
      </c>
      <c r="D347" s="711">
        <f t="shared" si="92"/>
        <v>1482.5900338796966</v>
      </c>
      <c r="E347" s="711">
        <f t="shared" si="93"/>
        <v>888.45889058630462</v>
      </c>
      <c r="F347" s="711">
        <f t="shared" si="94"/>
        <v>523.38935953711029</v>
      </c>
      <c r="G347" s="711">
        <f t="shared" si="95"/>
        <v>363.52461216647686</v>
      </c>
      <c r="H347" s="718">
        <f t="shared" si="96"/>
        <v>301.37047112603136</v>
      </c>
      <c r="I347" s="711">
        <f t="shared" si="97"/>
        <v>300.92047941358953</v>
      </c>
      <c r="J347" s="711">
        <f t="shared" si="98"/>
        <v>300.60801963129791</v>
      </c>
      <c r="K347" s="711">
        <f t="shared" si="99"/>
        <v>300.42400885215528</v>
      </c>
      <c r="L347" s="711">
        <f t="shared" si="100"/>
        <v>300.36300071990058</v>
      </c>
      <c r="N347" s="581">
        <v>273</v>
      </c>
      <c r="O347" s="711">
        <f t="shared" si="101"/>
        <v>3.9733146668558472</v>
      </c>
      <c r="P347" s="711">
        <f t="shared" si="102"/>
        <v>909.65209428095784</v>
      </c>
      <c r="Q347" s="711">
        <f t="shared" si="103"/>
        <v>887.02093156020874</v>
      </c>
      <c r="R347" s="711">
        <f t="shared" si="104"/>
        <v>870.6803588576123</v>
      </c>
      <c r="S347" s="711">
        <f t="shared" si="105"/>
        <v>860.77744869816092</v>
      </c>
      <c r="T347" s="711">
        <f t="shared" si="106"/>
        <v>857.40051402292568</v>
      </c>
    </row>
    <row r="348" spans="2:20">
      <c r="B348" s="581">
        <v>274</v>
      </c>
      <c r="C348" s="711">
        <f t="shared" si="91"/>
        <v>3.9878689330348065</v>
      </c>
      <c r="D348" s="711">
        <f t="shared" si="92"/>
        <v>1482.745863546025</v>
      </c>
      <c r="E348" s="711">
        <f t="shared" si="93"/>
        <v>889.49194794495384</v>
      </c>
      <c r="F348" s="711">
        <f t="shared" si="94"/>
        <v>524.3148236938157</v>
      </c>
      <c r="G348" s="711">
        <f t="shared" si="95"/>
        <v>363.96528251668758</v>
      </c>
      <c r="H348" s="718">
        <f t="shared" si="96"/>
        <v>301.40665951304123</v>
      </c>
      <c r="I348" s="711">
        <f t="shared" si="97"/>
        <v>300.95359846706549</v>
      </c>
      <c r="J348" s="711">
        <f t="shared" si="98"/>
        <v>300.6389514258243</v>
      </c>
      <c r="K348" s="711">
        <f t="shared" si="99"/>
        <v>300.45362911005111</v>
      </c>
      <c r="L348" s="711">
        <f t="shared" si="100"/>
        <v>300.39218087102063</v>
      </c>
      <c r="N348" s="581">
        <v>274</v>
      </c>
      <c r="O348" s="711">
        <f t="shared" si="101"/>
        <v>3.9878689330348065</v>
      </c>
      <c r="P348" s="711">
        <f t="shared" si="102"/>
        <v>911.11768762639133</v>
      </c>
      <c r="Q348" s="711">
        <f t="shared" si="103"/>
        <v>888.53576805656905</v>
      </c>
      <c r="R348" s="711">
        <f t="shared" si="104"/>
        <v>872.2306118773555</v>
      </c>
      <c r="S348" s="711">
        <f t="shared" si="105"/>
        <v>862.34896835042173</v>
      </c>
      <c r="T348" s="711">
        <f t="shared" si="106"/>
        <v>858.97895630624828</v>
      </c>
    </row>
    <row r="349" spans="2:20">
      <c r="B349" s="581">
        <v>275</v>
      </c>
      <c r="C349" s="711">
        <f t="shared" si="91"/>
        <v>4.0024231992137658</v>
      </c>
      <c r="D349" s="711">
        <f t="shared" si="92"/>
        <v>1482.9009956097584</v>
      </c>
      <c r="E349" s="711">
        <f t="shared" si="93"/>
        <v>890.52056380656734</v>
      </c>
      <c r="F349" s="711">
        <f t="shared" si="94"/>
        <v>525.23858669310584</v>
      </c>
      <c r="G349" s="711">
        <f t="shared" si="95"/>
        <v>364.40631506962575</v>
      </c>
      <c r="H349" s="718">
        <f t="shared" si="96"/>
        <v>301.4430620909958</v>
      </c>
      <c r="I349" s="711">
        <f t="shared" si="97"/>
        <v>300.98692993285397</v>
      </c>
      <c r="J349" s="711">
        <f t="shared" si="98"/>
        <v>300.6700941029747</v>
      </c>
      <c r="K349" s="711">
        <f t="shared" si="99"/>
        <v>300.48345921690299</v>
      </c>
      <c r="L349" s="711">
        <f t="shared" si="100"/>
        <v>300.42157048473234</v>
      </c>
      <c r="N349" s="581">
        <v>275</v>
      </c>
      <c r="O349" s="711">
        <f t="shared" si="101"/>
        <v>4.0024231992137658</v>
      </c>
      <c r="P349" s="711">
        <f t="shared" si="102"/>
        <v>912.58005961846072</v>
      </c>
      <c r="Q349" s="711">
        <f t="shared" si="103"/>
        <v>890.0472749638185</v>
      </c>
      <c r="R349" s="711">
        <f t="shared" si="104"/>
        <v>873.77745746297251</v>
      </c>
      <c r="S349" s="711">
        <f t="shared" si="105"/>
        <v>863.9170338248</v>
      </c>
      <c r="T349" s="711">
        <f t="shared" si="106"/>
        <v>860.55392919584358</v>
      </c>
    </row>
    <row r="350" spans="2:20">
      <c r="B350" s="581">
        <v>276</v>
      </c>
      <c r="C350" s="711">
        <f t="shared" si="91"/>
        <v>4.016977465392725</v>
      </c>
      <c r="D350" s="711">
        <f t="shared" si="92"/>
        <v>1483.055434846214</v>
      </c>
      <c r="E350" s="711">
        <f t="shared" si="93"/>
        <v>891.54476741474309</v>
      </c>
      <c r="F350" s="711">
        <f t="shared" si="94"/>
        <v>526.16064548183431</v>
      </c>
      <c r="G350" s="711">
        <f t="shared" si="95"/>
        <v>364.84769985210539</v>
      </c>
      <c r="H350" s="718">
        <f t="shared" si="96"/>
        <v>301.47967883913276</v>
      </c>
      <c r="I350" s="711">
        <f t="shared" si="97"/>
        <v>301.02047387090306</v>
      </c>
      <c r="J350" s="711">
        <f t="shared" si="98"/>
        <v>300.70144778219577</v>
      </c>
      <c r="K350" s="711">
        <f t="shared" si="99"/>
        <v>300.51349932858801</v>
      </c>
      <c r="L350" s="711">
        <f t="shared" si="100"/>
        <v>300.45116972915963</v>
      </c>
      <c r="N350" s="581">
        <v>276</v>
      </c>
      <c r="O350" s="711">
        <f t="shared" si="101"/>
        <v>4.016977465392725</v>
      </c>
      <c r="P350" s="711">
        <f t="shared" si="102"/>
        <v>914.03921733765492</v>
      </c>
      <c r="Q350" s="711">
        <f t="shared" si="103"/>
        <v>891.55545960034681</v>
      </c>
      <c r="R350" s="711">
        <f t="shared" si="104"/>
        <v>875.32090310395506</v>
      </c>
      <c r="S350" s="711">
        <f t="shared" si="105"/>
        <v>865.48165271352968</v>
      </c>
      <c r="T350" s="711">
        <f t="shared" si="106"/>
        <v>862.12544031738958</v>
      </c>
    </row>
    <row r="351" spans="2:20">
      <c r="B351" s="581">
        <v>277</v>
      </c>
      <c r="C351" s="711">
        <f t="shared" si="91"/>
        <v>4.0315317315716843</v>
      </c>
      <c r="D351" s="711">
        <f t="shared" si="92"/>
        <v>1483.2091859875588</v>
      </c>
      <c r="E351" s="711">
        <f t="shared" si="93"/>
        <v>892.56458775707176</v>
      </c>
      <c r="F351" s="711">
        <f t="shared" si="94"/>
        <v>527.08099712130274</v>
      </c>
      <c r="G351" s="711">
        <f t="shared" si="95"/>
        <v>365.28942696703473</v>
      </c>
      <c r="H351" s="718">
        <f t="shared" si="96"/>
        <v>301.51650973220433</v>
      </c>
      <c r="I351" s="711">
        <f t="shared" si="97"/>
        <v>301.05423033605285</v>
      </c>
      <c r="J351" s="711">
        <f t="shared" si="98"/>
        <v>300.7330125773791</v>
      </c>
      <c r="K351" s="711">
        <f t="shared" si="99"/>
        <v>300.54374959515962</v>
      </c>
      <c r="L351" s="711">
        <f t="shared" si="100"/>
        <v>300.4809787665136</v>
      </c>
      <c r="N351" s="581">
        <v>277</v>
      </c>
      <c r="O351" s="711">
        <f t="shared" si="101"/>
        <v>4.0315317315716843</v>
      </c>
      <c r="P351" s="711">
        <f t="shared" si="102"/>
        <v>915.49516784889988</v>
      </c>
      <c r="Q351" s="711">
        <f t="shared" si="103"/>
        <v>893.06032926845785</v>
      </c>
      <c r="R351" s="711">
        <f t="shared" si="104"/>
        <v>876.86095627333304</v>
      </c>
      <c r="S351" s="711">
        <f t="shared" si="105"/>
        <v>867.04283259215697</v>
      </c>
      <c r="T351" s="711">
        <f t="shared" si="106"/>
        <v>863.69349727980341</v>
      </c>
    </row>
    <row r="352" spans="2:20">
      <c r="B352" s="581">
        <v>278</v>
      </c>
      <c r="C352" s="711">
        <f t="shared" si="91"/>
        <v>4.0460859977506427</v>
      </c>
      <c r="D352" s="711">
        <f t="shared" si="92"/>
        <v>1483.3622537232729</v>
      </c>
      <c r="E352" s="711">
        <f t="shared" si="93"/>
        <v>893.58005356776641</v>
      </c>
      <c r="F352" s="711">
        <f t="shared" si="94"/>
        <v>527.99963878541632</v>
      </c>
      <c r="G352" s="711">
        <f t="shared" si="95"/>
        <v>365.73148659322538</v>
      </c>
      <c r="H352" s="718">
        <f t="shared" si="96"/>
        <v>301.55355474051828</v>
      </c>
      <c r="I352" s="711">
        <f t="shared" si="97"/>
        <v>301.08819937807766</v>
      </c>
      <c r="J352" s="711">
        <f t="shared" si="98"/>
        <v>300.76478859690434</v>
      </c>
      <c r="K352" s="711">
        <f t="shared" si="99"/>
        <v>300.57421016089086</v>
      </c>
      <c r="L352" s="711">
        <f t="shared" si="100"/>
        <v>300.51099775313617</v>
      </c>
      <c r="N352" s="581">
        <v>278</v>
      </c>
      <c r="O352" s="711">
        <f t="shared" si="101"/>
        <v>4.0460859977506427</v>
      </c>
      <c r="P352" s="711">
        <f t="shared" si="102"/>
        <v>916.94791820159344</v>
      </c>
      <c r="Q352" s="711">
        <f t="shared" si="103"/>
        <v>894.56189125440505</v>
      </c>
      <c r="R352" s="711">
        <f t="shared" si="104"/>
        <v>878.39762442771109</v>
      </c>
      <c r="S352" s="711">
        <f t="shared" si="105"/>
        <v>868.60058101957725</v>
      </c>
      <c r="T352" s="711">
        <f t="shared" si="106"/>
        <v>865.25810767527776</v>
      </c>
    </row>
    <row r="353" spans="2:20">
      <c r="B353" s="581">
        <v>279</v>
      </c>
      <c r="C353" s="711">
        <f t="shared" si="91"/>
        <v>4.060640263929602</v>
      </c>
      <c r="D353" s="711">
        <f t="shared" si="92"/>
        <v>1483.5146427006082</v>
      </c>
      <c r="E353" s="711">
        <f t="shared" si="93"/>
        <v>894.59119333026456</v>
      </c>
      <c r="F353" s="711">
        <f t="shared" si="94"/>
        <v>528.91656775886861</v>
      </c>
      <c r="G353" s="711">
        <f t="shared" si="95"/>
        <v>366.17386898519595</v>
      </c>
      <c r="H353" s="718">
        <f t="shared" si="96"/>
        <v>301.59081382997857</v>
      </c>
      <c r="I353" s="711">
        <f t="shared" si="97"/>
        <v>301.12238104172826</v>
      </c>
      <c r="J353" s="711">
        <f t="shared" si="98"/>
        <v>300.79677594368172</v>
      </c>
      <c r="K353" s="711">
        <f t="shared" si="99"/>
        <v>300.60488116431759</v>
      </c>
      <c r="L353" s="711">
        <f t="shared" si="100"/>
        <v>300.54122683954313</v>
      </c>
      <c r="N353" s="581">
        <v>279</v>
      </c>
      <c r="O353" s="711">
        <f t="shared" si="101"/>
        <v>4.060640263929602</v>
      </c>
      <c r="P353" s="711">
        <f t="shared" si="102"/>
        <v>918.39747542963846</v>
      </c>
      <c r="Q353" s="711">
        <f t="shared" si="103"/>
        <v>896.06015282842691</v>
      </c>
      <c r="R353" s="711">
        <f t="shared" si="104"/>
        <v>879.93091500730395</v>
      </c>
      <c r="S353" s="711">
        <f t="shared" si="105"/>
        <v>870.15490553807172</v>
      </c>
      <c r="T353" s="711">
        <f t="shared" si="106"/>
        <v>866.81927907931777</v>
      </c>
    </row>
    <row r="354" spans="2:20">
      <c r="B354" s="581">
        <v>280</v>
      </c>
      <c r="C354" s="711">
        <f t="shared" si="91"/>
        <v>4.0751945301085613</v>
      </c>
      <c r="D354" s="711">
        <f t="shared" si="92"/>
        <v>1483.66635752504</v>
      </c>
      <c r="E354" s="711">
        <f t="shared" si="93"/>
        <v>895.5980352797983</v>
      </c>
      <c r="F354" s="711">
        <f t="shared" si="94"/>
        <v>529.83178143535201</v>
      </c>
      <c r="G354" s="711">
        <f t="shared" si="95"/>
        <v>366.61656447296861</v>
      </c>
      <c r="H354" s="718">
        <f t="shared" si="96"/>
        <v>301.62828696212608</v>
      </c>
      <c r="I354" s="711">
        <f t="shared" si="97"/>
        <v>301.15677536677367</v>
      </c>
      <c r="J354" s="711">
        <f t="shared" si="98"/>
        <v>300.82897471519527</v>
      </c>
      <c r="K354" s="711">
        <f t="shared" si="99"/>
        <v>300.63576273828153</v>
      </c>
      <c r="L354" s="711">
        <f t="shared" si="100"/>
        <v>300.57166617046772</v>
      </c>
      <c r="N354" s="581">
        <v>280</v>
      </c>
      <c r="O354" s="711">
        <f t="shared" si="101"/>
        <v>4.0751945301085613</v>
      </c>
      <c r="P354" s="711">
        <f t="shared" si="102"/>
        <v>919.84384655147755</v>
      </c>
      <c r="Q354" s="711">
        <f t="shared" si="103"/>
        <v>897.55512124478196</v>
      </c>
      <c r="R354" s="711">
        <f t="shared" si="104"/>
        <v>881.46083543597319</v>
      </c>
      <c r="S354" s="711">
        <f t="shared" si="105"/>
        <v>871.70581367334319</v>
      </c>
      <c r="T354" s="711">
        <f t="shared" si="106"/>
        <v>868.3770190507779</v>
      </c>
    </row>
    <row r="355" spans="2:20">
      <c r="B355" s="581">
        <v>281</v>
      </c>
      <c r="C355" s="711">
        <f t="shared" si="91"/>
        <v>4.0897487962875205</v>
      </c>
      <c r="D355" s="711">
        <f t="shared" si="92"/>
        <v>1483.8174027607145</v>
      </c>
      <c r="E355" s="711">
        <f t="shared" si="93"/>
        <v>896.6006074059369</v>
      </c>
      <c r="F355" s="711">
        <f t="shared" si="94"/>
        <v>530.74527731579644</v>
      </c>
      <c r="G355" s="711">
        <f t="shared" si="95"/>
        <v>367.05956346186002</v>
      </c>
      <c r="H355" s="718">
        <f t="shared" si="96"/>
        <v>301.66597409417909</v>
      </c>
      <c r="I355" s="711">
        <f t="shared" si="97"/>
        <v>301.19138238804305</v>
      </c>
      <c r="J355" s="711">
        <f t="shared" si="98"/>
        <v>300.86138500354508</v>
      </c>
      <c r="K355" s="711">
        <f t="shared" si="99"/>
        <v>300.66685500997346</v>
      </c>
      <c r="L355" s="711">
        <f t="shared" si="100"/>
        <v>300.60231588490353</v>
      </c>
      <c r="N355" s="581">
        <v>281</v>
      </c>
      <c r="O355" s="711">
        <f t="shared" si="101"/>
        <v>4.0897487962875205</v>
      </c>
      <c r="P355" s="711">
        <f t="shared" si="102"/>
        <v>921.28703857012692</v>
      </c>
      <c r="Q355" s="711">
        <f t="shared" si="103"/>
        <v>899.04680374178406</v>
      </c>
      <c r="R355" s="711">
        <f t="shared" si="104"/>
        <v>882.9873931212627</v>
      </c>
      <c r="S355" s="711">
        <f t="shared" si="105"/>
        <v>873.25331293455395</v>
      </c>
      <c r="T355" s="711">
        <f t="shared" si="106"/>
        <v>869.93133513189798</v>
      </c>
    </row>
    <row r="356" spans="2:20">
      <c r="B356" s="581">
        <v>282</v>
      </c>
      <c r="C356" s="711">
        <f t="shared" si="91"/>
        <v>4.1043030624664798</v>
      </c>
      <c r="D356" s="711">
        <f t="shared" si="92"/>
        <v>1483.9677829308878</v>
      </c>
      <c r="E356" s="711">
        <f t="shared" si="93"/>
        <v>897.59893745509942</v>
      </c>
      <c r="F356" s="711">
        <f t="shared" si="94"/>
        <v>531.65705300663296</v>
      </c>
      <c r="G356" s="711">
        <f t="shared" si="95"/>
        <v>367.50285643226636</v>
      </c>
      <c r="H356" s="718">
        <f t="shared" si="96"/>
        <v>301.70387517907329</v>
      </c>
      <c r="I356" s="711">
        <f t="shared" si="97"/>
        <v>301.22620213546764</v>
      </c>
      <c r="J356" s="711">
        <f t="shared" si="98"/>
        <v>300.89400689549001</v>
      </c>
      <c r="K356" s="711">
        <f t="shared" si="99"/>
        <v>300.69815810097634</v>
      </c>
      <c r="L356" s="711">
        <f t="shared" si="100"/>
        <v>300.63317611614775</v>
      </c>
      <c r="N356" s="581">
        <v>282</v>
      </c>
      <c r="O356" s="711">
        <f t="shared" si="101"/>
        <v>4.1043030624664798</v>
      </c>
      <c r="P356" s="711">
        <f t="shared" si="102"/>
        <v>922.72705847321049</v>
      </c>
      <c r="Q356" s="711">
        <f t="shared" si="103"/>
        <v>900.53520754183728</v>
      </c>
      <c r="R356" s="711">
        <f t="shared" si="104"/>
        <v>884.51059545443456</v>
      </c>
      <c r="S356" s="711">
        <f t="shared" si="105"/>
        <v>874.79741081436043</v>
      </c>
      <c r="T356" s="711">
        <f t="shared" si="106"/>
        <v>871.48223484834068</v>
      </c>
    </row>
    <row r="357" spans="2:20">
      <c r="B357" s="581">
        <v>283</v>
      </c>
      <c r="C357" s="711">
        <f t="shared" si="91"/>
        <v>4.1188573286454391</v>
      </c>
      <c r="D357" s="711">
        <f t="shared" si="92"/>
        <v>1484.1175025183622</v>
      </c>
      <c r="E357" s="711">
        <f t="shared" si="93"/>
        <v>898.59305293303998</v>
      </c>
      <c r="F357" s="711">
        <f t="shared" si="94"/>
        <v>532.56710621808463</v>
      </c>
      <c r="G357" s="711">
        <f t="shared" si="95"/>
        <v>367.94643393944267</v>
      </c>
      <c r="H357" s="718">
        <f t="shared" si="96"/>
        <v>301.74199016550193</v>
      </c>
      <c r="I357" s="711">
        <f t="shared" si="97"/>
        <v>301.26123463412205</v>
      </c>
      <c r="J357" s="711">
        <f t="shared" si="98"/>
        <v>300.9268404724902</v>
      </c>
      <c r="K357" s="711">
        <f t="shared" si="99"/>
        <v>300.72967212730794</v>
      </c>
      <c r="L357" s="711">
        <f t="shared" si="100"/>
        <v>300.66424699184438</v>
      </c>
      <c r="N357" s="581">
        <v>283</v>
      </c>
      <c r="O357" s="711">
        <f t="shared" si="101"/>
        <v>4.1188573286454391</v>
      </c>
      <c r="P357" s="711">
        <f t="shared" si="102"/>
        <v>924.16391323299297</v>
      </c>
      <c r="Q357" s="711">
        <f t="shared" si="103"/>
        <v>902.02033985147091</v>
      </c>
      <c r="R357" s="711">
        <f t="shared" si="104"/>
        <v>886.03044981050516</v>
      </c>
      <c r="S357" s="711">
        <f t="shared" si="105"/>
        <v>876.33811478895086</v>
      </c>
      <c r="T357" s="711">
        <f t="shared" si="106"/>
        <v>873.02972570922691</v>
      </c>
    </row>
    <row r="358" spans="2:20">
      <c r="B358" s="581">
        <v>284</v>
      </c>
      <c r="C358" s="711">
        <f t="shared" si="91"/>
        <v>4.1334115948243983</v>
      </c>
      <c r="D358" s="711">
        <f t="shared" si="92"/>
        <v>1484.2665659659149</v>
      </c>
      <c r="E358" s="711">
        <f t="shared" si="93"/>
        <v>899.58298110730345</v>
      </c>
      <c r="F358" s="711">
        <f t="shared" si="94"/>
        <v>533.47543476248256</v>
      </c>
      <c r="G358" s="711">
        <f t="shared" si="95"/>
        <v>368.39028661327654</v>
      </c>
      <c r="H358" s="718">
        <f t="shared" si="96"/>
        <v>301.78031899795553</v>
      </c>
      <c r="I358" s="711">
        <f t="shared" si="97"/>
        <v>301.29647990426554</v>
      </c>
      <c r="J358" s="711">
        <f t="shared" si="98"/>
        <v>300.95988581074948</v>
      </c>
      <c r="K358" s="711">
        <f t="shared" si="99"/>
        <v>300.76139719946389</v>
      </c>
      <c r="L358" s="711">
        <f t="shared" si="100"/>
        <v>300.69552863402691</v>
      </c>
      <c r="N358" s="581">
        <v>284</v>
      </c>
      <c r="O358" s="711">
        <f t="shared" si="101"/>
        <v>4.1334115948243983</v>
      </c>
      <c r="P358" s="711">
        <f t="shared" si="102"/>
        <v>925.59760980641454</v>
      </c>
      <c r="Q358" s="711">
        <f t="shared" si="103"/>
        <v>903.50220786137447</v>
      </c>
      <c r="R358" s="711">
        <f t="shared" si="104"/>
        <v>887.5469635482807</v>
      </c>
      <c r="S358" s="711">
        <f t="shared" si="105"/>
        <v>877.87543231808081</v>
      </c>
      <c r="T358" s="711">
        <f t="shared" si="106"/>
        <v>874.57381520717274</v>
      </c>
    </row>
    <row r="359" spans="2:20">
      <c r="B359" s="581">
        <v>285</v>
      </c>
      <c r="C359" s="711">
        <f t="shared" si="91"/>
        <v>4.1479658610033567</v>
      </c>
      <c r="D359" s="711">
        <f t="shared" si="92"/>
        <v>1484.4149776767215</v>
      </c>
      <c r="E359" s="711">
        <f t="shared" si="93"/>
        <v>900.56874900965431</v>
      </c>
      <c r="F359" s="711">
        <f t="shared" si="94"/>
        <v>534.38203655260668</v>
      </c>
      <c r="G359" s="711">
        <f t="shared" si="95"/>
        <v>368.83440515805648</v>
      </c>
      <c r="H359" s="718">
        <f t="shared" si="96"/>
        <v>301.81886161676141</v>
      </c>
      <c r="I359" s="711">
        <f t="shared" si="97"/>
        <v>301.33193796138357</v>
      </c>
      <c r="J359" s="711">
        <f t="shared" si="98"/>
        <v>300.99314298125756</v>
      </c>
      <c r="K359" s="711">
        <f t="shared" si="99"/>
        <v>300.79333342246059</v>
      </c>
      <c r="L359" s="711">
        <f t="shared" si="100"/>
        <v>300.72702115916178</v>
      </c>
      <c r="N359" s="581">
        <v>285</v>
      </c>
      <c r="O359" s="711">
        <f t="shared" si="101"/>
        <v>4.1479658610033567</v>
      </c>
      <c r="P359" s="711">
        <f t="shared" si="102"/>
        <v>927.02815513512382</v>
      </c>
      <c r="Q359" s="711">
        <f t="shared" si="103"/>
        <v>904.98081874643242</v>
      </c>
      <c r="R359" s="711">
        <f t="shared" si="104"/>
        <v>889.06014401039249</v>
      </c>
      <c r="S359" s="711">
        <f t="shared" si="105"/>
        <v>879.40937084510904</v>
      </c>
      <c r="T359" s="711">
        <f t="shared" si="106"/>
        <v>876.11451081832581</v>
      </c>
    </row>
    <row r="360" spans="2:20">
      <c r="B360" s="581">
        <v>286</v>
      </c>
      <c r="C360" s="711">
        <f t="shared" si="91"/>
        <v>4.162520127182316</v>
      </c>
      <c r="D360" s="711">
        <f t="shared" si="92"/>
        <v>1484.5627420147753</v>
      </c>
      <c r="E360" s="711">
        <f t="shared" si="93"/>
        <v>901.55038343847809</v>
      </c>
      <c r="F360" s="711">
        <f t="shared" si="94"/>
        <v>535.28690960005235</v>
      </c>
      <c r="G360" s="711">
        <f t="shared" si="95"/>
        <v>369.27878035223506</v>
      </c>
      <c r="H360" s="718">
        <f t="shared" si="96"/>
        <v>301.85761795812334</v>
      </c>
      <c r="I360" s="711">
        <f t="shared" si="97"/>
        <v>301.36760881622888</v>
      </c>
      <c r="J360" s="711">
        <f t="shared" si="98"/>
        <v>301.02661204983201</v>
      </c>
      <c r="K360" s="711">
        <f t="shared" si="99"/>
        <v>300.82548089587766</v>
      </c>
      <c r="L360" s="711">
        <f t="shared" si="100"/>
        <v>300.75872467819062</v>
      </c>
      <c r="N360" s="581">
        <v>286</v>
      </c>
      <c r="O360" s="711">
        <f t="shared" si="101"/>
        <v>4.162520127182316</v>
      </c>
      <c r="P360" s="711">
        <f t="shared" si="102"/>
        <v>928.45555614551211</v>
      </c>
      <c r="Q360" s="711">
        <f t="shared" si="103"/>
        <v>906.4561796657589</v>
      </c>
      <c r="R360" s="711">
        <f t="shared" si="104"/>
        <v>890.56999852333342</v>
      </c>
      <c r="S360" s="711">
        <f t="shared" si="105"/>
        <v>880.93993779703442</v>
      </c>
      <c r="T360" s="711">
        <f t="shared" si="106"/>
        <v>877.651820002401</v>
      </c>
    </row>
    <row r="361" spans="2:20">
      <c r="B361" s="581">
        <v>287</v>
      </c>
      <c r="C361" s="711">
        <f t="shared" si="91"/>
        <v>4.1770743933612753</v>
      </c>
      <c r="D361" s="711">
        <f t="shared" si="92"/>
        <v>1484.7098633053004</v>
      </c>
      <c r="E361" s="711">
        <f t="shared" si="93"/>
        <v>902.52791096115504</v>
      </c>
      <c r="F361" s="711">
        <f t="shared" si="94"/>
        <v>536.19005201362108</v>
      </c>
      <c r="G361" s="711">
        <f t="shared" si="95"/>
        <v>369.72340304818709</v>
      </c>
      <c r="H361" s="718">
        <f t="shared" si="96"/>
        <v>301.89658795416051</v>
      </c>
      <c r="I361" s="711">
        <f t="shared" si="97"/>
        <v>301.40349247486211</v>
      </c>
      <c r="J361" s="711">
        <f t="shared" si="98"/>
        <v>301.06029307716051</v>
      </c>
      <c r="K361" s="711">
        <f t="shared" si="99"/>
        <v>300.85783971390049</v>
      </c>
      <c r="L361" s="711">
        <f t="shared" si="100"/>
        <v>300.79063929657354</v>
      </c>
      <c r="N361" s="581">
        <v>287</v>
      </c>
      <c r="O361" s="711">
        <f t="shared" si="101"/>
        <v>4.1770743933612753</v>
      </c>
      <c r="P361" s="711">
        <f t="shared" si="102"/>
        <v>929.87981974874629</v>
      </c>
      <c r="Q361" s="711">
        <f t="shared" si="103"/>
        <v>907.92829776273243</v>
      </c>
      <c r="R361" s="711">
        <f t="shared" si="104"/>
        <v>892.07653439749231</v>
      </c>
      <c r="S361" s="711">
        <f t="shared" si="105"/>
        <v>882.46714058453108</v>
      </c>
      <c r="T361" s="711">
        <f t="shared" si="106"/>
        <v>879.1857502027168</v>
      </c>
    </row>
    <row r="362" spans="2:20">
      <c r="B362" s="581">
        <v>288</v>
      </c>
      <c r="C362" s="711">
        <f t="shared" si="91"/>
        <v>4.1916286595402346</v>
      </c>
      <c r="D362" s="711">
        <f t="shared" si="92"/>
        <v>1484.8563458351598</v>
      </c>
      <c r="E362" s="711">
        <f t="shared" si="93"/>
        <v>903.50135791640753</v>
      </c>
      <c r="F362" s="711">
        <f t="shared" si="94"/>
        <v>537.09146199773488</v>
      </c>
      <c r="G362" s="711">
        <f t="shared" si="95"/>
        <v>370.16826417196268</v>
      </c>
      <c r="H362" s="718">
        <f t="shared" si="96"/>
        <v>301.93577153294643</v>
      </c>
      <c r="I362" s="711">
        <f t="shared" si="97"/>
        <v>301.43958893869285</v>
      </c>
      <c r="J362" s="711">
        <f t="shared" si="98"/>
        <v>301.09418611884257</v>
      </c>
      <c r="K362" s="711">
        <f t="shared" si="99"/>
        <v>300.89040996536312</v>
      </c>
      <c r="L362" s="711">
        <f t="shared" si="100"/>
        <v>300.82276511433133</v>
      </c>
      <c r="N362" s="581">
        <v>288</v>
      </c>
      <c r="O362" s="711">
        <f t="shared" si="101"/>
        <v>4.1916286595402346</v>
      </c>
      <c r="P362" s="711">
        <f t="shared" si="102"/>
        <v>931.30095284080289</v>
      </c>
      <c r="Q362" s="711">
        <f t="shared" si="103"/>
        <v>909.39718016503048</v>
      </c>
      <c r="R362" s="711">
        <f t="shared" si="104"/>
        <v>893.57975892719014</v>
      </c>
      <c r="S362" s="711">
        <f t="shared" si="105"/>
        <v>883.99098660198456</v>
      </c>
      <c r="T362" s="711">
        <f t="shared" si="106"/>
        <v>880.71630884623175</v>
      </c>
    </row>
    <row r="363" spans="2:20">
      <c r="B363" s="581">
        <v>289</v>
      </c>
      <c r="C363" s="711">
        <f t="shared" si="91"/>
        <v>4.2061829257191938</v>
      </c>
      <c r="D363" s="711">
        <f t="shared" si="92"/>
        <v>1485.0021938532589</v>
      </c>
      <c r="E363" s="711">
        <f t="shared" si="93"/>
        <v>904.47075041662049</v>
      </c>
      <c r="F363" s="711">
        <f t="shared" si="94"/>
        <v>537.99113785087525</v>
      </c>
      <c r="G363" s="711">
        <f t="shared" si="95"/>
        <v>370.61335472303574</v>
      </c>
      <c r="H363" s="718">
        <f t="shared" si="96"/>
        <v>301.97516861854797</v>
      </c>
      <c r="I363" s="711">
        <f t="shared" si="97"/>
        <v>301.47589820452004</v>
      </c>
      <c r="J363" s="711">
        <f t="shared" si="98"/>
        <v>301.1282912254315</v>
      </c>
      <c r="K363" s="711">
        <f t="shared" si="99"/>
        <v>300.92319173379019</v>
      </c>
      <c r="L363" s="711">
        <f t="shared" si="100"/>
        <v>300.85510222608866</v>
      </c>
      <c r="N363" s="581">
        <v>289</v>
      </c>
      <c r="O363" s="711">
        <f t="shared" si="101"/>
        <v>4.2061829257191938</v>
      </c>
      <c r="P363" s="711">
        <f t="shared" si="102"/>
        <v>932.71896230250093</v>
      </c>
      <c r="Q363" s="711">
        <f t="shared" si="103"/>
        <v>910.86283398466412</v>
      </c>
      <c r="R363" s="711">
        <f t="shared" si="104"/>
        <v>895.07967939071523</v>
      </c>
      <c r="S363" s="711">
        <f t="shared" si="105"/>
        <v>885.51148322752783</v>
      </c>
      <c r="T363" s="711">
        <f t="shared" si="106"/>
        <v>882.24350334357962</v>
      </c>
    </row>
    <row r="364" spans="2:20">
      <c r="B364" s="581">
        <v>290</v>
      </c>
      <c r="C364" s="711">
        <f t="shared" si="91"/>
        <v>4.2207371918981531</v>
      </c>
      <c r="D364" s="711">
        <f t="shared" si="92"/>
        <v>1485.1474115709427</v>
      </c>
      <c r="E364" s="711">
        <f t="shared" si="93"/>
        <v>905.43611435013611</v>
      </c>
      <c r="F364" s="711">
        <f t="shared" si="94"/>
        <v>538.88907796404476</v>
      </c>
      <c r="G364" s="711">
        <f t="shared" si="95"/>
        <v>371.05866577404805</v>
      </c>
      <c r="H364" s="718">
        <f t="shared" si="96"/>
        <v>302.01477913106356</v>
      </c>
      <c r="I364" s="711">
        <f t="shared" si="97"/>
        <v>301.51242026457271</v>
      </c>
      <c r="J364" s="711">
        <f t="shared" si="98"/>
        <v>301.16260844247586</v>
      </c>
      <c r="K364" s="711">
        <f t="shared" si="99"/>
        <v>300.95618509743952</v>
      </c>
      <c r="L364" s="711">
        <f t="shared" si="100"/>
        <v>300.8876507211159</v>
      </c>
      <c r="N364" s="581">
        <v>290</v>
      </c>
      <c r="O364" s="711">
        <f t="shared" si="101"/>
        <v>4.2207371918981531</v>
      </c>
      <c r="P364" s="711">
        <f t="shared" si="102"/>
        <v>934.13385499953563</v>
      </c>
      <c r="Q364" s="711">
        <f t="shared" si="103"/>
        <v>912.32526631801204</v>
      </c>
      <c r="R364" s="711">
        <f t="shared" si="104"/>
        <v>896.57630305035798</v>
      </c>
      <c r="S364" s="711">
        <f t="shared" si="105"/>
        <v>887.02863782307679</v>
      </c>
      <c r="T364" s="711">
        <f t="shared" si="106"/>
        <v>883.76734108910614</v>
      </c>
    </row>
    <row r="365" spans="2:20">
      <c r="B365" s="581">
        <v>291</v>
      </c>
      <c r="C365" s="711">
        <f t="shared" si="91"/>
        <v>4.2352914580771124</v>
      </c>
      <c r="D365" s="711">
        <f t="shared" si="92"/>
        <v>1485.2920031623903</v>
      </c>
      <c r="E365" s="711">
        <f t="shared" si="93"/>
        <v>906.39747538352299</v>
      </c>
      <c r="F365" s="711">
        <f t="shared" si="94"/>
        <v>539.78528081925231</v>
      </c>
      <c r="G365" s="711">
        <f t="shared" si="95"/>
        <v>371.50418847054829</v>
      </c>
      <c r="H365" s="718">
        <f t="shared" si="96"/>
        <v>302.05460298666196</v>
      </c>
      <c r="I365" s="711">
        <f t="shared" si="97"/>
        <v>301.54915510654985</v>
      </c>
      <c r="J365" s="711">
        <f t="shared" si="98"/>
        <v>301.19713781056089</v>
      </c>
      <c r="K365" s="711">
        <f t="shared" si="99"/>
        <v>300.98939012934409</v>
      </c>
      <c r="L365" s="711">
        <f t="shared" si="100"/>
        <v>300.92041068337198</v>
      </c>
      <c r="N365" s="581">
        <v>291</v>
      </c>
      <c r="O365" s="711">
        <f t="shared" si="101"/>
        <v>4.2352914580771124</v>
      </c>
      <c r="P365" s="711">
        <f t="shared" si="102"/>
        <v>935.54563778251145</v>
      </c>
      <c r="Q365" s="711">
        <f t="shared" si="103"/>
        <v>913.78448424585554</v>
      </c>
      <c r="R365" s="711">
        <f t="shared" si="104"/>
        <v>898.06963715244638</v>
      </c>
      <c r="S365" s="711">
        <f t="shared" si="105"/>
        <v>888.54245773436594</v>
      </c>
      <c r="T365" s="711">
        <f t="shared" si="106"/>
        <v>885.28782946090394</v>
      </c>
    </row>
    <row r="366" spans="2:20">
      <c r="B366" s="581">
        <v>292</v>
      </c>
      <c r="C366" s="711">
        <f t="shared" si="91"/>
        <v>4.2498457242560708</v>
      </c>
      <c r="D366" s="711">
        <f t="shared" si="92"/>
        <v>1485.4359727650021</v>
      </c>
      <c r="E366" s="711">
        <f t="shared" si="93"/>
        <v>907.35485896381829</v>
      </c>
      <c r="F366" s="711">
        <f t="shared" si="94"/>
        <v>540.67974498802096</v>
      </c>
      <c r="G366" s="711">
        <f t="shared" si="95"/>
        <v>371.94991403072743</v>
      </c>
      <c r="H366" s="718">
        <f t="shared" si="96"/>
        <v>302.09464009761996</v>
      </c>
      <c r="I366" s="711">
        <f t="shared" si="97"/>
        <v>301.58610271366092</v>
      </c>
      <c r="J366" s="711">
        <f t="shared" si="98"/>
        <v>301.23187936535021</v>
      </c>
      <c r="K366" s="711">
        <f t="shared" si="99"/>
        <v>301.02280689735437</v>
      </c>
      <c r="L366" s="711">
        <f t="shared" si="100"/>
        <v>300.95338219154644</v>
      </c>
      <c r="N366" s="581">
        <v>292</v>
      </c>
      <c r="O366" s="711">
        <f t="shared" si="101"/>
        <v>4.2498457242560708</v>
      </c>
      <c r="P366" s="711">
        <f t="shared" si="102"/>
        <v>936.95431748697536</v>
      </c>
      <c r="Q366" s="711">
        <f t="shared" si="103"/>
        <v>915.24049483341219</v>
      </c>
      <c r="R366" s="711">
        <f t="shared" si="104"/>
        <v>899.55968892738133</v>
      </c>
      <c r="S366" s="711">
        <f t="shared" si="105"/>
        <v>890.05295029098397</v>
      </c>
      <c r="T366" s="711">
        <f t="shared" si="106"/>
        <v>886.80497582084911</v>
      </c>
    </row>
    <row r="367" spans="2:20">
      <c r="B367" s="581">
        <v>293</v>
      </c>
      <c r="C367" s="711">
        <f t="shared" si="91"/>
        <v>4.26439999043503</v>
      </c>
      <c r="D367" s="711">
        <f t="shared" si="92"/>
        <v>1485.5793244797844</v>
      </c>
      <c r="E367" s="711">
        <f t="shared" si="93"/>
        <v>908.30829032074678</v>
      </c>
      <c r="F367" s="711">
        <f t="shared" si="94"/>
        <v>541.57246912991764</v>
      </c>
      <c r="G367" s="711">
        <f t="shared" si="95"/>
        <v>372.39583374514962</v>
      </c>
      <c r="H367" s="718">
        <f t="shared" si="96"/>
        <v>302.1348903723607</v>
      </c>
      <c r="I367" s="711">
        <f t="shared" si="97"/>
        <v>301.62326306466554</v>
      </c>
      <c r="J367" s="711">
        <f t="shared" si="98"/>
        <v>301.2668331376268</v>
      </c>
      <c r="K367" s="711">
        <f t="shared" si="99"/>
        <v>301.05643546417986</v>
      </c>
      <c r="L367" s="711">
        <f t="shared" si="100"/>
        <v>300.98656531910183</v>
      </c>
      <c r="N367" s="581">
        <v>293</v>
      </c>
      <c r="O367" s="711">
        <f t="shared" si="101"/>
        <v>4.26439999043503</v>
      </c>
      <c r="P367" s="711">
        <f t="shared" si="102"/>
        <v>938.35990093344981</v>
      </c>
      <c r="Q367" s="711">
        <f t="shared" si="103"/>
        <v>916.69330513037039</v>
      </c>
      <c r="R367" s="711">
        <f t="shared" si="104"/>
        <v>901.04646558967147</v>
      </c>
      <c r="S367" s="711">
        <f t="shared" si="105"/>
        <v>891.56012280640891</v>
      </c>
      <c r="T367" s="711">
        <f t="shared" si="106"/>
        <v>888.31878751463626</v>
      </c>
    </row>
    <row r="368" spans="2:20">
      <c r="B368" s="581">
        <v>294</v>
      </c>
      <c r="C368" s="711">
        <f t="shared" si="91"/>
        <v>4.2789542566139893</v>
      </c>
      <c r="D368" s="711">
        <f t="shared" si="92"/>
        <v>1485.7220623717283</v>
      </c>
      <c r="E368" s="711">
        <f t="shared" si="93"/>
        <v>909.2577944689134</v>
      </c>
      <c r="F368" s="711">
        <f t="shared" si="94"/>
        <v>542.46345199110567</v>
      </c>
      <c r="G368" s="711">
        <f t="shared" si="95"/>
        <v>372.8419389764789</v>
      </c>
      <c r="H368" s="718">
        <f t="shared" si="96"/>
        <v>302.1753537154911</v>
      </c>
      <c r="I368" s="711">
        <f t="shared" si="97"/>
        <v>301.66063613391333</v>
      </c>
      <c r="J368" s="711">
        <f t="shared" si="98"/>
        <v>301.30199915333412</v>
      </c>
      <c r="K368" s="711">
        <f t="shared" si="99"/>
        <v>301.09027588743146</v>
      </c>
      <c r="L368" s="711">
        <f t="shared" si="100"/>
        <v>301.01996013431551</v>
      </c>
      <c r="N368" s="581">
        <v>294</v>
      </c>
      <c r="O368" s="711">
        <f t="shared" si="101"/>
        <v>4.2789542566139893</v>
      </c>
      <c r="P368" s="711">
        <f t="shared" si="102"/>
        <v>939.76239492746595</v>
      </c>
      <c r="Q368" s="711">
        <f t="shared" si="103"/>
        <v>918.14292217092338</v>
      </c>
      <c r="R368" s="711">
        <f t="shared" si="104"/>
        <v>902.52997433796759</v>
      </c>
      <c r="S368" s="711">
        <f t="shared" si="105"/>
        <v>893.06398257804449</v>
      </c>
      <c r="T368" s="711">
        <f t="shared" si="106"/>
        <v>889.82927187181406</v>
      </c>
    </row>
    <row r="369" spans="2:20">
      <c r="B369" s="581">
        <v>295</v>
      </c>
      <c r="C369" s="711">
        <f t="shared" si="91"/>
        <v>4.2935085227929486</v>
      </c>
      <c r="D369" s="711">
        <f t="shared" si="92"/>
        <v>1485.8641904701835</v>
      </c>
      <c r="E369" s="711">
        <f t="shared" si="93"/>
        <v>910.20339620997174</v>
      </c>
      <c r="F369" s="711">
        <f t="shared" si="94"/>
        <v>543.35269240291882</v>
      </c>
      <c r="G369" s="711">
        <f t="shared" si="95"/>
        <v>373.28822115920235</v>
      </c>
      <c r="H369" s="718">
        <f t="shared" si="96"/>
        <v>302.21603002783951</v>
      </c>
      <c r="I369" s="711">
        <f t="shared" si="97"/>
        <v>301.69822189138353</v>
      </c>
      <c r="J369" s="711">
        <f t="shared" si="98"/>
        <v>301.33737743361712</v>
      </c>
      <c r="K369" s="711">
        <f t="shared" si="99"/>
        <v>301.12432821966274</v>
      </c>
      <c r="L369" s="711">
        <f t="shared" si="100"/>
        <v>301.05356670032177</v>
      </c>
      <c r="N369" s="581">
        <v>295</v>
      </c>
      <c r="O369" s="711">
        <f t="shared" si="101"/>
        <v>4.2935085227929486</v>
      </c>
      <c r="P369" s="711">
        <f t="shared" si="102"/>
        <v>941.16180625959646</v>
      </c>
      <c r="Q369" s="711">
        <f t="shared" si="103"/>
        <v>919.58935297380356</v>
      </c>
      <c r="R369" s="711">
        <f t="shared" si="104"/>
        <v>904.01022235509845</v>
      </c>
      <c r="S369" s="711">
        <f t="shared" si="105"/>
        <v>894.56453688725446</v>
      </c>
      <c r="T369" s="711">
        <f t="shared" si="106"/>
        <v>891.33643620582109</v>
      </c>
    </row>
    <row r="370" spans="2:20">
      <c r="B370" s="581">
        <v>296</v>
      </c>
      <c r="C370" s="711">
        <f t="shared" si="91"/>
        <v>4.3080627889719079</v>
      </c>
      <c r="D370" s="711">
        <f t="shared" si="92"/>
        <v>1486.0057127692294</v>
      </c>
      <c r="E370" s="711">
        <f t="shared" si="93"/>
        <v>911.14512013476838</v>
      </c>
      <c r="F370" s="711">
        <f t="shared" si="94"/>
        <v>544.24018928045621</v>
      </c>
      <c r="G370" s="711">
        <f t="shared" si="95"/>
        <v>373.73467179934937</v>
      </c>
      <c r="H370" s="718">
        <f t="shared" si="96"/>
        <v>302.25691920649291</v>
      </c>
      <c r="I370" s="711">
        <f t="shared" si="97"/>
        <v>301.73602030272423</v>
      </c>
      <c r="J370" s="711">
        <f t="shared" si="98"/>
        <v>301.37296799486319</v>
      </c>
      <c r="K370" s="711">
        <f t="shared" si="99"/>
        <v>301.15859250841169</v>
      </c>
      <c r="L370" s="711">
        <f t="shared" si="100"/>
        <v>301.08738507515358</v>
      </c>
      <c r="N370" s="581">
        <v>296</v>
      </c>
      <c r="O370" s="711">
        <f t="shared" si="101"/>
        <v>4.3080627889719079</v>
      </c>
      <c r="P370" s="711">
        <f t="shared" si="102"/>
        <v>942.5581417054882</v>
      </c>
      <c r="Q370" s="711">
        <f t="shared" si="103"/>
        <v>921.03260454231599</v>
      </c>
      <c r="R370" s="711">
        <f t="shared" si="104"/>
        <v>905.48721680810479</v>
      </c>
      <c r="S370" s="711">
        <f t="shared" si="105"/>
        <v>896.06179299939822</v>
      </c>
      <c r="T370" s="711">
        <f t="shared" si="106"/>
        <v>892.84028781402151</v>
      </c>
    </row>
    <row r="371" spans="2:20">
      <c r="B371" s="581">
        <v>297</v>
      </c>
      <c r="C371" s="711">
        <f t="shared" si="91"/>
        <v>4.3226170551508671</v>
      </c>
      <c r="D371" s="711">
        <f t="shared" si="92"/>
        <v>1486.1466332280395</v>
      </c>
      <c r="E371" s="711">
        <f t="shared" si="93"/>
        <v>912.0829906254628</v>
      </c>
      <c r="F371" s="711">
        <f t="shared" si="94"/>
        <v>545.12594162119876</v>
      </c>
      <c r="G371" s="711">
        <f t="shared" si="95"/>
        <v>374.18128247420714</v>
      </c>
      <c r="H371" s="718">
        <f t="shared" si="96"/>
        <v>302.29802114483402</v>
      </c>
      <c r="I371" s="711">
        <f t="shared" si="97"/>
        <v>301.77403132929203</v>
      </c>
      <c r="J371" s="711">
        <f t="shared" si="98"/>
        <v>301.40877084874239</v>
      </c>
      <c r="K371" s="711">
        <f t="shared" si="99"/>
        <v>301.1930687962423</v>
      </c>
      <c r="L371" s="711">
        <f t="shared" si="100"/>
        <v>301.1214153117844</v>
      </c>
      <c r="N371" s="581">
        <v>297</v>
      </c>
      <c r="O371" s="711">
        <f t="shared" si="101"/>
        <v>4.3226170551508671</v>
      </c>
      <c r="P371" s="711">
        <f t="shared" si="102"/>
        <v>943.95140802589572</v>
      </c>
      <c r="Q371" s="711">
        <f t="shared" si="103"/>
        <v>922.4726838643727</v>
      </c>
      <c r="R371" s="711">
        <f t="shared" si="104"/>
        <v>906.96096484827433</v>
      </c>
      <c r="S371" s="711">
        <f t="shared" si="105"/>
        <v>897.55575816386613</v>
      </c>
      <c r="T371" s="711">
        <f t="shared" si="106"/>
        <v>894.34083397773918</v>
      </c>
    </row>
    <row r="372" spans="2:20">
      <c r="B372" s="581">
        <v>298</v>
      </c>
      <c r="C372" s="711">
        <f t="shared" si="91"/>
        <v>4.3371713213298264</v>
      </c>
      <c r="D372" s="711">
        <f t="shared" si="92"/>
        <v>1486.2869557712431</v>
      </c>
      <c r="E372" s="711">
        <f t="shared" si="93"/>
        <v>913.01703185762449</v>
      </c>
      <c r="F372" s="711">
        <f t="shared" si="94"/>
        <v>546.00994850364657</v>
      </c>
      <c r="G372" s="711">
        <f t="shared" si="95"/>
        <v>374.6280448320328</v>
      </c>
      <c r="H372" s="718">
        <f t="shared" si="96"/>
        <v>302.33933573257855</v>
      </c>
      <c r="I372" s="711">
        <f t="shared" si="97"/>
        <v>301.81225492819067</v>
      </c>
      <c r="J372" s="711">
        <f t="shared" si="98"/>
        <v>301.44478600224852</v>
      </c>
      <c r="K372" s="711">
        <f t="shared" si="99"/>
        <v>301.22775712078561</v>
      </c>
      <c r="L372" s="711">
        <f t="shared" si="100"/>
        <v>301.15565745816969</v>
      </c>
      <c r="N372" s="581">
        <v>298</v>
      </c>
      <c r="O372" s="711">
        <f t="shared" si="101"/>
        <v>4.3371713213298264</v>
      </c>
      <c r="P372" s="711">
        <f t="shared" si="102"/>
        <v>945.34161196671312</v>
      </c>
      <c r="Q372" s="711">
        <f t="shared" si="103"/>
        <v>923.90959791252646</v>
      </c>
      <c r="R372" s="711">
        <f t="shared" si="104"/>
        <v>908.43147361117644</v>
      </c>
      <c r="S372" s="711">
        <f t="shared" si="105"/>
        <v>899.04643961411432</v>
      </c>
      <c r="T372" s="711">
        <f t="shared" si="106"/>
        <v>895.8380819622945</v>
      </c>
    </row>
    <row r="373" spans="2:20">
      <c r="B373" s="581">
        <v>299</v>
      </c>
      <c r="C373" s="711">
        <f t="shared" si="91"/>
        <v>4.3517255875087848</v>
      </c>
      <c r="D373" s="711">
        <f t="shared" si="92"/>
        <v>1486.4266842892823</v>
      </c>
      <c r="E373" s="711">
        <f t="shared" si="93"/>
        <v>913.94726780230508</v>
      </c>
      <c r="F373" s="711">
        <f t="shared" si="94"/>
        <v>546.89220908597622</v>
      </c>
      <c r="G373" s="711">
        <f t="shared" si="95"/>
        <v>375.07495059176222</v>
      </c>
      <c r="H373" s="718">
        <f t="shared" si="96"/>
        <v>302.38086285581096</v>
      </c>
      <c r="I373" s="711">
        <f t="shared" si="97"/>
        <v>301.85069105231014</v>
      </c>
      <c r="J373" s="711">
        <f t="shared" si="98"/>
        <v>301.48101345773892</v>
      </c>
      <c r="K373" s="711">
        <f t="shared" si="99"/>
        <v>301.26265751478127</v>
      </c>
      <c r="L373" s="711">
        <f t="shared" si="100"/>
        <v>301.19011155728839</v>
      </c>
      <c r="N373" s="581">
        <v>299</v>
      </c>
      <c r="O373" s="711">
        <f t="shared" si="101"/>
        <v>4.3517255875087848</v>
      </c>
      <c r="P373" s="711">
        <f t="shared" si="102"/>
        <v>946.72876025900723</v>
      </c>
      <c r="Q373" s="711">
        <f t="shared" si="103"/>
        <v>925.34335364400408</v>
      </c>
      <c r="R373" s="711">
        <f t="shared" si="104"/>
        <v>909.89875021669673</v>
      </c>
      <c r="S373" s="711">
        <f t="shared" si="105"/>
        <v>900.53384456770016</v>
      </c>
      <c r="T373" s="711">
        <f t="shared" si="106"/>
        <v>897.33203901703826</v>
      </c>
    </row>
    <row r="374" spans="2:20">
      <c r="B374" s="581">
        <v>300</v>
      </c>
      <c r="C374" s="711">
        <f t="shared" si="91"/>
        <v>4.3662798536877441</v>
      </c>
      <c r="D374" s="711">
        <f t="shared" si="92"/>
        <v>1486.5658226387643</v>
      </c>
      <c r="E374" s="711">
        <f t="shared" si="93"/>
        <v>914.8737222280887</v>
      </c>
      <c r="F374" s="711">
        <f t="shared" si="94"/>
        <v>547.77272260471864</v>
      </c>
      <c r="G374" s="711">
        <f t="shared" si="95"/>
        <v>375.52199154271511</v>
      </c>
      <c r="H374" s="718">
        <f t="shared" si="96"/>
        <v>302.42260239702188</v>
      </c>
      <c r="I374" s="711">
        <f t="shared" si="97"/>
        <v>301.88933965036523</v>
      </c>
      <c r="J374" s="711">
        <f t="shared" si="98"/>
        <v>301.51745321297528</v>
      </c>
      <c r="K374" s="711">
        <f t="shared" si="99"/>
        <v>301.29777000611807</v>
      </c>
      <c r="L374" s="711">
        <f t="shared" si="100"/>
        <v>301.22477764718434</v>
      </c>
      <c r="N374" s="581">
        <v>300</v>
      </c>
      <c r="O374" s="711">
        <f t="shared" si="101"/>
        <v>4.3662798536877441</v>
      </c>
      <c r="P374" s="711">
        <f t="shared" si="102"/>
        <v>948.11285961905014</v>
      </c>
      <c r="Q374" s="711">
        <f t="shared" si="103"/>
        <v>926.773958000741</v>
      </c>
      <c r="R374" s="711">
        <f t="shared" si="104"/>
        <v>911.36280176907087</v>
      </c>
      <c r="S374" s="711">
        <f t="shared" si="105"/>
        <v>902.01798022631692</v>
      </c>
      <c r="T374" s="711">
        <f t="shared" si="106"/>
        <v>898.82271237538737</v>
      </c>
    </row>
    <row r="375" spans="2:20">
      <c r="B375" s="581">
        <v>301</v>
      </c>
      <c r="C375" s="711">
        <f t="shared" si="91"/>
        <v>4.3808341198667033</v>
      </c>
      <c r="D375" s="711">
        <f t="shared" si="92"/>
        <v>1486.7043746428099</v>
      </c>
      <c r="E375" s="711">
        <f t="shared" si="93"/>
        <v>915.796418703119</v>
      </c>
      <c r="F375" s="711">
        <f t="shared" si="94"/>
        <v>548.65148837345646</v>
      </c>
      <c r="G375" s="711">
        <f t="shared" si="95"/>
        <v>375.96915954429795</v>
      </c>
      <c r="H375" s="718">
        <f t="shared" si="96"/>
        <v>302.46455423514362</v>
      </c>
      <c r="I375" s="711">
        <f t="shared" si="97"/>
        <v>301.92820066693434</v>
      </c>
      <c r="J375" s="711">
        <f t="shared" si="98"/>
        <v>301.55410526116304</v>
      </c>
      <c r="K375" s="711">
        <f t="shared" si="99"/>
        <v>301.33309461787553</v>
      </c>
      <c r="L375" s="711">
        <f t="shared" si="100"/>
        <v>301.25965576100714</v>
      </c>
      <c r="N375" s="581">
        <v>301</v>
      </c>
      <c r="O375" s="711">
        <f t="shared" si="101"/>
        <v>4.3808341198667033</v>
      </c>
      <c r="P375" s="711">
        <f t="shared" si="102"/>
        <v>949.49391674835169</v>
      </c>
      <c r="Q375" s="711">
        <f t="shared" si="103"/>
        <v>928.2014179094142</v>
      </c>
      <c r="R375" s="711">
        <f t="shared" si="104"/>
        <v>912.82363535692002</v>
      </c>
      <c r="S375" s="711">
        <f t="shared" si="105"/>
        <v>903.49885377582825</v>
      </c>
      <c r="T375" s="711">
        <f t="shared" si="106"/>
        <v>900.31010925486009</v>
      </c>
    </row>
    <row r="376" spans="2:20">
      <c r="B376" s="581">
        <v>302</v>
      </c>
      <c r="C376" s="711">
        <f t="shared" si="91"/>
        <v>4.3953883860456626</v>
      </c>
      <c r="D376" s="711">
        <f t="shared" si="92"/>
        <v>1486.8423440913975</v>
      </c>
      <c r="E376" s="711">
        <f t="shared" si="93"/>
        <v>916.7153805971036</v>
      </c>
      <c r="F376" s="711">
        <f t="shared" si="94"/>
        <v>549.52850578154141</v>
      </c>
      <c r="G376" s="711">
        <f t="shared" si="95"/>
        <v>376.41644652570272</v>
      </c>
      <c r="H376" s="718">
        <f t="shared" si="96"/>
        <v>302.5067182455868</v>
      </c>
      <c r="I376" s="711">
        <f t="shared" si="97"/>
        <v>301.96727404249754</v>
      </c>
      <c r="J376" s="711">
        <f t="shared" si="98"/>
        <v>301.59096959099185</v>
      </c>
      <c r="K376" s="711">
        <f t="shared" si="99"/>
        <v>301.36863136836405</v>
      </c>
      <c r="L376" s="711">
        <f t="shared" si="100"/>
        <v>301.29474592705378</v>
      </c>
      <c r="N376" s="581">
        <v>302</v>
      </c>
      <c r="O376" s="711">
        <f t="shared" si="101"/>
        <v>4.3953883860456626</v>
      </c>
      <c r="P376" s="711">
        <f t="shared" si="102"/>
        <v>950.87193833369201</v>
      </c>
      <c r="Q376" s="711">
        <f t="shared" si="103"/>
        <v>929.6257402814756</v>
      </c>
      <c r="R376" s="711">
        <f t="shared" si="104"/>
        <v>914.28125805328477</v>
      </c>
      <c r="S376" s="711">
        <f t="shared" si="105"/>
        <v>904.97647238630384</v>
      </c>
      <c r="T376" s="711">
        <f t="shared" si="106"/>
        <v>901.79423685711038</v>
      </c>
    </row>
    <row r="377" spans="2:20">
      <c r="B377" s="581">
        <v>303</v>
      </c>
      <c r="C377" s="711">
        <f t="shared" si="91"/>
        <v>4.4099426522246219</v>
      </c>
      <c r="D377" s="711">
        <f t="shared" si="92"/>
        <v>1486.9797347417043</v>
      </c>
      <c r="E377" s="711">
        <f t="shared" si="93"/>
        <v>917.63063108329584</v>
      </c>
      <c r="F377" s="711">
        <f t="shared" si="94"/>
        <v>550.40377429283046</v>
      </c>
      <c r="G377" s="711">
        <f t="shared" si="95"/>
        <v>376.86384448560347</v>
      </c>
      <c r="H377" s="718">
        <f t="shared" si="96"/>
        <v>302.5490943002755</v>
      </c>
      <c r="I377" s="711">
        <f t="shared" si="97"/>
        <v>302.00655971347481</v>
      </c>
      <c r="J377" s="711">
        <f t="shared" si="98"/>
        <v>301.62804618667496</v>
      </c>
      <c r="K377" s="711">
        <f t="shared" si="99"/>
        <v>301.40438027116602</v>
      </c>
      <c r="L377" s="711">
        <f t="shared" si="100"/>
        <v>301.33004816880884</v>
      </c>
      <c r="N377" s="581">
        <v>303</v>
      </c>
      <c r="O377" s="711">
        <f t="shared" si="101"/>
        <v>4.4099426522246219</v>
      </c>
      <c r="P377" s="711">
        <f t="shared" si="102"/>
        <v>952.24693104715334</v>
      </c>
      <c r="Q377" s="711">
        <f t="shared" si="103"/>
        <v>931.04693201318628</v>
      </c>
      <c r="R377" s="711">
        <f t="shared" si="104"/>
        <v>915.7356769156587</v>
      </c>
      <c r="S377" s="711">
        <f t="shared" si="105"/>
        <v>906.45084321205343</v>
      </c>
      <c r="T377" s="711">
        <f t="shared" si="106"/>
        <v>903.27510236796309</v>
      </c>
    </row>
    <row r="378" spans="2:20">
      <c r="B378" s="581">
        <v>304</v>
      </c>
      <c r="C378" s="711">
        <f t="shared" si="91"/>
        <v>4.4244969184035812</v>
      </c>
      <c r="D378" s="711">
        <f t="shared" si="92"/>
        <v>1487.1165503184416</v>
      </c>
      <c r="E378" s="711">
        <f t="shared" si="93"/>
        <v>918.54219314045565</v>
      </c>
      <c r="F378" s="711">
        <f t="shared" si="94"/>
        <v>551.2772934444414</v>
      </c>
      <c r="G378" s="711">
        <f t="shared" si="95"/>
        <v>377.31134549184981</v>
      </c>
      <c r="H378" s="718">
        <f t="shared" si="96"/>
        <v>302.59168226768332</v>
      </c>
      <c r="I378" s="711">
        <f t="shared" si="97"/>
        <v>302.04605761226395</v>
      </c>
      <c r="J378" s="711">
        <f t="shared" si="98"/>
        <v>301.66533502798887</v>
      </c>
      <c r="K378" s="711">
        <f t="shared" si="99"/>
        <v>301.44034133517596</v>
      </c>
      <c r="L378" s="711">
        <f t="shared" si="100"/>
        <v>301.36556250498603</v>
      </c>
      <c r="N378" s="581">
        <v>304</v>
      </c>
      <c r="O378" s="711">
        <f t="shared" si="101"/>
        <v>4.4244969184035812</v>
      </c>
      <c r="P378" s="711">
        <f t="shared" si="102"/>
        <v>953.61890154615298</v>
      </c>
      <c r="Q378" s="711">
        <f t="shared" si="103"/>
        <v>932.46499998564946</v>
      </c>
      <c r="R378" s="711">
        <f t="shared" si="104"/>
        <v>917.18689898602349</v>
      </c>
      <c r="S378" s="711">
        <f t="shared" si="105"/>
        <v>907.92197339166171</v>
      </c>
      <c r="T378" s="711">
        <f t="shared" si="106"/>
        <v>904.75271295744881</v>
      </c>
    </row>
    <row r="379" spans="2:20">
      <c r="B379" s="581">
        <v>305</v>
      </c>
      <c r="C379" s="711">
        <f t="shared" si="91"/>
        <v>4.4390511845825404</v>
      </c>
      <c r="D379" s="711">
        <f t="shared" si="92"/>
        <v>1487.2527945141878</v>
      </c>
      <c r="E379" s="711">
        <f t="shared" si="93"/>
        <v>919.45008955478693</v>
      </c>
      <c r="F379" s="711">
        <f t="shared" si="94"/>
        <v>552.1490628455266</v>
      </c>
      <c r="G379" s="711">
        <f t="shared" si="95"/>
        <v>377.75894168115798</v>
      </c>
      <c r="H379" s="718">
        <f t="shared" si="96"/>
        <v>302.63448201286877</v>
      </c>
      <c r="I379" s="711">
        <f t="shared" si="97"/>
        <v>302.0857676672785</v>
      </c>
      <c r="J379" s="711">
        <f t="shared" si="98"/>
        <v>301.70283609031276</v>
      </c>
      <c r="K379" s="711">
        <f t="shared" si="99"/>
        <v>301.47651456464098</v>
      </c>
      <c r="L379" s="711">
        <f t="shared" si="100"/>
        <v>301.4012889495682</v>
      </c>
      <c r="N379" s="581">
        <v>305</v>
      </c>
      <c r="O379" s="711">
        <f t="shared" si="101"/>
        <v>4.4390511845825404</v>
      </c>
      <c r="P379" s="711">
        <f t="shared" si="102"/>
        <v>954.98785647347574</v>
      </c>
      <c r="Q379" s="711">
        <f t="shared" si="103"/>
        <v>933.87995106484334</v>
      </c>
      <c r="R379" s="711">
        <f t="shared" si="104"/>
        <v>918.63493129088283</v>
      </c>
      <c r="S379" s="711">
        <f t="shared" si="105"/>
        <v>909.38987004802289</v>
      </c>
      <c r="T379" s="711">
        <f t="shared" si="106"/>
        <v>906.22707577983863</v>
      </c>
    </row>
    <row r="380" spans="2:20">
      <c r="B380" s="581">
        <v>306</v>
      </c>
      <c r="C380" s="711">
        <f t="shared" si="91"/>
        <v>4.4536054507614988</v>
      </c>
      <c r="D380" s="711">
        <f t="shared" si="92"/>
        <v>1487.3884709897166</v>
      </c>
      <c r="E380" s="711">
        <f t="shared" si="93"/>
        <v>920.35434292185482</v>
      </c>
      <c r="F380" s="711">
        <f t="shared" si="94"/>
        <v>553.01908217606547</v>
      </c>
      <c r="G380" s="711">
        <f t="shared" si="95"/>
        <v>378.20662525879897</v>
      </c>
      <c r="H380" s="718">
        <f t="shared" si="96"/>
        <v>302.67749339750998</v>
      </c>
      <c r="I380" s="711">
        <f t="shared" si="97"/>
        <v>302.12568980298522</v>
      </c>
      <c r="J380" s="711">
        <f t="shared" si="98"/>
        <v>301.74054934466767</v>
      </c>
      <c r="K380" s="711">
        <f t="shared" si="99"/>
        <v>301.51289995920104</v>
      </c>
      <c r="L380" s="711">
        <f t="shared" si="100"/>
        <v>301.43722751184811</v>
      </c>
      <c r="N380" s="581">
        <v>306</v>
      </c>
      <c r="O380" s="711">
        <f t="shared" si="101"/>
        <v>4.4536054507614988</v>
      </c>
      <c r="P380" s="711">
        <f t="shared" si="102"/>
        <v>956.35380245730516</v>
      </c>
      <c r="Q380" s="711">
        <f t="shared" si="103"/>
        <v>935.29179210165535</v>
      </c>
      <c r="R380" s="711">
        <f t="shared" si="104"/>
        <v>920.0797808412957</v>
      </c>
      <c r="S380" s="711">
        <f t="shared" si="105"/>
        <v>910.85454028837523</v>
      </c>
      <c r="T380" s="711">
        <f t="shared" si="106"/>
        <v>907.69819797367848</v>
      </c>
    </row>
    <row r="381" spans="2:20">
      <c r="B381" s="581">
        <v>307</v>
      </c>
      <c r="C381" s="711">
        <f t="shared" si="91"/>
        <v>4.4681597169404581</v>
      </c>
      <c r="D381" s="711">
        <f t="shared" si="92"/>
        <v>1487.5235833743213</v>
      </c>
      <c r="E381" s="711">
        <f t="shared" si="93"/>
        <v>921.25497564848149</v>
      </c>
      <c r="F381" s="711">
        <f t="shared" si="94"/>
        <v>553.88735118567502</v>
      </c>
      <c r="G381" s="711">
        <f t="shared" si="95"/>
        <v>378.65438849828456</v>
      </c>
      <c r="H381" s="718">
        <f t="shared" si="96"/>
        <v>302.72071627994006</v>
      </c>
      <c r="I381" s="711">
        <f t="shared" si="97"/>
        <v>302.16582393994156</v>
      </c>
      <c r="J381" s="711">
        <f t="shared" si="98"/>
        <v>301.77847475775565</v>
      </c>
      <c r="K381" s="711">
        <f t="shared" si="99"/>
        <v>301.54949751392883</v>
      </c>
      <c r="L381" s="711">
        <f t="shared" si="100"/>
        <v>301.47337819646873</v>
      </c>
      <c r="N381" s="581">
        <v>307</v>
      </c>
      <c r="O381" s="711">
        <f t="shared" si="101"/>
        <v>4.4681597169404581</v>
      </c>
      <c r="P381" s="711">
        <f t="shared" si="102"/>
        <v>957.7167461112565</v>
      </c>
      <c r="Q381" s="711">
        <f t="shared" si="103"/>
        <v>936.70052993191416</v>
      </c>
      <c r="R381" s="711">
        <f t="shared" si="104"/>
        <v>921.52145463291129</v>
      </c>
      <c r="S381" s="711">
        <f t="shared" si="105"/>
        <v>912.31599120433521</v>
      </c>
      <c r="T381" s="711">
        <f t="shared" si="106"/>
        <v>909.16608666182378</v>
      </c>
    </row>
    <row r="382" spans="2:20">
      <c r="B382" s="581">
        <v>308</v>
      </c>
      <c r="C382" s="711">
        <f t="shared" si="91"/>
        <v>4.4827139831194174</v>
      </c>
      <c r="D382" s="711">
        <f t="shared" si="92"/>
        <v>1487.6581352661367</v>
      </c>
      <c r="E382" s="711">
        <f t="shared" si="93"/>
        <v>922.15200995461998</v>
      </c>
      <c r="F382" s="711">
        <f t="shared" si="94"/>
        <v>554.75386969243846</v>
      </c>
      <c r="G382" s="711">
        <f t="shared" si="95"/>
        <v>379.1022237410503</v>
      </c>
      <c r="H382" s="718">
        <f t="shared" si="96"/>
        <v>302.76415051518188</v>
      </c>
      <c r="I382" s="711">
        <f t="shared" si="97"/>
        <v>302.20616999483269</v>
      </c>
      <c r="J382" s="711">
        <f t="shared" si="98"/>
        <v>301.81661229199858</v>
      </c>
      <c r="K382" s="711">
        <f t="shared" si="99"/>
        <v>301.58630721936981</v>
      </c>
      <c r="L382" s="711">
        <f t="shared" si="100"/>
        <v>301.50974100346343</v>
      </c>
      <c r="N382" s="581">
        <v>308</v>
      </c>
      <c r="O382" s="711">
        <f t="shared" si="101"/>
        <v>4.4827139831194174</v>
      </c>
      <c r="P382" s="711">
        <f t="shared" si="102"/>
        <v>959.07669403440798</v>
      </c>
      <c r="Q382" s="711">
        <f t="shared" si="103"/>
        <v>938.10617137642384</v>
      </c>
      <c r="R382" s="711">
        <f t="shared" si="104"/>
        <v>922.9599596460024</v>
      </c>
      <c r="S382" s="711">
        <f t="shared" si="105"/>
        <v>913.77422987193222</v>
      </c>
      <c r="T382" s="711">
        <f t="shared" si="106"/>
        <v>910.63074895147417</v>
      </c>
    </row>
    <row r="383" spans="2:20">
      <c r="B383" s="581">
        <v>309</v>
      </c>
      <c r="C383" s="711">
        <f t="shared" si="91"/>
        <v>4.4972682492983767</v>
      </c>
      <c r="D383" s="711">
        <f t="shared" si="92"/>
        <v>1487.7921302324548</v>
      </c>
      <c r="E383" s="711">
        <f t="shared" si="93"/>
        <v>923.04546787520871</v>
      </c>
      <c r="F383" s="711">
        <f t="shared" si="94"/>
        <v>555.61863758175105</v>
      </c>
      <c r="G383" s="711">
        <f t="shared" si="95"/>
        <v>379.55012339613728</v>
      </c>
      <c r="H383" s="718">
        <f t="shared" si="96"/>
        <v>302.80779595498211</v>
      </c>
      <c r="I383" s="711">
        <f t="shared" si="97"/>
        <v>302.24672788050884</v>
      </c>
      <c r="J383" s="711">
        <f t="shared" si="98"/>
        <v>301.854961905577</v>
      </c>
      <c r="K383" s="711">
        <f t="shared" si="99"/>
        <v>301.62332906158167</v>
      </c>
      <c r="L383" s="711">
        <f t="shared" si="100"/>
        <v>301.54631592829594</v>
      </c>
      <c r="N383" s="581">
        <v>309</v>
      </c>
      <c r="O383" s="711">
        <f t="shared" si="101"/>
        <v>4.4972682492983767</v>
      </c>
      <c r="P383" s="711">
        <f t="shared" si="102"/>
        <v>960.43365281133333</v>
      </c>
      <c r="Q383" s="711">
        <f t="shared" si="103"/>
        <v>939.50872324099646</v>
      </c>
      <c r="R383" s="711">
        <f t="shared" si="104"/>
        <v>924.39530284549915</v>
      </c>
      <c r="S383" s="711">
        <f t="shared" si="105"/>
        <v>915.22926335164243</v>
      </c>
      <c r="T383" s="711">
        <f t="shared" si="106"/>
        <v>912.09219193420779</v>
      </c>
    </row>
    <row r="384" spans="2:20">
      <c r="B384" s="581">
        <v>310</v>
      </c>
      <c r="C384" s="711">
        <f t="shared" si="91"/>
        <v>4.5118225154773359</v>
      </c>
      <c r="D384" s="711">
        <f t="shared" si="92"/>
        <v>1487.9255718100396</v>
      </c>
      <c r="E384" s="711">
        <f t="shared" si="93"/>
        <v>923.9353712620042</v>
      </c>
      <c r="F384" s="711">
        <f t="shared" si="94"/>
        <v>556.48165480518344</v>
      </c>
      <c r="G384" s="711">
        <f t="shared" si="95"/>
        <v>379.99807993987076</v>
      </c>
      <c r="H384" s="718">
        <f t="shared" si="96"/>
        <v>302.85165244784605</v>
      </c>
      <c r="I384" s="711">
        <f t="shared" si="97"/>
        <v>302.28749750602185</v>
      </c>
      <c r="J384" s="711">
        <f t="shared" si="98"/>
        <v>301.89352355246848</v>
      </c>
      <c r="K384" s="711">
        <f t="shared" si="99"/>
        <v>301.66056302217419</v>
      </c>
      <c r="L384" s="711">
        <f t="shared" si="100"/>
        <v>301.58310296190035</v>
      </c>
      <c r="N384" s="581">
        <v>310</v>
      </c>
      <c r="O384" s="711">
        <f t="shared" si="101"/>
        <v>4.5118225154773359</v>
      </c>
      <c r="P384" s="711">
        <f t="shared" si="102"/>
        <v>961.78762901213372</v>
      </c>
      <c r="Q384" s="711">
        <f t="shared" si="103"/>
        <v>940.9081923164847</v>
      </c>
      <c r="R384" s="711">
        <f t="shared" si="104"/>
        <v>925.82749118102311</v>
      </c>
      <c r="S384" s="711">
        <f t="shared" si="105"/>
        <v>916.68109868842339</v>
      </c>
      <c r="T384" s="711">
        <f t="shared" si="106"/>
        <v>913.55042268601562</v>
      </c>
    </row>
    <row r="385" spans="2:20">
      <c r="B385" s="581">
        <v>311</v>
      </c>
      <c r="C385" s="711">
        <f t="shared" si="91"/>
        <v>4.5263767816562952</v>
      </c>
      <c r="D385" s="711">
        <f t="shared" si="92"/>
        <v>1488.0584635054367</v>
      </c>
      <c r="E385" s="711">
        <f t="shared" si="93"/>
        <v>924.82174178539447</v>
      </c>
      <c r="F385" s="711">
        <f t="shared" si="94"/>
        <v>557.34292137936211</v>
      </c>
      <c r="G385" s="711">
        <f t="shared" si="95"/>
        <v>380.4460859155372</v>
      </c>
      <c r="H385" s="718">
        <f t="shared" si="96"/>
        <v>302.89571983907149</v>
      </c>
      <c r="I385" s="711">
        <f t="shared" si="97"/>
        <v>302.32847877666188</v>
      </c>
      <c r="J385" s="711">
        <f t="shared" si="98"/>
        <v>301.9322971824862</v>
      </c>
      <c r="K385" s="711">
        <f t="shared" si="99"/>
        <v>301.69800907834832</v>
      </c>
      <c r="L385" s="711">
        <f t="shared" si="100"/>
        <v>301.62010209072071</v>
      </c>
      <c r="N385" s="581">
        <v>311</v>
      </c>
      <c r="O385" s="711">
        <f t="shared" si="101"/>
        <v>4.5263767816562952</v>
      </c>
      <c r="P385" s="711">
        <f t="shared" si="102"/>
        <v>963.13862919246912</v>
      </c>
      <c r="Q385" s="711">
        <f t="shared" si="103"/>
        <v>942.3045853788152</v>
      </c>
      <c r="R385" s="711">
        <f t="shared" si="104"/>
        <v>927.25653158692023</v>
      </c>
      <c r="S385" s="711">
        <f t="shared" si="105"/>
        <v>918.12974291174783</v>
      </c>
      <c r="T385" s="711">
        <f t="shared" si="106"/>
        <v>915.00544826733551</v>
      </c>
    </row>
    <row r="386" spans="2:20">
      <c r="B386" s="581">
        <v>312</v>
      </c>
      <c r="C386" s="711">
        <f t="shared" si="91"/>
        <v>4.5409310478352545</v>
      </c>
      <c r="D386" s="711">
        <f t="shared" si="92"/>
        <v>1488.1908087952788</v>
      </c>
      <c r="E386" s="711">
        <f t="shared" si="93"/>
        <v>925.70460093619181</v>
      </c>
      <c r="F386" s="711">
        <f t="shared" si="94"/>
        <v>558.20243738486636</v>
      </c>
      <c r="G386" s="711">
        <f t="shared" si="95"/>
        <v>380.89413393305932</v>
      </c>
      <c r="H386" s="718">
        <f t="shared" si="96"/>
        <v>302.93999797078254</v>
      </c>
      <c r="I386" s="711">
        <f t="shared" si="97"/>
        <v>302.36967159399393</v>
      </c>
      <c r="J386" s="711">
        <f t="shared" si="98"/>
        <v>301.97128274131688</v>
      </c>
      <c r="K386" s="711">
        <f t="shared" si="99"/>
        <v>301.73566720293564</v>
      </c>
      <c r="L386" s="711">
        <f t="shared" si="100"/>
        <v>301.65731329675049</v>
      </c>
      <c r="N386" s="581">
        <v>312</v>
      </c>
      <c r="O386" s="711">
        <f t="shared" si="101"/>
        <v>4.5409310478352545</v>
      </c>
      <c r="P386" s="711">
        <f t="shared" si="102"/>
        <v>964.48665989359006</v>
      </c>
      <c r="Q386" s="711">
        <f t="shared" si="103"/>
        <v>943.6979091890214</v>
      </c>
      <c r="R386" s="711">
        <f t="shared" si="104"/>
        <v>928.68243098229527</v>
      </c>
      <c r="S386" s="711">
        <f t="shared" si="105"/>
        <v>919.57520303563786</v>
      </c>
      <c r="T386" s="711">
        <f t="shared" si="106"/>
        <v>916.45727572308658</v>
      </c>
    </row>
    <row r="387" spans="2:20">
      <c r="B387" s="581">
        <v>313</v>
      </c>
      <c r="C387" s="711">
        <f t="shared" si="91"/>
        <v>4.5554853140142129</v>
      </c>
      <c r="D387" s="711">
        <f t="shared" si="92"/>
        <v>1488.3226111265899</v>
      </c>
      <c r="E387" s="711">
        <f t="shared" si="93"/>
        <v>926.58397002740628</v>
      </c>
      <c r="F387" s="711">
        <f t="shared" si="94"/>
        <v>559.06020296514282</v>
      </c>
      <c r="G387" s="711">
        <f t="shared" si="95"/>
        <v>381.34221666866893</v>
      </c>
      <c r="H387" s="718">
        <f t="shared" si="96"/>
        <v>302.98448668196329</v>
      </c>
      <c r="I387" s="711">
        <f t="shared" si="97"/>
        <v>302.41107585589407</v>
      </c>
      <c r="J387" s="711">
        <f t="shared" si="98"/>
        <v>302.01048017055916</v>
      </c>
      <c r="K387" s="711">
        <f t="shared" si="99"/>
        <v>301.77353736443729</v>
      </c>
      <c r="L387" s="711">
        <f t="shared" si="100"/>
        <v>301.69473655757224</v>
      </c>
      <c r="N387" s="581">
        <v>313</v>
      </c>
      <c r="O387" s="711">
        <f t="shared" si="101"/>
        <v>4.5554853140142129</v>
      </c>
      <c r="P387" s="711">
        <f t="shared" si="102"/>
        <v>965.83172764236997</v>
      </c>
      <c r="Q387" s="711">
        <f t="shared" si="103"/>
        <v>945.08817049327547</v>
      </c>
      <c r="R387" s="711">
        <f t="shared" si="104"/>
        <v>930.10519627104486</v>
      </c>
      <c r="S387" s="711">
        <f t="shared" si="105"/>
        <v>921.01748605869864</v>
      </c>
      <c r="T387" s="711">
        <f t="shared" si="106"/>
        <v>917.90591208270359</v>
      </c>
    </row>
    <row r="388" spans="2:20">
      <c r="B388" s="581">
        <v>314</v>
      </c>
      <c r="C388" s="711">
        <f t="shared" si="91"/>
        <v>4.5700395801931721</v>
      </c>
      <c r="D388" s="711">
        <f t="shared" si="92"/>
        <v>1488.4538739170828</v>
      </c>
      <c r="E388" s="711">
        <f t="shared" si="93"/>
        <v>927.45987019599966</v>
      </c>
      <c r="F388" s="711">
        <f t="shared" si="94"/>
        <v>559.91621832543467</v>
      </c>
      <c r="G388" s="711">
        <f t="shared" si="95"/>
        <v>381.79032686457833</v>
      </c>
      <c r="H388" s="718">
        <f t="shared" si="96"/>
        <v>303.02918580849155</v>
      </c>
      <c r="I388" s="711">
        <f t="shared" si="97"/>
        <v>302.45269145658534</v>
      </c>
      <c r="J388" s="711">
        <f t="shared" si="98"/>
        <v>302.04988940776121</v>
      </c>
      <c r="K388" s="711">
        <f t="shared" si="99"/>
        <v>301.81161952706282</v>
      </c>
      <c r="L388" s="711">
        <f t="shared" si="100"/>
        <v>301.73237184639669</v>
      </c>
      <c r="N388" s="581">
        <v>314</v>
      </c>
      <c r="O388" s="711">
        <f t="shared" si="101"/>
        <v>4.5700395801931721</v>
      </c>
      <c r="P388" s="711">
        <f t="shared" si="102"/>
        <v>967.17383895133571</v>
      </c>
      <c r="Q388" s="711">
        <f t="shared" si="103"/>
        <v>946.47537602292243</v>
      </c>
      <c r="R388" s="711">
        <f t="shared" si="104"/>
        <v>931.52483434189071</v>
      </c>
      <c r="S388" s="711">
        <f t="shared" si="105"/>
        <v>922.45659896415305</v>
      </c>
      <c r="T388" s="711">
        <f t="shared" si="106"/>
        <v>919.35136436017035</v>
      </c>
    </row>
    <row r="389" spans="2:20">
      <c r="B389" s="581">
        <v>315</v>
      </c>
      <c r="C389" s="711">
        <f t="shared" si="91"/>
        <v>4.5845938463721314</v>
      </c>
      <c r="D389" s="711">
        <f t="shared" si="92"/>
        <v>1488.5846005554572</v>
      </c>
      <c r="E389" s="711">
        <f t="shared" si="93"/>
        <v>928.33232240461939</v>
      </c>
      <c r="F389" s="711">
        <f t="shared" si="94"/>
        <v>560.77048373172852</v>
      </c>
      <c r="G389" s="711">
        <f t="shared" si="95"/>
        <v>382.23845732864993</v>
      </c>
      <c r="H389" s="718">
        <f t="shared" si="96"/>
        <v>303.07409518317161</v>
      </c>
      <c r="I389" s="711">
        <f t="shared" si="97"/>
        <v>302.49451828667384</v>
      </c>
      <c r="J389" s="711">
        <f t="shared" si="98"/>
        <v>302.08951038645841</v>
      </c>
      <c r="K389" s="711">
        <f t="shared" si="99"/>
        <v>301.84991365076905</v>
      </c>
      <c r="L389" s="711">
        <f t="shared" si="100"/>
        <v>301.7702191321016</v>
      </c>
      <c r="N389" s="581">
        <v>315</v>
      </c>
      <c r="O389" s="711">
        <f t="shared" si="101"/>
        <v>4.5845938463721314</v>
      </c>
      <c r="P389" s="711">
        <f t="shared" si="102"/>
        <v>968.51300031870028</v>
      </c>
      <c r="Q389" s="711">
        <f t="shared" si="103"/>
        <v>947.8595324945112</v>
      </c>
      <c r="R389" s="711">
        <f t="shared" si="104"/>
        <v>932.94135206841338</v>
      </c>
      <c r="S389" s="711">
        <f t="shared" si="105"/>
        <v>923.8925487198743</v>
      </c>
      <c r="T389" s="711">
        <f t="shared" si="106"/>
        <v>920.79363955405438</v>
      </c>
    </row>
    <row r="390" spans="2:20">
      <c r="B390" s="581">
        <v>316</v>
      </c>
      <c r="C390" s="711">
        <f t="shared" si="91"/>
        <v>4.5991481125510907</v>
      </c>
      <c r="D390" s="711">
        <f t="shared" si="92"/>
        <v>1488.7147944016904</v>
      </c>
      <c r="E390" s="711">
        <f t="shared" si="93"/>
        <v>929.20134744331438</v>
      </c>
      <c r="F390" s="711">
        <f t="shared" si="94"/>
        <v>561.6229995097159</v>
      </c>
      <c r="G390" s="711">
        <f t="shared" si="95"/>
        <v>382.68660093406407</v>
      </c>
      <c r="H390" s="718">
        <f t="shared" si="96"/>
        <v>303.11921463576761</v>
      </c>
      <c r="I390" s="711">
        <f t="shared" si="97"/>
        <v>302.53655623318417</v>
      </c>
      <c r="J390" s="711">
        <f t="shared" si="98"/>
        <v>302.12934303621091</v>
      </c>
      <c r="K390" s="711">
        <f t="shared" si="99"/>
        <v>301.88841969129857</v>
      </c>
      <c r="L390" s="711">
        <f t="shared" si="100"/>
        <v>301.80827837927097</v>
      </c>
      <c r="N390" s="581">
        <v>316</v>
      </c>
      <c r="O390" s="711">
        <f t="shared" si="101"/>
        <v>4.5991481125510907</v>
      </c>
      <c r="P390" s="711">
        <f t="shared" si="102"/>
        <v>969.84921822839328</v>
      </c>
      <c r="Q390" s="711">
        <f t="shared" si="103"/>
        <v>949.24064660982833</v>
      </c>
      <c r="R390" s="711">
        <f t="shared" si="104"/>
        <v>934.35475630908536</v>
      </c>
      <c r="S390" s="711">
        <f t="shared" si="105"/>
        <v>925.32534227842052</v>
      </c>
      <c r="T390" s="711">
        <f t="shared" si="106"/>
        <v>922.23274464754024</v>
      </c>
    </row>
    <row r="391" spans="2:20">
      <c r="B391" s="581">
        <v>317</v>
      </c>
      <c r="C391" s="711">
        <f t="shared" si="91"/>
        <v>4.61370237873005</v>
      </c>
      <c r="D391" s="711">
        <f t="shared" si="92"/>
        <v>1488.8444587873273</v>
      </c>
      <c r="E391" s="711">
        <f t="shared" si="93"/>
        <v>930.06696593123115</v>
      </c>
      <c r="F391" s="711">
        <f t="shared" si="94"/>
        <v>562.47376604377143</v>
      </c>
      <c r="G391" s="711">
        <f t="shared" si="95"/>
        <v>383.13475061898544</v>
      </c>
      <c r="H391" s="718">
        <f t="shared" si="96"/>
        <v>303.16454399303626</v>
      </c>
      <c r="I391" s="711">
        <f t="shared" si="97"/>
        <v>302.57880517959507</v>
      </c>
      <c r="J391" s="711">
        <f t="shared" si="98"/>
        <v>302.1693872826408</v>
      </c>
      <c r="K391" s="711">
        <f t="shared" si="99"/>
        <v>301.92713760021809</v>
      </c>
      <c r="L391" s="711">
        <f t="shared" si="100"/>
        <v>301.84654954823367</v>
      </c>
      <c r="N391" s="581">
        <v>317</v>
      </c>
      <c r="O391" s="711">
        <f t="shared" si="101"/>
        <v>4.61370237873005</v>
      </c>
      <c r="P391" s="711">
        <f t="shared" si="102"/>
        <v>971.18249915009289</v>
      </c>
      <c r="Q391" s="711">
        <f t="shared" si="103"/>
        <v>950.61872505592964</v>
      </c>
      <c r="R391" s="711">
        <f t="shared" si="104"/>
        <v>935.7650539073046</v>
      </c>
      <c r="S391" s="711">
        <f t="shared" si="105"/>
        <v>926.75498657706839</v>
      </c>
      <c r="T391" s="711">
        <f t="shared" si="106"/>
        <v>923.66868660846364</v>
      </c>
    </row>
    <row r="392" spans="2:20">
      <c r="B392" s="581">
        <v>318</v>
      </c>
      <c r="C392" s="711">
        <f t="shared" si="91"/>
        <v>4.6282566449090092</v>
      </c>
      <c r="D392" s="711">
        <f t="shared" si="92"/>
        <v>1488.9735970157662</v>
      </c>
      <c r="E392" s="711">
        <f t="shared" si="93"/>
        <v>930.92919831829238</v>
      </c>
      <c r="F392" s="711">
        <f t="shared" si="94"/>
        <v>563.32278377594537</v>
      </c>
      <c r="G392" s="711">
        <f t="shared" si="95"/>
        <v>383.58289938622812</v>
      </c>
      <c r="H392" s="718">
        <f t="shared" si="96"/>
        <v>303.21008307875934</v>
      </c>
      <c r="I392" s="711">
        <f t="shared" si="97"/>
        <v>302.62126500587453</v>
      </c>
      <c r="J392" s="711">
        <f t="shared" si="98"/>
        <v>302.2096430474694</v>
      </c>
      <c r="K392" s="711">
        <f t="shared" si="99"/>
        <v>301.96606732495655</v>
      </c>
      <c r="L392" s="711">
        <f t="shared" si="100"/>
        <v>301.88503259510185</v>
      </c>
      <c r="N392" s="581">
        <v>318</v>
      </c>
      <c r="O392" s="711">
        <f t="shared" si="101"/>
        <v>4.6282566449090092</v>
      </c>
      <c r="P392" s="711">
        <f t="shared" si="102"/>
        <v>972.5128495392571</v>
      </c>
      <c r="Q392" s="711">
        <f t="shared" si="103"/>
        <v>951.99377450517284</v>
      </c>
      <c r="R392" s="711">
        <f t="shared" si="104"/>
        <v>937.17225169142682</v>
      </c>
      <c r="S392" s="711">
        <f t="shared" si="105"/>
        <v>928.18148853784669</v>
      </c>
      <c r="T392" s="711">
        <f t="shared" si="106"/>
        <v>925.10147238934496</v>
      </c>
    </row>
    <row r="393" spans="2:20">
      <c r="B393" s="581">
        <v>319</v>
      </c>
      <c r="C393" s="711">
        <f t="shared" si="91"/>
        <v>4.6428109110879685</v>
      </c>
      <c r="D393" s="711">
        <f t="shared" si="92"/>
        <v>1489.1022123625423</v>
      </c>
      <c r="E393" s="711">
        <f t="shared" si="93"/>
        <v>931.78806488685586</v>
      </c>
      <c r="F393" s="711">
        <f t="shared" si="94"/>
        <v>564.17005320497208</v>
      </c>
      <c r="G393" s="711">
        <f t="shared" si="95"/>
        <v>384.03104030291883</v>
      </c>
      <c r="H393" s="718">
        <f t="shared" si="96"/>
        <v>303.25583171377616</v>
      </c>
      <c r="I393" s="711">
        <f t="shared" si="97"/>
        <v>302.66393558851502</v>
      </c>
      <c r="J393" s="711">
        <f t="shared" si="98"/>
        <v>302.25011024855405</v>
      </c>
      <c r="K393" s="711">
        <f t="shared" si="99"/>
        <v>302.00520880884324</v>
      </c>
      <c r="L393" s="711">
        <f t="shared" si="100"/>
        <v>301.92372747180946</v>
      </c>
      <c r="N393" s="581">
        <v>319</v>
      </c>
      <c r="O393" s="711">
        <f t="shared" si="101"/>
        <v>4.6428109110879685</v>
      </c>
      <c r="P393" s="711">
        <f t="shared" si="102"/>
        <v>973.84027583715476</v>
      </c>
      <c r="Q393" s="711">
        <f t="shared" si="103"/>
        <v>953.36580161525012</v>
      </c>
      <c r="R393" s="711">
        <f t="shared" si="104"/>
        <v>938.57635647479947</v>
      </c>
      <c r="S393" s="711">
        <f t="shared" si="105"/>
        <v>929.60485506756913</v>
      </c>
      <c r="T393" s="711">
        <f t="shared" si="106"/>
        <v>926.53110892742313</v>
      </c>
    </row>
    <row r="394" spans="2:20">
      <c r="B394" s="581">
        <v>320</v>
      </c>
      <c r="C394" s="711">
        <f t="shared" si="91"/>
        <v>4.6573651772669269</v>
      </c>
      <c r="D394" s="711">
        <f t="shared" si="92"/>
        <v>1489.2303080756055</v>
      </c>
      <c r="E394" s="711">
        <f t="shared" si="93"/>
        <v>932.64358575335621</v>
      </c>
      <c r="F394" s="711">
        <f t="shared" si="94"/>
        <v>565.01557488529284</v>
      </c>
      <c r="G394" s="711">
        <f t="shared" si="95"/>
        <v>384.47916650015964</v>
      </c>
      <c r="H394" s="718">
        <f t="shared" si="96"/>
        <v>303.30178971601583</v>
      </c>
      <c r="I394" s="711">
        <f t="shared" si="97"/>
        <v>302.70681680056822</v>
      </c>
      <c r="J394" s="711">
        <f t="shared" si="98"/>
        <v>302.29078879992488</v>
      </c>
      <c r="K394" s="711">
        <f t="shared" si="99"/>
        <v>302.04456199114566</v>
      </c>
      <c r="L394" s="711">
        <f t="shared" si="100"/>
        <v>301.96263412615042</v>
      </c>
      <c r="N394" s="581">
        <v>320</v>
      </c>
      <c r="O394" s="711">
        <f t="shared" si="101"/>
        <v>4.6573651772669269</v>
      </c>
      <c r="P394" s="711">
        <f t="shared" si="102"/>
        <v>975.16478447089696</v>
      </c>
      <c r="Q394" s="711">
        <f t="shared" si="103"/>
        <v>954.73481302922005</v>
      </c>
      <c r="R394" s="711">
        <f t="shared" si="104"/>
        <v>939.97737505579425</v>
      </c>
      <c r="S394" s="711">
        <f t="shared" si="105"/>
        <v>931.02509305786884</v>
      </c>
      <c r="T394" s="711">
        <f t="shared" si="106"/>
        <v>927.95760314468919</v>
      </c>
    </row>
    <row r="395" spans="2:20">
      <c r="B395" s="581">
        <v>321</v>
      </c>
      <c r="C395" s="711">
        <f t="shared" ref="C395:C458" si="107">$C$73*B395</f>
        <v>4.6719194434458862</v>
      </c>
      <c r="D395" s="711">
        <f t="shared" ref="D395:D458" si="108">(1-2*FoAb-2*FoAb*BiCombAb)*D394+2*FoAb*E394+2*FoAb*BiCombAb*Tcomb</f>
        <v>1489.357887375598</v>
      </c>
      <c r="E395" s="711">
        <f t="shared" ref="E395:E458" si="109">FoAb*D394+(1-2*FoAb)*E394+FoAb*F394</f>
        <v>933.49578086992824</v>
      </c>
      <c r="F395" s="711">
        <f t="shared" ref="F395:F458" si="110">FoAb*E394+(1-2*FoAb)*F394+FoAb*G394</f>
        <v>565.85934942609379</v>
      </c>
      <c r="G395" s="711">
        <f t="shared" ref="G395:G458" si="111">FoAb*F394+(1-2*FoAb)*G394+FoAb*H394</f>
        <v>384.92727117268873</v>
      </c>
      <c r="H395" s="718">
        <f t="shared" ref="H395:H458" si="112">_FoN1*G394+(1-_FoN1-_FoN2)*H394+_FoN2*I394</f>
        <v>303.34795690052908</v>
      </c>
      <c r="I395" s="711">
        <f t="shared" ref="I395:I458" si="113">FoCase*H394+(1-2*FoCase)*I394+FoCase*J394</f>
        <v>302.74990851167979</v>
      </c>
      <c r="J395" s="711">
        <f t="shared" ref="J395:J458" si="114">FoCase*I394+(1-2*FoCase)*J394+FoCase*K394</f>
        <v>302.33167861182153</v>
      </c>
      <c r="K395" s="711">
        <f t="shared" ref="K395:K458" si="115">FoCase*J394+(1-2*FoCase)*K394+FoCase*L394</f>
        <v>302.08412680710717</v>
      </c>
      <c r="L395" s="711">
        <f t="shared" ref="L395:L458" si="116">(1-2*FoCase-2*FoCase*BiAtmCase)*L394+2*FoCase*K394+2*FoCase*BiAtmCase*Tatm</f>
        <v>302.00175250181661</v>
      </c>
      <c r="N395" s="581">
        <v>321</v>
      </c>
      <c r="O395" s="711">
        <f t="shared" ref="O395:O458" si="117">$O$73*N395</f>
        <v>4.6719194434458862</v>
      </c>
      <c r="P395" s="711">
        <f t="shared" ref="P395:P458" si="118">(1-2*FoCase-2*FoCase*BiCombCase)*P394+2*FoCase*Q394+2*FoCase*BiCombCase*Tcomb</f>
        <v>976.48638185346817</v>
      </c>
      <c r="Q395" s="711">
        <f t="shared" ref="Q395:Q458" si="119">FoCase*P394+(1-2*FoCase)*Q394+FoCase*R394</f>
        <v>956.1008153755397</v>
      </c>
      <c r="R395" s="711">
        <f t="shared" ref="R395:R458" si="120">FoCase*Q394+(1-2*FoCase)*R394+FoCase*S394</f>
        <v>941.37531421784024</v>
      </c>
      <c r="S395" s="711">
        <f t="shared" ref="S395:S458" si="121">FoCase*R394+(1-2*FoCase)*S394+FoCase*T394</f>
        <v>932.44220938523085</v>
      </c>
      <c r="T395" s="711">
        <f t="shared" ref="T395:T458" si="122">(1-2*FoCase-2*FoCase*BiAtmCase)*T394+2*FoCase*S394+2*FoCase*BiAtmCase*Tatm</f>
        <v>929.38096194791967</v>
      </c>
    </row>
    <row r="396" spans="2:20">
      <c r="B396" s="581">
        <v>322</v>
      </c>
      <c r="C396" s="711">
        <f t="shared" si="107"/>
        <v>4.6864737096248454</v>
      </c>
      <c r="D396" s="711">
        <f t="shared" si="108"/>
        <v>1489.484953456127</v>
      </c>
      <c r="E396" s="711">
        <f t="shared" si="109"/>
        <v>934.34467002601286</v>
      </c>
      <c r="F396" s="711">
        <f t="shared" si="110"/>
        <v>566.70137749035803</v>
      </c>
      <c r="G396" s="711">
        <f t="shared" si="111"/>
        <v>385.37534757854036</v>
      </c>
      <c r="H396" s="718">
        <f t="shared" si="112"/>
        <v>303.39433307951998</v>
      </c>
      <c r="I396" s="711">
        <f t="shared" si="113"/>
        <v>302.79321058812383</v>
      </c>
      <c r="J396" s="711">
        <f t="shared" si="114"/>
        <v>302.37277959072924</v>
      </c>
      <c r="K396" s="711">
        <f t="shared" si="115"/>
        <v>302.12390318798441</v>
      </c>
      <c r="L396" s="711">
        <f t="shared" si="116"/>
        <v>302.04108253843572</v>
      </c>
      <c r="N396" s="581">
        <v>322</v>
      </c>
      <c r="O396" s="711">
        <f t="shared" si="117"/>
        <v>4.6864737096248454</v>
      </c>
      <c r="P396" s="711">
        <f t="shared" si="118"/>
        <v>977.80507438375685</v>
      </c>
      <c r="Q396" s="711">
        <f t="shared" si="119"/>
        <v>957.46381526809728</v>
      </c>
      <c r="R396" s="711">
        <f t="shared" si="120"/>
        <v>942.77018072945657</v>
      </c>
      <c r="S396" s="711">
        <f t="shared" si="121"/>
        <v>933.85621091102621</v>
      </c>
      <c r="T396" s="711">
        <f t="shared" si="122"/>
        <v>930.80119222871008</v>
      </c>
    </row>
    <row r="397" spans="2:20">
      <c r="B397" s="581">
        <v>323</v>
      </c>
      <c r="C397" s="711">
        <f t="shared" si="107"/>
        <v>4.7010279758038047</v>
      </c>
      <c r="D397" s="711">
        <f t="shared" si="108"/>
        <v>1489.6115094840352</v>
      </c>
      <c r="E397" s="711">
        <f t="shared" si="109"/>
        <v>935.1902728499449</v>
      </c>
      <c r="F397" s="711">
        <f t="shared" si="110"/>
        <v>567.54165979393213</v>
      </c>
      <c r="G397" s="711">
        <f t="shared" si="111"/>
        <v>385.82338903870397</v>
      </c>
      <c r="H397" s="718">
        <f t="shared" si="112"/>
        <v>303.44091806237759</v>
      </c>
      <c r="I397" s="711">
        <f t="shared" si="113"/>
        <v>302.83672289283697</v>
      </c>
      <c r="J397" s="711">
        <f t="shared" si="114"/>
        <v>302.41409163941523</v>
      </c>
      <c r="K397" s="711">
        <f t="shared" si="115"/>
        <v>302.16389106108477</v>
      </c>
      <c r="L397" s="711">
        <f t="shared" si="116"/>
        <v>302.08062417160903</v>
      </c>
      <c r="N397" s="581">
        <v>323</v>
      </c>
      <c r="O397" s="711">
        <f t="shared" si="117"/>
        <v>4.7010279758038047</v>
      </c>
      <c r="P397" s="711">
        <f t="shared" si="118"/>
        <v>979.12086844658734</v>
      </c>
      <c r="Q397" s="711">
        <f t="shared" si="119"/>
        <v>958.82381930624342</v>
      </c>
      <c r="R397" s="711">
        <f t="shared" si="120"/>
        <v>944.16198134428532</v>
      </c>
      <c r="S397" s="711">
        <f t="shared" si="121"/>
        <v>935.26710448154438</v>
      </c>
      <c r="T397" s="711">
        <f t="shared" si="122"/>
        <v>932.21830086350826</v>
      </c>
    </row>
    <row r="398" spans="2:20">
      <c r="B398" s="581">
        <v>324</v>
      </c>
      <c r="C398" s="711">
        <f t="shared" si="107"/>
        <v>4.715582241982764</v>
      </c>
      <c r="D398" s="711">
        <f t="shared" si="108"/>
        <v>1489.7375585996679</v>
      </c>
      <c r="E398" s="711">
        <f t="shared" si="109"/>
        <v>936.03260881052415</v>
      </c>
      <c r="F398" s="711">
        <f t="shared" si="110"/>
        <v>568.38019710460662</v>
      </c>
      <c r="G398" s="711">
        <f t="shared" si="111"/>
        <v>386.27138893678159</v>
      </c>
      <c r="H398" s="718">
        <f t="shared" si="112"/>
        <v>303.48771165570719</v>
      </c>
      <c r="I398" s="711">
        <f t="shared" si="113"/>
        <v>302.88044528545282</v>
      </c>
      <c r="J398" s="711">
        <f t="shared" si="114"/>
        <v>302.45561465696471</v>
      </c>
      <c r="K398" s="711">
        <f t="shared" si="115"/>
        <v>302.20409034980327</v>
      </c>
      <c r="L398" s="711">
        <f t="shared" si="116"/>
        <v>302.12037733294881</v>
      </c>
      <c r="N398" s="581">
        <v>324</v>
      </c>
      <c r="O398" s="711">
        <f t="shared" si="117"/>
        <v>4.715582241982764</v>
      </c>
      <c r="P398" s="711">
        <f t="shared" si="118"/>
        <v>980.43377041274994</v>
      </c>
      <c r="Q398" s="711">
        <f t="shared" si="119"/>
        <v>960.18083407482357</v>
      </c>
      <c r="R398" s="711">
        <f t="shared" si="120"/>
        <v>945.55072280112404</v>
      </c>
      <c r="S398" s="711">
        <f t="shared" si="121"/>
        <v>936.67489692802701</v>
      </c>
      <c r="T398" s="711">
        <f t="shared" si="122"/>
        <v>933.63229471364787</v>
      </c>
    </row>
    <row r="399" spans="2:20">
      <c r="B399" s="581">
        <v>325</v>
      </c>
      <c r="C399" s="711">
        <f t="shared" si="107"/>
        <v>4.7301365081617233</v>
      </c>
      <c r="D399" s="711">
        <f t="shared" si="108"/>
        <v>1489.8631039171362</v>
      </c>
      <c r="E399" s="711">
        <f t="shared" si="109"/>
        <v>936.87169721856924</v>
      </c>
      <c r="F399" s="711">
        <f t="shared" si="110"/>
        <v>569.21699024121028</v>
      </c>
      <c r="G399" s="711">
        <f t="shared" si="111"/>
        <v>386.7193407186453</v>
      </c>
      <c r="H399" s="718">
        <f t="shared" si="112"/>
        <v>303.5347136633614</v>
      </c>
      <c r="I399" s="711">
        <f t="shared" si="113"/>
        <v>302.92437762233544</v>
      </c>
      <c r="J399" s="711">
        <f t="shared" si="114"/>
        <v>302.49734853881648</v>
      </c>
      <c r="K399" s="711">
        <f t="shared" si="115"/>
        <v>302.24450097365963</v>
      </c>
      <c r="L399" s="711">
        <f t="shared" si="116"/>
        <v>302.16034195011559</v>
      </c>
      <c r="N399" s="581">
        <v>325</v>
      </c>
      <c r="O399" s="711">
        <f t="shared" si="117"/>
        <v>4.7301365081617233</v>
      </c>
      <c r="P399" s="711">
        <f t="shared" si="118"/>
        <v>981.7437866390319</v>
      </c>
      <c r="Q399" s="711">
        <f t="shared" si="119"/>
        <v>961.5348661442099</v>
      </c>
      <c r="R399" s="711">
        <f t="shared" si="120"/>
        <v>946.93641182395845</v>
      </c>
      <c r="S399" s="711">
        <f t="shared" si="121"/>
        <v>938.07959506670068</v>
      </c>
      <c r="T399" s="711">
        <f t="shared" si="122"/>
        <v>935.0431806253813</v>
      </c>
    </row>
    <row r="400" spans="2:20">
      <c r="B400" s="581">
        <v>326</v>
      </c>
      <c r="C400" s="711">
        <f t="shared" si="107"/>
        <v>4.7446907743406825</v>
      </c>
      <c r="D400" s="711">
        <f t="shared" si="108"/>
        <v>1489.9881485245794</v>
      </c>
      <c r="E400" s="711">
        <f t="shared" si="109"/>
        <v>937.70755722845445</v>
      </c>
      <c r="F400" s="711">
        <f t="shared" si="110"/>
        <v>570.05204007271846</v>
      </c>
      <c r="G400" s="711">
        <f t="shared" si="111"/>
        <v>387.16723789209288</v>
      </c>
      <c r="H400" s="718">
        <f t="shared" si="112"/>
        <v>303.58192388647126</v>
      </c>
      <c r="I400" s="711">
        <f t="shared" si="113"/>
        <v>302.96851975661332</v>
      </c>
      <c r="J400" s="711">
        <f t="shared" si="114"/>
        <v>302.53929317679876</v>
      </c>
      <c r="K400" s="711">
        <f t="shared" si="115"/>
        <v>302.28512284833516</v>
      </c>
      <c r="L400" s="711">
        <f t="shared" si="116"/>
        <v>302.20051794685526</v>
      </c>
      <c r="N400" s="581">
        <v>326</v>
      </c>
      <c r="O400" s="711">
        <f t="shared" si="117"/>
        <v>4.7446907743406825</v>
      </c>
      <c r="P400" s="711">
        <f t="shared" si="118"/>
        <v>983.05092346824881</v>
      </c>
      <c r="Q400" s="711">
        <f t="shared" si="119"/>
        <v>962.88592207033275</v>
      </c>
      <c r="R400" s="711">
        <f t="shared" si="120"/>
        <v>948.31905512199523</v>
      </c>
      <c r="S400" s="711">
        <f t="shared" si="121"/>
        <v>939.48120569880996</v>
      </c>
      <c r="T400" s="711">
        <f t="shared" si="122"/>
        <v>936.45096542991303</v>
      </c>
    </row>
    <row r="401" spans="2:20">
      <c r="B401" s="581">
        <v>327</v>
      </c>
      <c r="C401" s="711">
        <f t="shared" si="107"/>
        <v>4.7592450405196409</v>
      </c>
      <c r="D401" s="711">
        <f t="shared" si="108"/>
        <v>1490.1126954844226</v>
      </c>
      <c r="E401" s="711">
        <f t="shared" si="109"/>
        <v>938.5402078396296</v>
      </c>
      <c r="F401" s="711">
        <f t="shared" si="110"/>
        <v>570.88534751737404</v>
      </c>
      <c r="G401" s="711">
        <f t="shared" si="111"/>
        <v>387.61507402650346</v>
      </c>
      <c r="H401" s="718">
        <f t="shared" si="112"/>
        <v>303.62934212347665</v>
      </c>
      <c r="I401" s="711">
        <f t="shared" si="113"/>
        <v>303.01287153821261</v>
      </c>
      <c r="J401" s="711">
        <f t="shared" si="114"/>
        <v>302.58144845916451</v>
      </c>
      <c r="K401" s="711">
        <f t="shared" si="115"/>
        <v>302.32595588570916</v>
      </c>
      <c r="L401" s="711">
        <f t="shared" si="116"/>
        <v>302.24090524303631</v>
      </c>
      <c r="N401" s="581">
        <v>327</v>
      </c>
      <c r="O401" s="711">
        <f t="shared" si="117"/>
        <v>4.7592450405196409</v>
      </c>
      <c r="P401" s="711">
        <f t="shared" si="118"/>
        <v>984.35518722927429</v>
      </c>
      <c r="Q401" s="711">
        <f t="shared" si="119"/>
        <v>964.23400839471276</v>
      </c>
      <c r="R401" s="711">
        <f t="shared" si="120"/>
        <v>949.69865938969428</v>
      </c>
      <c r="S401" s="711">
        <f t="shared" si="121"/>
        <v>940.87973561065053</v>
      </c>
      <c r="T401" s="711">
        <f t="shared" si="122"/>
        <v>937.85565594343268</v>
      </c>
    </row>
    <row r="402" spans="2:20">
      <c r="B402" s="581">
        <v>328</v>
      </c>
      <c r="C402" s="711">
        <f t="shared" si="107"/>
        <v>4.7737993066986002</v>
      </c>
      <c r="D402" s="711">
        <f t="shared" si="108"/>
        <v>1490.2367478336319</v>
      </c>
      <c r="E402" s="711">
        <f t="shared" si="109"/>
        <v>939.36966789812379</v>
      </c>
      <c r="F402" s="711">
        <f t="shared" si="110"/>
        <v>571.71691354182258</v>
      </c>
      <c r="G402" s="711">
        <f t="shared" si="111"/>
        <v>388.06284275249186</v>
      </c>
      <c r="H402" s="718">
        <f t="shared" si="112"/>
        <v>303.67696817015701</v>
      </c>
      <c r="I402" s="711">
        <f t="shared" si="113"/>
        <v>303.05743281389061</v>
      </c>
      <c r="J402" s="711">
        <f t="shared" si="114"/>
        <v>302.62381427062667</v>
      </c>
      <c r="K402" s="711">
        <f t="shared" si="115"/>
        <v>302.36699999389526</v>
      </c>
      <c r="L402" s="711">
        <f t="shared" si="116"/>
        <v>302.28150375468636</v>
      </c>
      <c r="N402" s="581">
        <v>328</v>
      </c>
      <c r="O402" s="711">
        <f t="shared" si="117"/>
        <v>4.7737993066986002</v>
      </c>
      <c r="P402" s="711">
        <f t="shared" si="118"/>
        <v>985.65658423707146</v>
      </c>
      <c r="Q402" s="711">
        <f t="shared" si="119"/>
        <v>965.57913164449246</v>
      </c>
      <c r="R402" s="711">
        <f t="shared" si="120"/>
        <v>951.07523130680102</v>
      </c>
      <c r="S402" s="711">
        <f t="shared" si="121"/>
        <v>942.27519157360166</v>
      </c>
      <c r="T402" s="711">
        <f t="shared" si="122"/>
        <v>939.257258967148</v>
      </c>
    </row>
    <row r="403" spans="2:20">
      <c r="B403" s="581">
        <v>329</v>
      </c>
      <c r="C403" s="711">
        <f t="shared" si="107"/>
        <v>4.7883535728775595</v>
      </c>
      <c r="D403" s="711">
        <f t="shared" si="108"/>
        <v>1490.3603085839668</v>
      </c>
      <c r="E403" s="711">
        <f t="shared" si="109"/>
        <v>940.19595609803298</v>
      </c>
      <c r="F403" s="711">
        <f t="shared" si="110"/>
        <v>572.54673916025911</v>
      </c>
      <c r="G403" s="711">
        <f t="shared" si="111"/>
        <v>388.51053776156283</v>
      </c>
      <c r="H403" s="718">
        <f t="shared" si="112"/>
        <v>303.72480181966142</v>
      </c>
      <c r="I403" s="711">
        <f t="shared" si="113"/>
        <v>303.10220342726871</v>
      </c>
      <c r="J403" s="711">
        <f t="shared" si="114"/>
        <v>302.6663904923933</v>
      </c>
      <c r="K403" s="711">
        <f t="shared" si="115"/>
        <v>302.40825507727772</v>
      </c>
      <c r="L403" s="711">
        <f t="shared" si="116"/>
        <v>302.32231339402853</v>
      </c>
      <c r="N403" s="581">
        <v>329</v>
      </c>
      <c r="O403" s="711">
        <f t="shared" si="117"/>
        <v>4.7883535728775595</v>
      </c>
      <c r="P403" s="711">
        <f t="shared" si="118"/>
        <v>986.95512079272316</v>
      </c>
      <c r="Q403" s="711">
        <f t="shared" si="119"/>
        <v>966.92129833246781</v>
      </c>
      <c r="R403" s="711">
        <f t="shared" si="120"/>
        <v>952.44877753837909</v>
      </c>
      <c r="S403" s="711">
        <f t="shared" si="121"/>
        <v>943.66758034415955</v>
      </c>
      <c r="T403" s="711">
        <f t="shared" si="122"/>
        <v>940.65578128731761</v>
      </c>
    </row>
    <row r="404" spans="2:20">
      <c r="B404" s="581">
        <v>330</v>
      </c>
      <c r="C404" s="711">
        <f t="shared" si="107"/>
        <v>4.8029078390565187</v>
      </c>
      <c r="D404" s="711">
        <f t="shared" si="108"/>
        <v>1490.483380722231</v>
      </c>
      <c r="E404" s="711">
        <f t="shared" si="109"/>
        <v>941.01909098299086</v>
      </c>
      <c r="F404" s="711">
        <f t="shared" si="110"/>
        <v>573.37482543358976</v>
      </c>
      <c r="G404" s="711">
        <f t="shared" si="111"/>
        <v>388.95815280576409</v>
      </c>
      <c r="H404" s="718">
        <f t="shared" si="112"/>
        <v>303.77284286253877</v>
      </c>
      <c r="I404" s="711">
        <f t="shared" si="113"/>
        <v>303.14718321886539</v>
      </c>
      <c r="J404" s="711">
        <f t="shared" si="114"/>
        <v>302.70917700220213</v>
      </c>
      <c r="K404" s="711">
        <f t="shared" si="115"/>
        <v>302.44972103654749</v>
      </c>
      <c r="L404" s="711">
        <f t="shared" si="116"/>
        <v>302.36333406951826</v>
      </c>
      <c r="N404" s="581">
        <v>330</v>
      </c>
      <c r="O404" s="711">
        <f t="shared" si="117"/>
        <v>4.8029078390565187</v>
      </c>
      <c r="P404" s="711">
        <f t="shared" si="118"/>
        <v>988.25080318346272</v>
      </c>
      <c r="Q404" s="711">
        <f t="shared" si="119"/>
        <v>968.26051495711954</v>
      </c>
      <c r="R404" s="711">
        <f t="shared" si="120"/>
        <v>953.81930473484226</v>
      </c>
      <c r="S404" s="711">
        <f t="shared" si="121"/>
        <v>945.05690866396935</v>
      </c>
      <c r="T404" s="711">
        <f t="shared" si="122"/>
        <v>942.05122967528439</v>
      </c>
    </row>
    <row r="405" spans="2:20">
      <c r="B405" s="581">
        <v>331</v>
      </c>
      <c r="C405" s="711">
        <f t="shared" si="107"/>
        <v>4.817462105235478</v>
      </c>
      <c r="D405" s="711">
        <f t="shared" si="108"/>
        <v>1490.6059672105173</v>
      </c>
      <c r="E405" s="711">
        <f t="shared" si="109"/>
        <v>941.8390909476243</v>
      </c>
      <c r="F405" s="711">
        <f t="shared" si="110"/>
        <v>574.20117346860411</v>
      </c>
      <c r="G405" s="711">
        <f t="shared" si="111"/>
        <v>389.40568169733945</v>
      </c>
      <c r="H405" s="718">
        <f t="shared" si="112"/>
        <v>303.82109108676764</v>
      </c>
      <c r="I405" s="711">
        <f t="shared" si="113"/>
        <v>303.19237202612857</v>
      </c>
      <c r="J405" s="711">
        <f t="shared" si="114"/>
        <v>302.75217367435556</v>
      </c>
      <c r="K405" s="711">
        <f t="shared" si="115"/>
        <v>302.4913977687379</v>
      </c>
      <c r="L405" s="711">
        <f t="shared" si="116"/>
        <v>302.40456568587922</v>
      </c>
      <c r="N405" s="581">
        <v>331</v>
      </c>
      <c r="O405" s="711">
        <f t="shared" si="117"/>
        <v>4.817462105235478</v>
      </c>
      <c r="P405" s="711">
        <f t="shared" si="118"/>
        <v>989.54363768270412</v>
      </c>
      <c r="Q405" s="711">
        <f t="shared" si="119"/>
        <v>969.59678800264498</v>
      </c>
      <c r="R405" s="711">
        <f t="shared" si="120"/>
        <v>955.18681953198688</v>
      </c>
      <c r="S405" s="711">
        <f t="shared" si="121"/>
        <v>946.44318325985842</v>
      </c>
      <c r="T405" s="711">
        <f t="shared" si="122"/>
        <v>943.44361088750748</v>
      </c>
    </row>
    <row r="406" spans="2:20">
      <c r="B406" s="581">
        <v>332</v>
      </c>
      <c r="C406" s="711">
        <f t="shared" si="107"/>
        <v>4.8320163714144373</v>
      </c>
      <c r="D406" s="711">
        <f t="shared" si="108"/>
        <v>1490.7280709864535</v>
      </c>
      <c r="E406" s="711">
        <f t="shared" si="109"/>
        <v>942.65597423899248</v>
      </c>
      <c r="F406" s="711">
        <f t="shared" si="110"/>
        <v>575.02578441716093</v>
      </c>
      <c r="G406" s="711">
        <f t="shared" si="111"/>
        <v>389.85311830838106</v>
      </c>
      <c r="H406" s="718">
        <f t="shared" si="112"/>
        <v>303.86954627778596</v>
      </c>
      <c r="I406" s="711">
        <f t="shared" si="113"/>
        <v>303.23776968346851</v>
      </c>
      <c r="J406" s="711">
        <f t="shared" si="114"/>
        <v>302.79538037975487</v>
      </c>
      <c r="K406" s="711">
        <f t="shared" si="115"/>
        <v>302.53328516726037</v>
      </c>
      <c r="L406" s="711">
        <f t="shared" si="116"/>
        <v>302.44600814413945</v>
      </c>
      <c r="N406" s="581">
        <v>332</v>
      </c>
      <c r="O406" s="711">
        <f t="shared" si="117"/>
        <v>4.8320163714144373</v>
      </c>
      <c r="P406" s="711">
        <f t="shared" si="118"/>
        <v>990.83363055007226</v>
      </c>
      <c r="Q406" s="711">
        <f t="shared" si="119"/>
        <v>970.93012393898937</v>
      </c>
      <c r="R406" s="711">
        <f t="shared" si="120"/>
        <v>956.55132855102397</v>
      </c>
      <c r="S406" s="711">
        <f t="shared" si="121"/>
        <v>947.82641084386864</v>
      </c>
      <c r="T406" s="711">
        <f t="shared" si="122"/>
        <v>944.83293166559565</v>
      </c>
    </row>
    <row r="407" spans="2:20">
      <c r="B407" s="581">
        <v>333</v>
      </c>
      <c r="C407" s="711">
        <f t="shared" si="107"/>
        <v>4.8465706375933966</v>
      </c>
      <c r="D407" s="711">
        <f t="shared" si="108"/>
        <v>1490.8496949634432</v>
      </c>
      <c r="E407" s="711">
        <f t="shared" si="109"/>
        <v>943.46975895801165</v>
      </c>
      <c r="F407" s="711">
        <f t="shared" si="110"/>
        <v>575.84865947538651</v>
      </c>
      <c r="G407" s="711">
        <f t="shared" si="111"/>
        <v>390.3004565704814</v>
      </c>
      <c r="H407" s="718">
        <f t="shared" si="112"/>
        <v>303.91820821852025</v>
      </c>
      <c r="I407" s="711">
        <f t="shared" si="113"/>
        <v>303.28337602228976</v>
      </c>
      <c r="J407" s="711">
        <f t="shared" si="114"/>
        <v>302.83879698593466</v>
      </c>
      <c r="K407" s="711">
        <f t="shared" si="115"/>
        <v>302.57538312193975</v>
      </c>
      <c r="L407" s="711">
        <f t="shared" si="116"/>
        <v>302.48766134166721</v>
      </c>
      <c r="N407" s="581">
        <v>333</v>
      </c>
      <c r="O407" s="711">
        <f t="shared" si="117"/>
        <v>4.8465706375933966</v>
      </c>
      <c r="P407" s="711">
        <f t="shared" si="118"/>
        <v>992.1207880314339</v>
      </c>
      <c r="Q407" s="711">
        <f t="shared" si="119"/>
        <v>972.26052922187694</v>
      </c>
      <c r="R407" s="711">
        <f t="shared" si="120"/>
        <v>957.91283839861103</v>
      </c>
      <c r="S407" s="711">
        <f t="shared" si="121"/>
        <v>949.20659811328892</v>
      </c>
      <c r="T407" s="711">
        <f t="shared" si="122"/>
        <v>946.21919873633976</v>
      </c>
    </row>
    <row r="408" spans="2:20">
      <c r="B408" s="581">
        <v>334</v>
      </c>
      <c r="C408" s="711">
        <f t="shared" si="107"/>
        <v>4.861124903772355</v>
      </c>
      <c r="D408" s="711">
        <f t="shared" si="108"/>
        <v>1490.9708420309046</v>
      </c>
      <c r="E408" s="711">
        <f t="shared" si="109"/>
        <v>944.28046306086299</v>
      </c>
      <c r="F408" s="711">
        <f t="shared" si="110"/>
        <v>576.66979988288381</v>
      </c>
      <c r="G408" s="711">
        <f t="shared" si="111"/>
        <v>390.74769047438485</v>
      </c>
      <c r="H408" s="718">
        <f t="shared" si="112"/>
        <v>303.96707668941525</v>
      </c>
      <c r="I408" s="711">
        <f t="shared" si="113"/>
        <v>303.3291908710234</v>
      </c>
      <c r="J408" s="711">
        <f t="shared" si="114"/>
        <v>302.88242335709674</v>
      </c>
      <c r="K408" s="711">
        <f t="shared" si="115"/>
        <v>302.6176915190498</v>
      </c>
      <c r="L408" s="711">
        <f t="shared" si="116"/>
        <v>302.52952517220643</v>
      </c>
      <c r="N408" s="581">
        <v>334</v>
      </c>
      <c r="O408" s="711">
        <f t="shared" si="117"/>
        <v>4.861124903772355</v>
      </c>
      <c r="P408" s="711">
        <f t="shared" si="118"/>
        <v>993.40511635892699</v>
      </c>
      <c r="Q408" s="711">
        <f t="shared" si="119"/>
        <v>973.58801029284223</v>
      </c>
      <c r="R408" s="711">
        <f t="shared" si="120"/>
        <v>959.27135566688446</v>
      </c>
      <c r="S408" s="711">
        <f t="shared" si="121"/>
        <v>950.58375175068738</v>
      </c>
      <c r="T408" s="711">
        <f t="shared" si="122"/>
        <v>947.60241881174511</v>
      </c>
    </row>
    <row r="409" spans="2:20">
      <c r="B409" s="581">
        <v>335</v>
      </c>
      <c r="C409" s="711">
        <f t="shared" si="107"/>
        <v>4.8756791699513142</v>
      </c>
      <c r="D409" s="711">
        <f t="shared" si="108"/>
        <v>1491.0915150545063</v>
      </c>
      <c r="E409" s="711">
        <f t="shared" si="109"/>
        <v>945.0881043603863</v>
      </c>
      <c r="F409" s="711">
        <f t="shared" si="110"/>
        <v>577.48920692195509</v>
      </c>
      <c r="G409" s="711">
        <f t="shared" si="111"/>
        <v>391.19481406963916</v>
      </c>
      <c r="H409" s="718">
        <f t="shared" si="112"/>
        <v>304.01615146846251</v>
      </c>
      <c r="I409" s="711">
        <f t="shared" si="113"/>
        <v>303.37521405515889</v>
      </c>
      <c r="J409" s="711">
        <f t="shared" si="114"/>
        <v>302.92625935414412</v>
      </c>
      <c r="K409" s="711">
        <f t="shared" si="115"/>
        <v>302.6602102413479</v>
      </c>
      <c r="L409" s="711">
        <f t="shared" si="116"/>
        <v>302.57159952591246</v>
      </c>
      <c r="N409" s="581">
        <v>335</v>
      </c>
      <c r="O409" s="711">
        <f t="shared" si="117"/>
        <v>4.8756791699513142</v>
      </c>
      <c r="P409" s="711">
        <f t="shared" si="118"/>
        <v>994.68662175099166</v>
      </c>
      <c r="Q409" s="711">
        <f t="shared" si="119"/>
        <v>974.91257357926168</v>
      </c>
      <c r="R409" s="711">
        <f t="shared" si="120"/>
        <v>960.62688693349094</v>
      </c>
      <c r="S409" s="711">
        <f t="shared" si="121"/>
        <v>951.95787842394429</v>
      </c>
      <c r="T409" s="711">
        <f t="shared" si="122"/>
        <v>948.9825985890642</v>
      </c>
    </row>
    <row r="410" spans="2:20">
      <c r="B410" s="581">
        <v>336</v>
      </c>
      <c r="C410" s="711">
        <f t="shared" si="107"/>
        <v>4.8902334361302735</v>
      </c>
      <c r="D410" s="711">
        <f t="shared" si="108"/>
        <v>1491.2117168764014</v>
      </c>
      <c r="E410" s="711">
        <f t="shared" si="109"/>
        <v>945.89270052745826</v>
      </c>
      <c r="F410" s="711">
        <f t="shared" si="110"/>
        <v>578.30688191683498</v>
      </c>
      <c r="G410" s="711">
        <f t="shared" si="111"/>
        <v>391.64182146424645</v>
      </c>
      <c r="H410" s="718">
        <f t="shared" si="112"/>
        <v>304.06543233122966</v>
      </c>
      <c r="I410" s="711">
        <f t="shared" si="113"/>
        <v>303.42144539727565</v>
      </c>
      <c r="J410" s="711">
        <f t="shared" si="114"/>
        <v>302.97030483471463</v>
      </c>
      <c r="K410" s="711">
        <f t="shared" si="115"/>
        <v>302.70293916811033</v>
      </c>
      <c r="L410" s="711">
        <f t="shared" si="116"/>
        <v>302.61388428938699</v>
      </c>
      <c r="N410" s="581">
        <v>336</v>
      </c>
      <c r="O410" s="711">
        <f t="shared" si="117"/>
        <v>4.8902334361302735</v>
      </c>
      <c r="P410" s="711">
        <f t="shared" si="118"/>
        <v>995.96531041239996</v>
      </c>
      <c r="Q410" s="711">
        <f t="shared" si="119"/>
        <v>976.2342254943843</v>
      </c>
      <c r="R410" s="711">
        <f t="shared" si="120"/>
        <v>961.9794387616198</v>
      </c>
      <c r="S410" s="711">
        <f t="shared" si="121"/>
        <v>953.32898478628374</v>
      </c>
      <c r="T410" s="711">
        <f t="shared" si="122"/>
        <v>950.35974475082924</v>
      </c>
    </row>
    <row r="411" spans="2:20">
      <c r="B411" s="581">
        <v>337</v>
      </c>
      <c r="C411" s="711">
        <f t="shared" si="107"/>
        <v>4.9047877023092328</v>
      </c>
      <c r="D411" s="711">
        <f t="shared" si="108"/>
        <v>1491.3314503154579</v>
      </c>
      <c r="E411" s="711">
        <f t="shared" si="109"/>
        <v>946.69426909235631</v>
      </c>
      <c r="F411" s="711">
        <f t="shared" si="110"/>
        <v>579.12282623293584</v>
      </c>
      <c r="G411" s="711">
        <f t="shared" si="111"/>
        <v>392.08870682431422</v>
      </c>
      <c r="H411" s="718">
        <f t="shared" si="112"/>
        <v>304.11491905088877</v>
      </c>
      <c r="I411" s="711">
        <f t="shared" si="113"/>
        <v>303.46788471707453</v>
      </c>
      <c r="J411" s="711">
        <f t="shared" si="114"/>
        <v>303.01455965321446</v>
      </c>
      <c r="K411" s="711">
        <f t="shared" si="115"/>
        <v>302.74587817516647</v>
      </c>
      <c r="L411" s="711">
        <f t="shared" si="116"/>
        <v>302.65637934571333</v>
      </c>
      <c r="N411" s="581">
        <v>337</v>
      </c>
      <c r="O411" s="711">
        <f t="shared" si="117"/>
        <v>4.9047877023092328</v>
      </c>
      <c r="P411" s="711">
        <f t="shared" si="118"/>
        <v>997.24118853428581</v>
      </c>
      <c r="Q411" s="711">
        <f t="shared" si="119"/>
        <v>977.55297243736277</v>
      </c>
      <c r="R411" s="711">
        <f t="shared" si="120"/>
        <v>963.32901770003434</v>
      </c>
      <c r="S411" s="711">
        <f t="shared" si="121"/>
        <v>954.69707747630628</v>
      </c>
      <c r="T411" s="711">
        <f t="shared" si="122"/>
        <v>951.73386396488388</v>
      </c>
    </row>
    <row r="412" spans="2:20">
      <c r="B412" s="581">
        <v>338</v>
      </c>
      <c r="C412" s="711">
        <f t="shared" si="107"/>
        <v>4.9193419684881921</v>
      </c>
      <c r="D412" s="711">
        <f t="shared" si="108"/>
        <v>1491.4507181674876</v>
      </c>
      <c r="E412" s="711">
        <f t="shared" si="109"/>
        <v>947.4928274461073</v>
      </c>
      <c r="F412" s="711">
        <f t="shared" si="110"/>
        <v>579.93704127610442</v>
      </c>
      <c r="G412" s="711">
        <f t="shared" si="111"/>
        <v>392.53546437370613</v>
      </c>
      <c r="H412" s="718">
        <f t="shared" si="112"/>
        <v>304.16461139824463</v>
      </c>
      <c r="I412" s="711">
        <f t="shared" si="113"/>
        <v>303.51453183140933</v>
      </c>
      <c r="J412" s="711">
        <f t="shared" si="114"/>
        <v>303.05902366085127</v>
      </c>
      <c r="K412" s="711">
        <f t="shared" si="115"/>
        <v>302.78902713493375</v>
      </c>
      <c r="L412" s="711">
        <f t="shared" si="116"/>
        <v>302.69908457449128</v>
      </c>
      <c r="N412" s="581">
        <v>338</v>
      </c>
      <c r="O412" s="711">
        <f t="shared" si="117"/>
        <v>4.9193419684881921</v>
      </c>
      <c r="P412" s="711">
        <f t="shared" si="118"/>
        <v>998.51426229417507</v>
      </c>
      <c r="Q412" s="711">
        <f t="shared" si="119"/>
        <v>978.86882079328461</v>
      </c>
      <c r="R412" s="711">
        <f t="shared" si="120"/>
        <v>964.67563028310428</v>
      </c>
      <c r="S412" s="711">
        <f t="shared" si="121"/>
        <v>956.06216311802075</v>
      </c>
      <c r="T412" s="711">
        <f t="shared" si="122"/>
        <v>953.1049628844163</v>
      </c>
    </row>
    <row r="413" spans="2:20">
      <c r="B413" s="581">
        <v>339</v>
      </c>
      <c r="C413" s="711">
        <f t="shared" si="107"/>
        <v>4.9338962346671513</v>
      </c>
      <c r="D413" s="711">
        <f t="shared" si="108"/>
        <v>1491.569523205472</v>
      </c>
      <c r="E413" s="711">
        <f t="shared" si="109"/>
        <v>948.28839284182152</v>
      </c>
      <c r="F413" s="711">
        <f t="shared" si="110"/>
        <v>580.74952849188958</v>
      </c>
      <c r="G413" s="711">
        <f t="shared" si="111"/>
        <v>392.98208839369261</v>
      </c>
      <c r="H413" s="718">
        <f t="shared" si="112"/>
        <v>304.21450914176336</v>
      </c>
      <c r="I413" s="711">
        <f t="shared" si="113"/>
        <v>303.56138655431732</v>
      </c>
      <c r="J413" s="711">
        <f t="shared" si="114"/>
        <v>303.10369670566746</v>
      </c>
      <c r="K413" s="711">
        <f t="shared" si="115"/>
        <v>302.8323859164517</v>
      </c>
      <c r="L413" s="711">
        <f t="shared" si="116"/>
        <v>302.7419998518717</v>
      </c>
      <c r="N413" s="581">
        <v>339</v>
      </c>
      <c r="O413" s="711">
        <f t="shared" si="117"/>
        <v>4.9338962346671513</v>
      </c>
      <c r="P413" s="711">
        <f t="shared" si="118"/>
        <v>999.78453785601573</v>
      </c>
      <c r="Q413" s="711">
        <f t="shared" si="119"/>
        <v>980.18177693320308</v>
      </c>
      <c r="R413" s="711">
        <f t="shared" si="120"/>
        <v>966.01928303083628</v>
      </c>
      <c r="S413" s="711">
        <f t="shared" si="121"/>
        <v>957.42424832087681</v>
      </c>
      <c r="T413" s="711">
        <f t="shared" si="122"/>
        <v>954.47304814799099</v>
      </c>
    </row>
    <row r="414" spans="2:20">
      <c r="B414" s="581">
        <v>340</v>
      </c>
      <c r="C414" s="711">
        <f t="shared" si="107"/>
        <v>4.9484505008461106</v>
      </c>
      <c r="D414" s="711">
        <f t="shared" si="108"/>
        <v>1491.6878681797848</v>
      </c>
      <c r="E414" s="711">
        <f t="shared" si="109"/>
        <v>949.08098239601361</v>
      </c>
      <c r="F414" s="711">
        <f t="shared" si="110"/>
        <v>581.56028936482062</v>
      </c>
      <c r="G414" s="711">
        <f t="shared" si="111"/>
        <v>393.4285732226017</v>
      </c>
      <c r="H414" s="718">
        <f t="shared" si="112"/>
        <v>304.26461204760017</v>
      </c>
      <c r="I414" s="711">
        <f t="shared" si="113"/>
        <v>303.60844869705079</v>
      </c>
      <c r="J414" s="711">
        <f t="shared" si="114"/>
        <v>303.14857863257311</v>
      </c>
      <c r="K414" s="711">
        <f t="shared" si="115"/>
        <v>302.87595438541587</v>
      </c>
      <c r="L414" s="711">
        <f t="shared" si="116"/>
        <v>302.78512505059115</v>
      </c>
      <c r="N414" s="581">
        <v>340</v>
      </c>
      <c r="O414" s="711">
        <f t="shared" si="117"/>
        <v>4.9484505008461106</v>
      </c>
      <c r="P414" s="711">
        <f t="shared" si="118"/>
        <v>1001.0520213702073</v>
      </c>
      <c r="Q414" s="711">
        <f t="shared" si="119"/>
        <v>981.49184721416805</v>
      </c>
      <c r="R414" s="711">
        <f t="shared" si="120"/>
        <v>967.35998244890629</v>
      </c>
      <c r="S414" s="711">
        <f t="shared" si="121"/>
        <v>958.78333967979654</v>
      </c>
      <c r="T414" s="711">
        <f t="shared" si="122"/>
        <v>955.8381263795809</v>
      </c>
    </row>
    <row r="415" spans="2:20">
      <c r="B415" s="581">
        <v>341</v>
      </c>
      <c r="C415" s="711">
        <f t="shared" si="107"/>
        <v>4.963004767025069</v>
      </c>
      <c r="D415" s="711">
        <f t="shared" si="108"/>
        <v>1491.8057558184139</v>
      </c>
      <c r="E415" s="711">
        <f t="shared" si="109"/>
        <v>949.87061308990792</v>
      </c>
      <c r="F415" s="711">
        <f t="shared" si="110"/>
        <v>582.36932541769772</v>
      </c>
      <c r="G415" s="711">
        <f t="shared" si="111"/>
        <v>393.87491325546972</v>
      </c>
      <c r="H415" s="718">
        <f t="shared" si="112"/>
        <v>304.3149198796271</v>
      </c>
      <c r="I415" s="711">
        <f t="shared" si="113"/>
        <v>303.65571806810721</v>
      </c>
      <c r="J415" s="711">
        <f t="shared" si="114"/>
        <v>303.19366928337843</v>
      </c>
      <c r="K415" s="711">
        <f t="shared" si="115"/>
        <v>302.91973240421208</v>
      </c>
      <c r="L415" s="711">
        <f t="shared" si="116"/>
        <v>302.82846004000601</v>
      </c>
      <c r="N415" s="581">
        <v>341</v>
      </c>
      <c r="O415" s="711">
        <f t="shared" si="117"/>
        <v>4.963004767025069</v>
      </c>
      <c r="P415" s="711">
        <f t="shared" si="118"/>
        <v>1002.3167189736309</v>
      </c>
      <c r="Q415" s="711">
        <f t="shared" si="119"/>
        <v>982.79903797925624</v>
      </c>
      <c r="R415" s="711">
        <f t="shared" si="120"/>
        <v>968.69773502869145</v>
      </c>
      <c r="S415" s="711">
        <f t="shared" si="121"/>
        <v>960.13944377520613</v>
      </c>
      <c r="T415" s="711">
        <f t="shared" si="122"/>
        <v>957.20020418859986</v>
      </c>
    </row>
    <row r="416" spans="2:20">
      <c r="B416" s="581">
        <v>342</v>
      </c>
      <c r="C416" s="711">
        <f t="shared" si="107"/>
        <v>4.9775590332040283</v>
      </c>
      <c r="D416" s="711">
        <f t="shared" si="108"/>
        <v>1491.9231888271797</v>
      </c>
      <c r="E416" s="711">
        <f t="shared" si="109"/>
        <v>950.65730177073044</v>
      </c>
      <c r="F416" s="711">
        <f t="shared" si="110"/>
        <v>583.17663821089184</v>
      </c>
      <c r="G416" s="711">
        <f t="shared" si="111"/>
        <v>394.3211029436921</v>
      </c>
      <c r="H416" s="718">
        <f t="shared" si="112"/>
        <v>304.36543239946099</v>
      </c>
      <c r="I416" s="711">
        <f t="shared" si="113"/>
        <v>303.70319447325983</v>
      </c>
      <c r="J416" s="711">
        <f t="shared" si="114"/>
        <v>303.23896849682637</v>
      </c>
      <c r="K416" s="711">
        <f t="shared" si="115"/>
        <v>302.9637198319499</v>
      </c>
      <c r="L416" s="711">
        <f t="shared" si="116"/>
        <v>302.87200468612662</v>
      </c>
      <c r="N416" s="581">
        <v>342</v>
      </c>
      <c r="O416" s="711">
        <f t="shared" si="117"/>
        <v>4.9775590332040283</v>
      </c>
      <c r="P416" s="711">
        <f t="shared" si="118"/>
        <v>1003.578636789679</v>
      </c>
      <c r="Q416" s="711">
        <f t="shared" si="119"/>
        <v>984.10335555760275</v>
      </c>
      <c r="R416" s="711">
        <f t="shared" si="120"/>
        <v>970.03254724730004</v>
      </c>
      <c r="S416" s="711">
        <f t="shared" si="121"/>
        <v>961.49256717306855</v>
      </c>
      <c r="T416" s="711">
        <f t="shared" si="122"/>
        <v>958.55928816993378</v>
      </c>
    </row>
    <row r="417" spans="2:20">
      <c r="B417" s="581">
        <v>343</v>
      </c>
      <c r="C417" s="711">
        <f t="shared" si="107"/>
        <v>4.9921132993829875</v>
      </c>
      <c r="D417" s="711">
        <f t="shared" si="108"/>
        <v>1492.0401698899507</v>
      </c>
      <c r="E417" s="711">
        <f t="shared" si="109"/>
        <v>951.44106515298711</v>
      </c>
      <c r="F417" s="711">
        <f t="shared" si="110"/>
        <v>583.98222934165562</v>
      </c>
      <c r="G417" s="711">
        <f t="shared" si="111"/>
        <v>394.76713679467429</v>
      </c>
      <c r="H417" s="718">
        <f t="shared" si="112"/>
        <v>304.41614936649046</v>
      </c>
      <c r="I417" s="711">
        <f t="shared" si="113"/>
        <v>303.7508777155881</v>
      </c>
      <c r="J417" s="711">
        <f t="shared" si="114"/>
        <v>303.28447610862503</v>
      </c>
      <c r="K417" s="711">
        <f t="shared" si="115"/>
        <v>303.00791652449618</v>
      </c>
      <c r="L417" s="711">
        <f t="shared" si="116"/>
        <v>302.9157588516515</v>
      </c>
      <c r="N417" s="581">
        <v>343</v>
      </c>
      <c r="O417" s="711">
        <f t="shared" si="117"/>
        <v>4.9921132993829875</v>
      </c>
      <c r="P417" s="711">
        <f t="shared" si="118"/>
        <v>1004.8377809282845</v>
      </c>
      <c r="Q417" s="711">
        <f t="shared" si="119"/>
        <v>985.40480626443127</v>
      </c>
      <c r="R417" s="711">
        <f t="shared" si="120"/>
        <v>971.36442556760437</v>
      </c>
      <c r="S417" s="711">
        <f t="shared" si="121"/>
        <v>962.84271642491467</v>
      </c>
      <c r="T417" s="711">
        <f t="shared" si="122"/>
        <v>959.91538490397363</v>
      </c>
    </row>
    <row r="418" spans="2:20">
      <c r="B418" s="581">
        <v>344</v>
      </c>
      <c r="C418" s="711">
        <f t="shared" si="107"/>
        <v>5.0066675655619468</v>
      </c>
      <c r="D418" s="711">
        <f t="shared" si="108"/>
        <v>1492.1567016688575</v>
      </c>
      <c r="E418" s="711">
        <f t="shared" si="109"/>
        <v>952.22191981972821</v>
      </c>
      <c r="F418" s="711">
        <f t="shared" si="110"/>
        <v>584.78610044344509</v>
      </c>
      <c r="G418" s="711">
        <f t="shared" si="111"/>
        <v>395.21300937148288</v>
      </c>
      <c r="H418" s="718">
        <f t="shared" si="112"/>
        <v>304.46707053790351</v>
      </c>
      <c r="I418" s="711">
        <f t="shared" si="113"/>
        <v>303.79876759550757</v>
      </c>
      <c r="J418" s="711">
        <f t="shared" si="114"/>
        <v>303.33019195147955</v>
      </c>
      <c r="K418" s="711">
        <f t="shared" si="115"/>
        <v>303.05232233450857</v>
      </c>
      <c r="L418" s="711">
        <f t="shared" si="116"/>
        <v>302.95972239600036</v>
      </c>
      <c r="N418" s="581">
        <v>344</v>
      </c>
      <c r="O418" s="711">
        <f t="shared" si="117"/>
        <v>5.0066675655619468</v>
      </c>
      <c r="P418" s="711">
        <f t="shared" si="118"/>
        <v>1006.0941574859512</v>
      </c>
      <c r="Q418" s="711">
        <f t="shared" si="119"/>
        <v>986.70339640108477</v>
      </c>
      <c r="R418" s="711">
        <f t="shared" si="120"/>
        <v>972.69337643827134</v>
      </c>
      <c r="S418" s="711">
        <f t="shared" si="121"/>
        <v>964.18989806787522</v>
      </c>
      <c r="T418" s="711">
        <f t="shared" si="122"/>
        <v>961.26850095664633</v>
      </c>
    </row>
    <row r="419" spans="2:20">
      <c r="B419" s="581">
        <v>345</v>
      </c>
      <c r="C419" s="711">
        <f t="shared" si="107"/>
        <v>5.0212218317409061</v>
      </c>
      <c r="D419" s="711">
        <f t="shared" si="108"/>
        <v>1492.2727868045051</v>
      </c>
      <c r="E419" s="711">
        <f t="shared" si="109"/>
        <v>952.99988222379943</v>
      </c>
      <c r="F419" s="711">
        <f t="shared" si="110"/>
        <v>585.58825318525123</v>
      </c>
      <c r="G419" s="711">
        <f t="shared" si="111"/>
        <v>395.65871529249671</v>
      </c>
      <c r="H419" s="718">
        <f t="shared" si="112"/>
        <v>304.51819566871416</v>
      </c>
      <c r="I419" s="711">
        <f t="shared" si="113"/>
        <v>303.84686391079981</v>
      </c>
      <c r="J419" s="711">
        <f t="shared" si="114"/>
        <v>303.37611585512423</v>
      </c>
      <c r="K419" s="711">
        <f t="shared" si="115"/>
        <v>303.09693711146821</v>
      </c>
      <c r="L419" s="711">
        <f t="shared" si="116"/>
        <v>303.00389517534842</v>
      </c>
      <c r="N419" s="581">
        <v>345</v>
      </c>
      <c r="O419" s="711">
        <f t="shared" si="117"/>
        <v>5.0212218317409061</v>
      </c>
      <c r="P419" s="711">
        <f t="shared" si="118"/>
        <v>1007.3477725457827</v>
      </c>
      <c r="Q419" s="711">
        <f t="shared" si="119"/>
        <v>987.99913225505577</v>
      </c>
      <c r="R419" s="711">
        <f t="shared" si="120"/>
        <v>974.01940629379351</v>
      </c>
      <c r="S419" s="711">
        <f t="shared" si="121"/>
        <v>965.53411862471239</v>
      </c>
      <c r="T419" s="711">
        <f t="shared" si="122"/>
        <v>962.61864287944741</v>
      </c>
    </row>
    <row r="420" spans="2:20">
      <c r="B420" s="581">
        <v>346</v>
      </c>
      <c r="C420" s="711">
        <f t="shared" si="107"/>
        <v>5.0357760979198654</v>
      </c>
      <c r="D420" s="711">
        <f t="shared" si="108"/>
        <v>1492.3884279161807</v>
      </c>
      <c r="E420" s="711">
        <f t="shared" si="109"/>
        <v>953.7749686890794</v>
      </c>
      <c r="F420" s="711">
        <f t="shared" si="110"/>
        <v>586.38868927094143</v>
      </c>
      <c r="G420" s="711">
        <f t="shared" si="111"/>
        <v>396.10424923105859</v>
      </c>
      <c r="H420" s="718">
        <f t="shared" si="112"/>
        <v>304.56952451178961</v>
      </c>
      <c r="I420" s="711">
        <f t="shared" si="113"/>
        <v>303.89516645664202</v>
      </c>
      <c r="J420" s="711">
        <f t="shared" si="114"/>
        <v>303.42224764635404</v>
      </c>
      <c r="K420" s="711">
        <f t="shared" si="115"/>
        <v>303.14176070171305</v>
      </c>
      <c r="L420" s="711">
        <f t="shared" si="116"/>
        <v>303.04827704265915</v>
      </c>
      <c r="N420" s="581">
        <v>346</v>
      </c>
      <c r="O420" s="711">
        <f t="shared" si="117"/>
        <v>5.0357760979198654</v>
      </c>
      <c r="P420" s="711">
        <f t="shared" si="118"/>
        <v>1008.5986321775121</v>
      </c>
      <c r="Q420" s="711">
        <f t="shared" si="119"/>
        <v>989.29202010001711</v>
      </c>
      <c r="R420" s="711">
        <f t="shared" si="120"/>
        <v>975.34252155452066</v>
      </c>
      <c r="S420" s="711">
        <f t="shared" si="121"/>
        <v>966.87538460385133</v>
      </c>
      <c r="T420" s="711">
        <f t="shared" si="122"/>
        <v>963.96581720947199</v>
      </c>
    </row>
    <row r="421" spans="2:20">
      <c r="B421" s="581">
        <v>347</v>
      </c>
      <c r="C421" s="711">
        <f t="shared" si="107"/>
        <v>5.0503303640988246</v>
      </c>
      <c r="D421" s="711">
        <f t="shared" si="108"/>
        <v>1492.5036276020614</v>
      </c>
      <c r="E421" s="711">
        <f t="shared" si="109"/>
        <v>954.54719541170391</v>
      </c>
      <c r="F421" s="711">
        <f t="shared" si="110"/>
        <v>587.18741043861132</v>
      </c>
      <c r="G421" s="711">
        <f t="shared" si="111"/>
        <v>396.54960591512719</v>
      </c>
      <c r="H421" s="718">
        <f t="shared" si="112"/>
        <v>304.62105681787659</v>
      </c>
      <c r="I421" s="711">
        <f t="shared" si="113"/>
        <v>303.94367502563665</v>
      </c>
      <c r="J421" s="711">
        <f t="shared" si="114"/>
        <v>303.46858714905625</v>
      </c>
      <c r="K421" s="711">
        <f t="shared" si="115"/>
        <v>303.18679294847038</v>
      </c>
      <c r="L421" s="711">
        <f t="shared" si="116"/>
        <v>303.09286784771768</v>
      </c>
      <c r="N421" s="581">
        <v>347</v>
      </c>
      <c r="O421" s="711">
        <f t="shared" si="117"/>
        <v>5.0503303640988246</v>
      </c>
      <c r="P421" s="711">
        <f t="shared" si="118"/>
        <v>1009.846742437531</v>
      </c>
      <c r="Q421" s="711">
        <f t="shared" si="119"/>
        <v>990.58206619585212</v>
      </c>
      <c r="R421" s="711">
        <f t="shared" si="120"/>
        <v>976.66272862669075</v>
      </c>
      <c r="S421" s="711">
        <f t="shared" si="121"/>
        <v>968.21370249941197</v>
      </c>
      <c r="T421" s="711">
        <f t="shared" si="122"/>
        <v>965.31003046944704</v>
      </c>
    </row>
    <row r="422" spans="2:20">
      <c r="B422" s="581">
        <v>348</v>
      </c>
      <c r="C422" s="711">
        <f t="shared" si="107"/>
        <v>5.064884630277783</v>
      </c>
      <c r="D422" s="711">
        <f t="shared" si="108"/>
        <v>1492.6183884394184</v>
      </c>
      <c r="E422" s="711">
        <f t="shared" si="109"/>
        <v>955.31657846127746</v>
      </c>
      <c r="F422" s="711">
        <f t="shared" si="110"/>
        <v>587.98441845994626</v>
      </c>
      <c r="G422" s="711">
        <f t="shared" si="111"/>
        <v>396.99478012692902</v>
      </c>
      <c r="H422" s="718">
        <f t="shared" si="112"/>
        <v>304.67279233562806</v>
      </c>
      <c r="I422" s="711">
        <f t="shared" si="113"/>
        <v>303.99238940784062</v>
      </c>
      <c r="J422" s="711">
        <f t="shared" si="114"/>
        <v>303.51513418424167</v>
      </c>
      <c r="K422" s="711">
        <f t="shared" si="115"/>
        <v>303.23203369188946</v>
      </c>
      <c r="L422" s="711">
        <f t="shared" si="116"/>
        <v>303.13766743716366</v>
      </c>
      <c r="N422" s="581">
        <v>348</v>
      </c>
      <c r="O422" s="711">
        <f t="shared" si="117"/>
        <v>5.064884630277783</v>
      </c>
      <c r="P422" s="711">
        <f t="shared" si="118"/>
        <v>1011.0921093689196</v>
      </c>
      <c r="Q422" s="711">
        <f t="shared" si="119"/>
        <v>991.86927678868506</v>
      </c>
      <c r="R422" s="711">
        <f t="shared" si="120"/>
        <v>977.98003390246117</v>
      </c>
      <c r="S422" s="711">
        <f t="shared" si="121"/>
        <v>969.54907879124016</v>
      </c>
      <c r="T422" s="711">
        <f t="shared" si="122"/>
        <v>966.65128916776223</v>
      </c>
    </row>
    <row r="423" spans="2:20">
      <c r="B423" s="581">
        <v>349</v>
      </c>
      <c r="C423" s="711">
        <f t="shared" si="107"/>
        <v>5.0794388964567423</v>
      </c>
      <c r="D423" s="711">
        <f t="shared" si="108"/>
        <v>1492.7327129848197</v>
      </c>
      <c r="E423" s="711">
        <f t="shared" si="109"/>
        <v>956.08313378207208</v>
      </c>
      <c r="F423" s="711">
        <f t="shared" si="110"/>
        <v>588.77971513959244</v>
      </c>
      <c r="G423" s="711">
        <f t="shared" si="111"/>
        <v>397.439766702611</v>
      </c>
      <c r="H423" s="718">
        <f t="shared" si="112"/>
        <v>304.72473081162912</v>
      </c>
      <c r="I423" s="711">
        <f t="shared" si="113"/>
        <v>304.04130939079425</v>
      </c>
      <c r="J423" s="711">
        <f t="shared" si="114"/>
        <v>303.56188857007589</v>
      </c>
      <c r="K423" s="711">
        <f t="shared" si="115"/>
        <v>303.27748276907369</v>
      </c>
      <c r="L423" s="711">
        <f t="shared" si="116"/>
        <v>303.1826756545239</v>
      </c>
      <c r="N423" s="581">
        <v>349</v>
      </c>
      <c r="O423" s="711">
        <f t="shared" si="117"/>
        <v>5.0794388964567423</v>
      </c>
      <c r="P423" s="711">
        <f t="shared" si="118"/>
        <v>1012.3347390014752</v>
      </c>
      <c r="Q423" s="711">
        <f t="shared" si="119"/>
        <v>993.15365811091135</v>
      </c>
      <c r="R423" s="711">
        <f t="shared" si="120"/>
        <v>979.29444375993899</v>
      </c>
      <c r="S423" s="711">
        <f t="shared" si="121"/>
        <v>970.8815199449391</v>
      </c>
      <c r="T423" s="711">
        <f t="shared" si="122"/>
        <v>967.98959979850224</v>
      </c>
    </row>
    <row r="424" spans="2:20">
      <c r="B424" s="581">
        <v>350</v>
      </c>
      <c r="C424" s="711">
        <f t="shared" si="107"/>
        <v>5.0939931626357016</v>
      </c>
      <c r="D424" s="711">
        <f t="shared" si="108"/>
        <v>1492.8466037743303</v>
      </c>
      <c r="E424" s="711">
        <f t="shared" si="109"/>
        <v>956.84687719421254</v>
      </c>
      <c r="F424" s="711">
        <f t="shared" si="110"/>
        <v>589.5733023145375</v>
      </c>
      <c r="G424" s="711">
        <f t="shared" si="111"/>
        <v>397.88456053189378</v>
      </c>
      <c r="H424" s="718">
        <f t="shared" si="112"/>
        <v>304.77687199042322</v>
      </c>
      <c r="I424" s="711">
        <f t="shared" si="113"/>
        <v>304.09043475955048</v>
      </c>
      <c r="J424" s="711">
        <f t="shared" si="114"/>
        <v>303.60885012190994</v>
      </c>
      <c r="K424" s="711">
        <f t="shared" si="115"/>
        <v>303.32314001411294</v>
      </c>
      <c r="L424" s="711">
        <f t="shared" si="116"/>
        <v>303.22789234024503</v>
      </c>
      <c r="N424" s="581">
        <v>350</v>
      </c>
      <c r="O424" s="711">
        <f t="shared" si="117"/>
        <v>5.0939931626357016</v>
      </c>
      <c r="P424" s="711">
        <f t="shared" si="118"/>
        <v>1013.5746373517418</v>
      </c>
      <c r="Q424" s="711">
        <f t="shared" si="119"/>
        <v>994.43521638122752</v>
      </c>
      <c r="R424" s="711">
        <f t="shared" si="120"/>
        <v>980.60596456321252</v>
      </c>
      <c r="S424" s="711">
        <f t="shared" si="121"/>
        <v>972.21103241190076</v>
      </c>
      <c r="T424" s="711">
        <f t="shared" si="122"/>
        <v>969.3249688414777</v>
      </c>
    </row>
    <row r="425" spans="2:20">
      <c r="B425" s="581">
        <v>351</v>
      </c>
      <c r="C425" s="711">
        <f t="shared" si="107"/>
        <v>5.1085474288146608</v>
      </c>
      <c r="D425" s="711">
        <f t="shared" si="108"/>
        <v>1492.9600633237098</v>
      </c>
      <c r="E425" s="711">
        <f t="shared" si="109"/>
        <v>957.6078243948499</v>
      </c>
      <c r="F425" s="711">
        <f t="shared" si="110"/>
        <v>590.36518185350076</v>
      </c>
      <c r="G425" s="711">
        <f t="shared" si="111"/>
        <v>398.32915655772467</v>
      </c>
      <c r="H425" s="718">
        <f t="shared" si="112"/>
        <v>304.82921561453804</v>
      </c>
      <c r="I425" s="711">
        <f t="shared" si="113"/>
        <v>304.1397652967031</v>
      </c>
      <c r="J425" s="711">
        <f t="shared" si="114"/>
        <v>303.65601865231139</v>
      </c>
      <c r="K425" s="711">
        <f t="shared" si="115"/>
        <v>303.36900525811535</v>
      </c>
      <c r="L425" s="711">
        <f t="shared" si="116"/>
        <v>303.27331733172582</v>
      </c>
      <c r="N425" s="581">
        <v>351</v>
      </c>
      <c r="O425" s="711">
        <f t="shared" si="117"/>
        <v>5.1085474288146608</v>
      </c>
      <c r="P425" s="711">
        <f t="shared" si="118"/>
        <v>1014.8118104230391</v>
      </c>
      <c r="Q425" s="711">
        <f t="shared" si="119"/>
        <v>995.7139578046615</v>
      </c>
      <c r="R425" s="711">
        <f t="shared" si="120"/>
        <v>981.91460266238209</v>
      </c>
      <c r="S425" s="711">
        <f t="shared" si="121"/>
        <v>973.53762262933685</v>
      </c>
      <c r="T425" s="711">
        <f t="shared" si="122"/>
        <v>970.65740276225688</v>
      </c>
    </row>
    <row r="426" spans="2:20">
      <c r="B426" s="581">
        <v>352</v>
      </c>
      <c r="C426" s="711">
        <f t="shared" si="107"/>
        <v>5.1231016949936201</v>
      </c>
      <c r="D426" s="711">
        <f t="shared" si="108"/>
        <v>1493.0730941286088</v>
      </c>
      <c r="E426" s="711">
        <f t="shared" si="109"/>
        <v>958.36599095932218</v>
      </c>
      <c r="F426" s="711">
        <f t="shared" si="110"/>
        <v>591.15535565633161</v>
      </c>
      <c r="G426" s="711">
        <f t="shared" si="111"/>
        <v>398.77354977593183</v>
      </c>
      <c r="H426" s="718">
        <f t="shared" si="112"/>
        <v>304.88176142451107</v>
      </c>
      <c r="I426" s="711">
        <f t="shared" si="113"/>
        <v>304.18930078241556</v>
      </c>
      <c r="J426" s="711">
        <f t="shared" si="114"/>
        <v>303.70339397109456</v>
      </c>
      <c r="K426" s="711">
        <f t="shared" si="115"/>
        <v>303.41507832923907</v>
      </c>
      <c r="L426" s="711">
        <f t="shared" si="116"/>
        <v>303.31895046334932</v>
      </c>
      <c r="N426" s="581">
        <v>352</v>
      </c>
      <c r="O426" s="711">
        <f t="shared" si="117"/>
        <v>5.1231016949936201</v>
      </c>
      <c r="P426" s="711">
        <f t="shared" si="118"/>
        <v>1016.0462642054915</v>
      </c>
      <c r="Q426" s="711">
        <f t="shared" si="119"/>
        <v>996.98988857260292</v>
      </c>
      <c r="R426" s="711">
        <f t="shared" si="120"/>
        <v>983.22036439359022</v>
      </c>
      <c r="S426" s="711">
        <f t="shared" si="121"/>
        <v>974.86129702031053</v>
      </c>
      <c r="T426" s="711">
        <f t="shared" si="122"/>
        <v>971.98690801219652</v>
      </c>
    </row>
    <row r="427" spans="2:20">
      <c r="B427" s="581">
        <v>353</v>
      </c>
      <c r="C427" s="711">
        <f t="shared" si="107"/>
        <v>5.1376559611725794</v>
      </c>
      <c r="D427" s="711">
        <f t="shared" si="108"/>
        <v>1493.1856986647617</v>
      </c>
      <c r="E427" s="711">
        <f t="shared" si="109"/>
        <v>959.12139234230278</v>
      </c>
      <c r="F427" s="711">
        <f t="shared" si="110"/>
        <v>591.94382565341903</v>
      </c>
      <c r="G427" s="711">
        <f t="shared" si="111"/>
        <v>399.21773523487877</v>
      </c>
      <c r="H427" s="718">
        <f t="shared" si="112"/>
        <v>304.93450915891503</v>
      </c>
      <c r="I427" s="711">
        <f t="shared" si="113"/>
        <v>304.23904099444928</v>
      </c>
      <c r="J427" s="711">
        <f t="shared" si="114"/>
        <v>303.75097588535078</v>
      </c>
      <c r="K427" s="711">
        <f t="shared" si="115"/>
        <v>303.46135905272399</v>
      </c>
      <c r="L427" s="711">
        <f t="shared" si="116"/>
        <v>303.36479156651467</v>
      </c>
      <c r="N427" s="581">
        <v>353</v>
      </c>
      <c r="O427" s="711">
        <f t="shared" si="117"/>
        <v>5.1376559611725794</v>
      </c>
      <c r="P427" s="711">
        <f t="shared" si="118"/>
        <v>1017.2780046760574</v>
      </c>
      <c r="Q427" s="711">
        <f t="shared" si="119"/>
        <v>998.26301486283262</v>
      </c>
      <c r="R427" s="711">
        <f t="shared" si="120"/>
        <v>984.52325607905277</v>
      </c>
      <c r="S427" s="711">
        <f t="shared" si="121"/>
        <v>976.18206199376687</v>
      </c>
      <c r="T427" s="711">
        <f t="shared" si="122"/>
        <v>973.31349102847366</v>
      </c>
    </row>
    <row r="428" spans="2:20">
      <c r="B428" s="581">
        <v>354</v>
      </c>
      <c r="C428" s="711">
        <f t="shared" si="107"/>
        <v>5.1522102273515387</v>
      </c>
      <c r="D428" s="711">
        <f t="shared" si="108"/>
        <v>1493.29787938818</v>
      </c>
      <c r="E428" s="711">
        <f t="shared" si="109"/>
        <v>959.87404387893673</v>
      </c>
      <c r="F428" s="711">
        <f t="shared" si="110"/>
        <v>592.73059380510824</v>
      </c>
      <c r="G428" s="711">
        <f t="shared" si="111"/>
        <v>399.66170803511903</v>
      </c>
      <c r="H428" s="718">
        <f t="shared" si="112"/>
        <v>304.98745855438312</v>
      </c>
      <c r="I428" s="711">
        <f t="shared" si="113"/>
        <v>304.2889857081916</v>
      </c>
      <c r="J428" s="711">
        <f t="shared" si="114"/>
        <v>303.79876419947891</v>
      </c>
      <c r="K428" s="711">
        <f t="shared" si="115"/>
        <v>303.50784725092285</v>
      </c>
      <c r="L428" s="711">
        <f t="shared" si="116"/>
        <v>303.41084046966904</v>
      </c>
      <c r="N428" s="581">
        <v>354</v>
      </c>
      <c r="O428" s="711">
        <f t="shared" si="117"/>
        <v>5.1522102273515387</v>
      </c>
      <c r="P428" s="711">
        <f t="shared" si="118"/>
        <v>1018.5070377985578</v>
      </c>
      <c r="Q428" s="711">
        <f t="shared" si="119"/>
        <v>999.53334283955269</v>
      </c>
      <c r="R428" s="711">
        <f t="shared" si="120"/>
        <v>985.8232840270897</v>
      </c>
      <c r="S428" s="711">
        <f t="shared" si="121"/>
        <v>977.49992394456444</v>
      </c>
      <c r="T428" s="711">
        <f t="shared" si="122"/>
        <v>974.63715823411633</v>
      </c>
    </row>
    <row r="429" spans="2:20">
      <c r="B429" s="581">
        <v>355</v>
      </c>
      <c r="C429" s="711">
        <f t="shared" si="107"/>
        <v>5.166764493530497</v>
      </c>
      <c r="D429" s="711">
        <f t="shared" si="108"/>
        <v>1493.40963873534</v>
      </c>
      <c r="E429" s="711">
        <f t="shared" si="109"/>
        <v>960.6239607859651</v>
      </c>
      <c r="F429" s="711">
        <f t="shared" si="110"/>
        <v>593.5156621011264</v>
      </c>
      <c r="G429" s="711">
        <f t="shared" si="111"/>
        <v>400.10546332905221</v>
      </c>
      <c r="H429" s="718">
        <f t="shared" si="112"/>
        <v>305.0406093456341</v>
      </c>
      <c r="I429" s="711">
        <f t="shared" si="113"/>
        <v>304.33913469668369</v>
      </c>
      <c r="J429" s="711">
        <f t="shared" si="114"/>
        <v>303.84675871521512</v>
      </c>
      <c r="K429" s="711">
        <f t="shared" si="115"/>
        <v>303.55454274333249</v>
      </c>
      <c r="L429" s="711">
        <f t="shared" si="116"/>
        <v>303.45709699833924</v>
      </c>
      <c r="N429" s="581">
        <v>355</v>
      </c>
      <c r="O429" s="711">
        <f t="shared" si="117"/>
        <v>5.166764493530497</v>
      </c>
      <c r="P429" s="711">
        <f t="shared" si="118"/>
        <v>1019.7333695237052</v>
      </c>
      <c r="Q429" s="711">
        <f t="shared" si="119"/>
        <v>1000.8008786534165</v>
      </c>
      <c r="R429" s="711">
        <f t="shared" si="120"/>
        <v>987.12045453215524</v>
      </c>
      <c r="S429" s="711">
        <f t="shared" si="121"/>
        <v>978.81488925350561</v>
      </c>
      <c r="T429" s="711">
        <f t="shared" si="122"/>
        <v>975.95791603803502</v>
      </c>
    </row>
    <row r="430" spans="2:20">
      <c r="B430" s="581">
        <v>356</v>
      </c>
      <c r="C430" s="711">
        <f t="shared" si="107"/>
        <v>5.1813187597094563</v>
      </c>
      <c r="D430" s="711">
        <f t="shared" si="108"/>
        <v>1493.5209791233715</v>
      </c>
      <c r="E430" s="711">
        <f t="shared" si="109"/>
        <v>961.37115816283722</v>
      </c>
      <c r="F430" s="711">
        <f t="shared" si="110"/>
        <v>594.2990325600183</v>
      </c>
      <c r="G430" s="711">
        <f t="shared" si="111"/>
        <v>400.54899632057982</v>
      </c>
      <c r="H430" s="718">
        <f t="shared" si="112"/>
        <v>305.09396126549723</v>
      </c>
      <c r="I430" s="711">
        <f t="shared" si="113"/>
        <v>304.38948773064834</v>
      </c>
      <c r="J430" s="711">
        <f t="shared" si="114"/>
        <v>303.89495923166237</v>
      </c>
      <c r="K430" s="711">
        <f t="shared" si="115"/>
        <v>303.60144534662481</v>
      </c>
      <c r="L430" s="711">
        <f t="shared" si="116"/>
        <v>303.50356097516271</v>
      </c>
      <c r="N430" s="581">
        <v>356</v>
      </c>
      <c r="O430" s="711">
        <f t="shared" si="117"/>
        <v>5.1813187597094563</v>
      </c>
      <c r="P430" s="711">
        <f t="shared" si="118"/>
        <v>1020.9570057891326</v>
      </c>
      <c r="Q430" s="711">
        <f t="shared" si="119"/>
        <v>1002.0656284415584</v>
      </c>
      <c r="R430" s="711">
        <f t="shared" si="120"/>
        <v>988.41477387486839</v>
      </c>
      <c r="S430" s="711">
        <f t="shared" si="121"/>
        <v>980.12696428736797</v>
      </c>
      <c r="T430" s="711">
        <f t="shared" si="122"/>
        <v>977.27577083505332</v>
      </c>
    </row>
    <row r="431" spans="2:20">
      <c r="B431" s="581">
        <v>357</v>
      </c>
      <c r="C431" s="711">
        <f t="shared" si="107"/>
        <v>5.1958730258884156</v>
      </c>
      <c r="D431" s="711">
        <f t="shared" si="108"/>
        <v>1493.6319029502433</v>
      </c>
      <c r="E431" s="711">
        <f t="shared" si="109"/>
        <v>962.11565099281142</v>
      </c>
      <c r="F431" s="711">
        <f t="shared" si="110"/>
        <v>595.08070722858918</v>
      </c>
      <c r="G431" s="711">
        <f t="shared" si="111"/>
        <v>400.9923022647626</v>
      </c>
      <c r="H431" s="718">
        <f t="shared" si="112"/>
        <v>305.147514044937</v>
      </c>
      <c r="I431" s="711">
        <f t="shared" si="113"/>
        <v>304.44004457851747</v>
      </c>
      <c r="J431" s="711">
        <f t="shared" si="114"/>
        <v>303.94336554532009</v>
      </c>
      <c r="K431" s="711">
        <f t="shared" si="115"/>
        <v>303.6485548746777</v>
      </c>
      <c r="L431" s="711">
        <f t="shared" si="116"/>
        <v>303.55023221991911</v>
      </c>
      <c r="N431" s="581">
        <v>357</v>
      </c>
      <c r="O431" s="711">
        <f t="shared" si="117"/>
        <v>5.1958730258884156</v>
      </c>
      <c r="P431" s="711">
        <f t="shared" si="118"/>
        <v>1022.1779525194222</v>
      </c>
      <c r="Q431" s="711">
        <f t="shared" si="119"/>
        <v>1003.3275983276235</v>
      </c>
      <c r="R431" s="711">
        <f t="shared" si="120"/>
        <v>989.70624832204339</v>
      </c>
      <c r="S431" s="711">
        <f t="shared" si="121"/>
        <v>981.4361553989354</v>
      </c>
      <c r="T431" s="711">
        <f t="shared" si="122"/>
        <v>978.59072900593912</v>
      </c>
    </row>
    <row r="432" spans="2:20">
      <c r="B432" s="581">
        <v>358</v>
      </c>
      <c r="C432" s="711">
        <f t="shared" si="107"/>
        <v>5.2104272920673749</v>
      </c>
      <c r="D432" s="711">
        <f t="shared" si="108"/>
        <v>1493.7424125949467</v>
      </c>
      <c r="E432" s="711">
        <f t="shared" si="109"/>
        <v>962.85745414404437</v>
      </c>
      <c r="F432" s="711">
        <f t="shared" si="110"/>
        <v>595.86068818135652</v>
      </c>
      <c r="G432" s="711">
        <f t="shared" si="111"/>
        <v>401.43537646747757</v>
      </c>
      <c r="H432" s="718">
        <f t="shared" si="112"/>
        <v>305.2012674130774</v>
      </c>
      <c r="I432" s="711">
        <f t="shared" si="113"/>
        <v>304.49080500645937</v>
      </c>
      <c r="J432" s="711">
        <f t="shared" si="114"/>
        <v>303.99197745011384</v>
      </c>
      <c r="K432" s="711">
        <f t="shared" si="115"/>
        <v>303.69587113860518</v>
      </c>
      <c r="L432" s="711">
        <f t="shared" si="116"/>
        <v>303.59711054956108</v>
      </c>
      <c r="N432" s="581">
        <v>358</v>
      </c>
      <c r="O432" s="711">
        <f t="shared" si="117"/>
        <v>5.2104272920673749</v>
      </c>
      <c r="P432" s="711">
        <f t="shared" si="118"/>
        <v>1023.3962156261341</v>
      </c>
      <c r="Q432" s="711">
        <f t="shared" si="119"/>
        <v>1004.586794421797</v>
      </c>
      <c r="R432" s="711">
        <f t="shared" si="120"/>
        <v>990.99488412672031</v>
      </c>
      <c r="S432" s="711">
        <f t="shared" si="121"/>
        <v>982.74246892702809</v>
      </c>
      <c r="T432" s="711">
        <f t="shared" si="122"/>
        <v>979.90279691743569</v>
      </c>
    </row>
    <row r="433" spans="2:20">
      <c r="B433" s="581">
        <v>359</v>
      </c>
      <c r="C433" s="711">
        <f t="shared" si="107"/>
        <v>5.2249815582463341</v>
      </c>
      <c r="D433" s="711">
        <f t="shared" si="108"/>
        <v>1493.8525104176758</v>
      </c>
      <c r="E433" s="711">
        <f t="shared" si="109"/>
        <v>963.59658237066833</v>
      </c>
      <c r="F433" s="711">
        <f t="shared" si="110"/>
        <v>596.63897752001037</v>
      </c>
      <c r="G433" s="711">
        <f t="shared" si="111"/>
        <v>401.87821428507687</v>
      </c>
      <c r="H433" s="718">
        <f t="shared" si="112"/>
        <v>305.25522109722641</v>
      </c>
      <c r="I433" s="711">
        <f t="shared" si="113"/>
        <v>304.54176877840592</v>
      </c>
      <c r="J433" s="711">
        <f t="shared" si="114"/>
        <v>304.04079473742399</v>
      </c>
      <c r="K433" s="711">
        <f t="shared" si="115"/>
        <v>303.74339394678805</v>
      </c>
      <c r="L433" s="711">
        <f t="shared" si="116"/>
        <v>303.64419577824492</v>
      </c>
      <c r="N433" s="581">
        <v>359</v>
      </c>
      <c r="O433" s="711">
        <f t="shared" si="117"/>
        <v>5.2249815582463341</v>
      </c>
      <c r="P433" s="711">
        <f t="shared" si="118"/>
        <v>1024.6118010078349</v>
      </c>
      <c r="Q433" s="711">
        <f t="shared" si="119"/>
        <v>1005.8432228208339</v>
      </c>
      <c r="R433" s="711">
        <f t="shared" si="120"/>
        <v>992.28068752819513</v>
      </c>
      <c r="S433" s="711">
        <f t="shared" si="121"/>
        <v>984.04591119653344</v>
      </c>
      <c r="T433" s="711">
        <f t="shared" si="122"/>
        <v>981.21198092229213</v>
      </c>
    </row>
    <row r="434" spans="2:20">
      <c r="B434" s="581">
        <v>360</v>
      </c>
      <c r="C434" s="711">
        <f t="shared" si="107"/>
        <v>5.2395358244252934</v>
      </c>
      <c r="D434" s="711">
        <f t="shared" si="108"/>
        <v>1493.9621987600094</v>
      </c>
      <c r="E434" s="711">
        <f t="shared" si="109"/>
        <v>964.33305031385748</v>
      </c>
      <c r="F434" s="711">
        <f t="shared" si="110"/>
        <v>597.41557737288156</v>
      </c>
      <c r="G434" s="711">
        <f t="shared" si="111"/>
        <v>402.32081112404643</v>
      </c>
      <c r="H434" s="718">
        <f t="shared" si="112"/>
        <v>305.30937482290005</v>
      </c>
      <c r="I434" s="711">
        <f t="shared" si="113"/>
        <v>304.59293565607953</v>
      </c>
      <c r="J434" s="711">
        <f t="shared" si="114"/>
        <v>304.08981719611495</v>
      </c>
      <c r="K434" s="711">
        <f t="shared" si="115"/>
        <v>303.79112310490422</v>
      </c>
      <c r="L434" s="711">
        <f t="shared" si="116"/>
        <v>303.69148771736138</v>
      </c>
      <c r="N434" s="581">
        <v>360</v>
      </c>
      <c r="O434" s="711">
        <f t="shared" si="117"/>
        <v>5.2395358244252934</v>
      </c>
      <c r="P434" s="711">
        <f t="shared" si="118"/>
        <v>1025.8247145501261</v>
      </c>
      <c r="Q434" s="711">
        <f t="shared" si="119"/>
        <v>1007.0968896080891</v>
      </c>
      <c r="R434" s="711">
        <f t="shared" si="120"/>
        <v>993.56366475205004</v>
      </c>
      <c r="S434" s="711">
        <f t="shared" si="121"/>
        <v>985.34648851843735</v>
      </c>
      <c r="T434" s="711">
        <f t="shared" si="122"/>
        <v>982.51828735929405</v>
      </c>
    </row>
    <row r="435" spans="2:20">
      <c r="B435" s="581">
        <v>361</v>
      </c>
      <c r="C435" s="711">
        <f t="shared" si="107"/>
        <v>5.2540900906042527</v>
      </c>
      <c r="D435" s="711">
        <f t="shared" si="108"/>
        <v>1494.0714799450868</v>
      </c>
      <c r="E435" s="711">
        <f t="shared" si="109"/>
        <v>965.06687250288303</v>
      </c>
      <c r="F435" s="711">
        <f t="shared" si="110"/>
        <v>598.19048989441796</v>
      </c>
      <c r="G435" s="711">
        <f t="shared" si="111"/>
        <v>402.76316244066624</v>
      </c>
      <c r="H435" s="718">
        <f t="shared" si="112"/>
        <v>305.36372831384642</v>
      </c>
      <c r="I435" s="711">
        <f t="shared" si="113"/>
        <v>304.64430539901974</v>
      </c>
      <c r="J435" s="711">
        <f t="shared" si="114"/>
        <v>304.13904461256396</v>
      </c>
      <c r="K435" s="711">
        <f t="shared" si="115"/>
        <v>303.83905841595839</v>
      </c>
      <c r="L435" s="711">
        <f t="shared" si="116"/>
        <v>303.7389861755658</v>
      </c>
      <c r="N435" s="581">
        <v>361</v>
      </c>
      <c r="O435" s="711">
        <f t="shared" si="117"/>
        <v>5.2540900906042527</v>
      </c>
      <c r="P435" s="711">
        <f t="shared" si="118"/>
        <v>1027.0349621256728</v>
      </c>
      <c r="Q435" s="711">
        <f t="shared" si="119"/>
        <v>1008.347800853546</v>
      </c>
      <c r="R435" s="711">
        <f t="shared" si="120"/>
        <v>994.84382201018309</v>
      </c>
      <c r="S435" s="711">
        <f t="shared" si="121"/>
        <v>986.64420718985377</v>
      </c>
      <c r="T435" s="711">
        <f t="shared" si="122"/>
        <v>983.82172255329499</v>
      </c>
    </row>
    <row r="436" spans="2:20">
      <c r="B436" s="581">
        <v>362</v>
      </c>
      <c r="C436" s="711">
        <f t="shared" si="107"/>
        <v>5.2686443567832111</v>
      </c>
      <c r="D436" s="711">
        <f t="shared" si="108"/>
        <v>1494.1803562777839</v>
      </c>
      <c r="E436" s="711">
        <f t="shared" si="109"/>
        <v>965.7980633561574</v>
      </c>
      <c r="F436" s="711">
        <f t="shared" si="110"/>
        <v>598.96371726466896</v>
      </c>
      <c r="G436" s="711">
        <f t="shared" si="111"/>
        <v>403.20526374067066</v>
      </c>
      <c r="H436" s="718">
        <f t="shared" si="112"/>
        <v>305.41828129206937</v>
      </c>
      <c r="I436" s="711">
        <f t="shared" si="113"/>
        <v>304.69587776460997</v>
      </c>
      <c r="J436" s="711">
        <f t="shared" si="114"/>
        <v>304.18847677068953</v>
      </c>
      <c r="K436" s="711">
        <f t="shared" si="115"/>
        <v>303.88719968031188</v>
      </c>
      <c r="L436" s="711">
        <f t="shared" si="116"/>
        <v>303.78669095880866</v>
      </c>
      <c r="N436" s="581">
        <v>362</v>
      </c>
      <c r="O436" s="711">
        <f t="shared" si="117"/>
        <v>5.2686443567832111</v>
      </c>
      <c r="P436" s="711">
        <f t="shared" si="118"/>
        <v>1028.2425495942321</v>
      </c>
      <c r="Q436" s="711">
        <f t="shared" si="119"/>
        <v>1009.5959626138463</v>
      </c>
      <c r="R436" s="711">
        <f t="shared" si="120"/>
        <v>996.12116550083886</v>
      </c>
      <c r="S436" s="711">
        <f t="shared" si="121"/>
        <v>987.93907349405595</v>
      </c>
      <c r="T436" s="711">
        <f t="shared" si="122"/>
        <v>985.12229281524617</v>
      </c>
    </row>
    <row r="437" spans="2:20">
      <c r="B437" s="581">
        <v>363</v>
      </c>
      <c r="C437" s="711">
        <f t="shared" si="107"/>
        <v>5.2831986229621704</v>
      </c>
      <c r="D437" s="711">
        <f t="shared" si="108"/>
        <v>1494.2888300448876</v>
      </c>
      <c r="E437" s="711">
        <f t="shared" si="109"/>
        <v>966.52663718226688</v>
      </c>
      <c r="F437" s="711">
        <f t="shared" si="110"/>
        <v>599.73526168877754</v>
      </c>
      <c r="G437" s="711">
        <f t="shared" si="111"/>
        <v>403.64711057891014</v>
      </c>
      <c r="H437" s="718">
        <f t="shared" si="112"/>
        <v>305.47303347785203</v>
      </c>
      <c r="I437" s="711">
        <f t="shared" si="113"/>
        <v>304.74765250810378</v>
      </c>
      <c r="J437" s="711">
        <f t="shared" si="114"/>
        <v>304.23811345197981</v>
      </c>
      <c r="K437" s="711">
        <f t="shared" si="115"/>
        <v>303.93554669571233</v>
      </c>
      <c r="L437" s="711">
        <f t="shared" si="116"/>
        <v>303.83460187036508</v>
      </c>
      <c r="N437" s="581">
        <v>363</v>
      </c>
      <c r="O437" s="711">
        <f t="shared" si="117"/>
        <v>5.2831986229621704</v>
      </c>
      <c r="P437" s="711">
        <f t="shared" si="118"/>
        <v>1029.4474828026812</v>
      </c>
      <c r="Q437" s="711">
        <f t="shared" si="119"/>
        <v>1010.8413809323193</v>
      </c>
      <c r="R437" s="711">
        <f t="shared" si="120"/>
        <v>997.39570140863839</v>
      </c>
      <c r="S437" s="711">
        <f t="shared" si="121"/>
        <v>989.23109370050634</v>
      </c>
      <c r="T437" s="711">
        <f t="shared" si="122"/>
        <v>986.42000444222765</v>
      </c>
    </row>
    <row r="438" spans="2:20">
      <c r="B438" s="581">
        <v>364</v>
      </c>
      <c r="C438" s="711">
        <f t="shared" si="107"/>
        <v>5.2977528891411296</v>
      </c>
      <c r="D438" s="711">
        <f t="shared" si="108"/>
        <v>1494.3969035152681</v>
      </c>
      <c r="E438" s="711">
        <f t="shared" si="109"/>
        <v>967.25260818099412</v>
      </c>
      <c r="F438" s="711">
        <f t="shared" si="110"/>
        <v>600.50512539648014</v>
      </c>
      <c r="G438" s="711">
        <f t="shared" si="111"/>
        <v>404.08869855901349</v>
      </c>
      <c r="H438" s="718">
        <f t="shared" si="112"/>
        <v>305.52798458978015</v>
      </c>
      <c r="I438" s="711">
        <f t="shared" si="113"/>
        <v>304.79962938265112</v>
      </c>
      <c r="J438" s="711">
        <f t="shared" si="114"/>
        <v>304.28795443552087</v>
      </c>
      <c r="K438" s="711">
        <f t="shared" si="115"/>
        <v>303.98409925732312</v>
      </c>
      <c r="L438" s="711">
        <f t="shared" si="116"/>
        <v>303.88271871086488</v>
      </c>
      <c r="N438" s="581">
        <v>364</v>
      </c>
      <c r="O438" s="711">
        <f t="shared" si="117"/>
        <v>5.2977528891411296</v>
      </c>
      <c r="P438" s="711">
        <f t="shared" si="118"/>
        <v>1030.6497675850462</v>
      </c>
      <c r="Q438" s="711">
        <f t="shared" si="119"/>
        <v>1012.0840618390114</v>
      </c>
      <c r="R438" s="711">
        <f t="shared" si="120"/>
        <v>998.66743590460896</v>
      </c>
      <c r="S438" s="711">
        <f t="shared" si="121"/>
        <v>990.52027406488764</v>
      </c>
      <c r="T438" s="711">
        <f t="shared" si="122"/>
        <v>987.71486371747835</v>
      </c>
    </row>
    <row r="439" spans="2:20">
      <c r="B439" s="581">
        <v>365</v>
      </c>
      <c r="C439" s="711">
        <f t="shared" si="107"/>
        <v>5.3123071553200889</v>
      </c>
      <c r="D439" s="711">
        <f t="shared" si="108"/>
        <v>1494.5045789400483</v>
      </c>
      <c r="E439" s="711">
        <f t="shared" si="109"/>
        <v>967.97599044432934</v>
      </c>
      <c r="F439" s="711">
        <f t="shared" si="110"/>
        <v>601.2733106416141</v>
      </c>
      <c r="G439" s="711">
        <f t="shared" si="111"/>
        <v>404.53002333305119</v>
      </c>
      <c r="H439" s="718">
        <f t="shared" si="112"/>
        <v>305.5831343447656</v>
      </c>
      <c r="I439" s="711">
        <f t="shared" si="113"/>
        <v>304.85180813932413</v>
      </c>
      <c r="J439" s="711">
        <f t="shared" si="114"/>
        <v>304.33799949802466</v>
      </c>
      <c r="K439" s="711">
        <f t="shared" si="115"/>
        <v>304.03285715775235</v>
      </c>
      <c r="L439" s="711">
        <f t="shared" si="116"/>
        <v>303.93104127832237</v>
      </c>
      <c r="N439" s="581">
        <v>365</v>
      </c>
      <c r="O439" s="711">
        <f t="shared" si="117"/>
        <v>5.3123071553200889</v>
      </c>
      <c r="P439" s="711">
        <f t="shared" si="118"/>
        <v>1031.8494097625303</v>
      </c>
      <c r="Q439" s="711">
        <f t="shared" si="119"/>
        <v>1013.3240113507145</v>
      </c>
      <c r="R439" s="711">
        <f t="shared" si="120"/>
        <v>999.936375146214</v>
      </c>
      <c r="S439" s="711">
        <f t="shared" si="121"/>
        <v>991.8066208291325</v>
      </c>
      <c r="T439" s="711">
        <f t="shared" si="122"/>
        <v>989.00687691042697</v>
      </c>
    </row>
    <row r="440" spans="2:20">
      <c r="B440" s="581">
        <v>366</v>
      </c>
      <c r="C440" s="711">
        <f t="shared" si="107"/>
        <v>5.3268614214990482</v>
      </c>
      <c r="D440" s="711">
        <f t="shared" si="108"/>
        <v>1494.6118585527722</v>
      </c>
      <c r="E440" s="711">
        <f t="shared" si="109"/>
        <v>968.69679795747163</v>
      </c>
      <c r="F440" s="711">
        <f t="shared" si="110"/>
        <v>602.03981970163261</v>
      </c>
      <c r="G440" s="711">
        <f t="shared" si="111"/>
        <v>404.97108060119984</v>
      </c>
      <c r="H440" s="718">
        <f t="shared" si="112"/>
        <v>305.63848245806895</v>
      </c>
      <c r="I440" s="711">
        <f t="shared" si="113"/>
        <v>304.90418852714322</v>
      </c>
      <c r="J440" s="711">
        <f t="shared" si="114"/>
        <v>304.38824841385679</v>
      </c>
      <c r="K440" s="711">
        <f t="shared" si="115"/>
        <v>304.08182018708203</v>
      </c>
      <c r="L440" s="711">
        <f t="shared" si="116"/>
        <v>303.9795693681653</v>
      </c>
      <c r="N440" s="581">
        <v>366</v>
      </c>
      <c r="O440" s="711">
        <f t="shared" si="117"/>
        <v>5.3268614214990482</v>
      </c>
      <c r="P440" s="711">
        <f t="shared" si="118"/>
        <v>1033.046415143541</v>
      </c>
      <c r="Q440" s="711">
        <f t="shared" si="119"/>
        <v>1014.5612354709963</v>
      </c>
      <c r="R440" s="711">
        <f t="shared" si="120"/>
        <v>1001.2025252773828</v>
      </c>
      <c r="S440" s="711">
        <f t="shared" si="121"/>
        <v>993.09014022145334</v>
      </c>
      <c r="T440" s="711">
        <f t="shared" si="122"/>
        <v>990.29605027672221</v>
      </c>
    </row>
    <row r="441" spans="2:20">
      <c r="B441" s="581">
        <v>367</v>
      </c>
      <c r="C441" s="711">
        <f t="shared" si="107"/>
        <v>5.3414156876780075</v>
      </c>
      <c r="D441" s="711">
        <f t="shared" si="108"/>
        <v>1494.718744569572</v>
      </c>
      <c r="E441" s="711">
        <f t="shared" si="109"/>
        <v>969.41504459981923</v>
      </c>
      <c r="F441" s="711">
        <f t="shared" si="110"/>
        <v>602.80465487712729</v>
      </c>
      <c r="G441" s="711">
        <f t="shared" si="111"/>
        <v>405.41186611140694</v>
      </c>
      <c r="H441" s="718">
        <f t="shared" si="112"/>
        <v>305.69402864332267</v>
      </c>
      <c r="I441" s="711">
        <f t="shared" si="113"/>
        <v>304.95677029310241</v>
      </c>
      <c r="J441" s="711">
        <f t="shared" si="114"/>
        <v>304.43870095506412</v>
      </c>
      <c r="K441" s="711">
        <f t="shared" si="115"/>
        <v>304.13098813289685</v>
      </c>
      <c r="L441" s="711">
        <f t="shared" si="116"/>
        <v>304.02830277326439</v>
      </c>
      <c r="N441" s="581">
        <v>367</v>
      </c>
      <c r="O441" s="711">
        <f t="shared" si="117"/>
        <v>5.3414156876780075</v>
      </c>
      <c r="P441" s="711">
        <f t="shared" si="118"/>
        <v>1034.24078952372</v>
      </c>
      <c r="Q441" s="711">
        <f t="shared" si="119"/>
        <v>1015.7957401902282</v>
      </c>
      <c r="R441" s="711">
        <f t="shared" si="120"/>
        <v>1002.4658924285408</v>
      </c>
      <c r="S441" s="711">
        <f t="shared" si="121"/>
        <v>994.37083845637403</v>
      </c>
      <c r="T441" s="711">
        <f t="shared" si="122"/>
        <v>991.58239005826238</v>
      </c>
    </row>
    <row r="442" spans="2:20">
      <c r="B442" s="581">
        <v>368</v>
      </c>
      <c r="C442" s="711">
        <f t="shared" si="107"/>
        <v>5.3559699538569667</v>
      </c>
      <c r="D442" s="711">
        <f t="shared" si="108"/>
        <v>1494.8252391893327</v>
      </c>
      <c r="E442" s="711">
        <f t="shared" si="109"/>
        <v>970.13074414594996</v>
      </c>
      <c r="F442" s="711">
        <f t="shared" si="110"/>
        <v>603.567818491357</v>
      </c>
      <c r="G442" s="711">
        <f t="shared" si="111"/>
        <v>405.8523756590572</v>
      </c>
      <c r="H442" s="718">
        <f t="shared" si="112"/>
        <v>305.7497726125535</v>
      </c>
      <c r="I442" s="711">
        <f t="shared" si="113"/>
        <v>305.00955318219485</v>
      </c>
      <c r="J442" s="711">
        <f t="shared" si="114"/>
        <v>304.48935689140222</v>
      </c>
      <c r="K442" s="711">
        <f t="shared" si="115"/>
        <v>304.1803607803127</v>
      </c>
      <c r="L442" s="711">
        <f t="shared" si="116"/>
        <v>304.07724128396234</v>
      </c>
      <c r="N442" s="581">
        <v>368</v>
      </c>
      <c r="O442" s="711">
        <f t="shared" si="117"/>
        <v>5.3559699538569667</v>
      </c>
      <c r="P442" s="711">
        <f t="shared" si="118"/>
        <v>1035.4325386859696</v>
      </c>
      <c r="Q442" s="711">
        <f t="shared" si="119"/>
        <v>1017.0275314856151</v>
      </c>
      <c r="R442" s="711">
        <f t="shared" si="120"/>
        <v>1003.7264827166382</v>
      </c>
      <c r="S442" s="711">
        <f t="shared" si="121"/>
        <v>995.64872173475817</v>
      </c>
      <c r="T442" s="711">
        <f t="shared" si="122"/>
        <v>992.86590248322671</v>
      </c>
    </row>
    <row r="443" spans="2:20">
      <c r="B443" s="581">
        <v>369</v>
      </c>
      <c r="C443" s="711">
        <f t="shared" si="107"/>
        <v>5.3705242200359251</v>
      </c>
      <c r="D443" s="711">
        <f t="shared" si="108"/>
        <v>1494.9313445938551</v>
      </c>
      <c r="E443" s="711">
        <f t="shared" si="109"/>
        <v>970.84391026659046</v>
      </c>
      <c r="F443" s="711">
        <f t="shared" si="110"/>
        <v>604.32931288978557</v>
      </c>
      <c r="G443" s="711">
        <f t="shared" si="111"/>
        <v>406.29260508663958</v>
      </c>
      <c r="H443" s="718">
        <f t="shared" si="112"/>
        <v>305.80571407620522</v>
      </c>
      <c r="I443" s="711">
        <f t="shared" si="113"/>
        <v>305.06253693743827</v>
      </c>
      <c r="J443" s="711">
        <f t="shared" si="114"/>
        <v>304.54021599036253</v>
      </c>
      <c r="K443" s="711">
        <f t="shared" si="115"/>
        <v>304.22993791200531</v>
      </c>
      <c r="L443" s="711">
        <f t="shared" si="116"/>
        <v>304.12638468810235</v>
      </c>
      <c r="N443" s="581">
        <v>369</v>
      </c>
      <c r="O443" s="711">
        <f t="shared" si="117"/>
        <v>5.3705242200359251</v>
      </c>
      <c r="P443" s="711">
        <f t="shared" si="118"/>
        <v>1036.6216684004812</v>
      </c>
      <c r="Q443" s="711">
        <f t="shared" si="119"/>
        <v>1018.2566153212243</v>
      </c>
      <c r="R443" s="711">
        <f t="shared" si="120"/>
        <v>1004.9843022451807</v>
      </c>
      <c r="S443" s="711">
        <f t="shared" si="121"/>
        <v>996.92379624384034</v>
      </c>
      <c r="T443" s="711">
        <f t="shared" si="122"/>
        <v>994.14659376610473</v>
      </c>
    </row>
    <row r="444" spans="2:20">
      <c r="B444" s="581">
        <v>370</v>
      </c>
      <c r="C444" s="711">
        <f t="shared" si="107"/>
        <v>5.3850784862148844</v>
      </c>
      <c r="D444" s="711">
        <f t="shared" si="108"/>
        <v>1495.0370629480171</v>
      </c>
      <c r="E444" s="711">
        <f t="shared" si="109"/>
        <v>971.55455652957664</v>
      </c>
      <c r="F444" s="711">
        <f t="shared" si="110"/>
        <v>605.08914043962488</v>
      </c>
      <c r="G444" s="711">
        <f t="shared" si="111"/>
        <v>406.73255028341549</v>
      </c>
      <c r="H444" s="718">
        <f t="shared" si="112"/>
        <v>305.86185274316068</v>
      </c>
      <c r="I444" s="711">
        <f t="shared" si="113"/>
        <v>305.11572129989958</v>
      </c>
      <c r="J444" s="711">
        <f t="shared" si="114"/>
        <v>304.59127801719956</v>
      </c>
      <c r="K444" s="711">
        <f t="shared" si="115"/>
        <v>304.27971930823816</v>
      </c>
      <c r="L444" s="711">
        <f t="shared" si="116"/>
        <v>304.17573277105714</v>
      </c>
      <c r="N444" s="581">
        <v>370</v>
      </c>
      <c r="O444" s="711">
        <f t="shared" si="117"/>
        <v>5.3850784862148844</v>
      </c>
      <c r="P444" s="711">
        <f t="shared" si="118"/>
        <v>1037.8081844247642</v>
      </c>
      <c r="Q444" s="711">
        <f t="shared" si="119"/>
        <v>1019.4829976480139</v>
      </c>
      <c r="R444" s="711">
        <f t="shared" si="120"/>
        <v>1006.2393571042585</v>
      </c>
      <c r="S444" s="711">
        <f t="shared" si="121"/>
        <v>998.19606815725547</v>
      </c>
      <c r="T444" s="711">
        <f t="shared" si="122"/>
        <v>995.42447010772685</v>
      </c>
    </row>
    <row r="445" spans="2:20">
      <c r="B445" s="581">
        <v>371</v>
      </c>
      <c r="C445" s="711">
        <f t="shared" si="107"/>
        <v>5.3996327523938437</v>
      </c>
      <c r="D445" s="711">
        <f t="shared" si="108"/>
        <v>1495.1423963999339</v>
      </c>
      <c r="E445" s="711">
        <f t="shared" si="109"/>
        <v>972.26269640080329</v>
      </c>
      <c r="F445" s="711">
        <f t="shared" si="110"/>
        <v>605.84730352938607</v>
      </c>
      <c r="G445" s="711">
        <f t="shared" si="111"/>
        <v>407.17220718508804</v>
      </c>
      <c r="H445" s="718">
        <f t="shared" si="112"/>
        <v>305.91818832076399</v>
      </c>
      <c r="I445" s="711">
        <f t="shared" si="113"/>
        <v>305.16910600872018</v>
      </c>
      <c r="J445" s="711">
        <f t="shared" si="114"/>
        <v>304.64254273495749</v>
      </c>
      <c r="K445" s="711">
        <f t="shared" si="115"/>
        <v>304.32970474689085</v>
      </c>
      <c r="L445" s="711">
        <f t="shared" si="116"/>
        <v>304.22528531575711</v>
      </c>
      <c r="N445" s="581">
        <v>371</v>
      </c>
      <c r="O445" s="711">
        <f t="shared" si="117"/>
        <v>5.3996327523938437</v>
      </c>
      <c r="P445" s="711">
        <f t="shared" si="118"/>
        <v>1038.9920925036724</v>
      </c>
      <c r="Q445" s="711">
        <f t="shared" si="119"/>
        <v>1020.7066844038618</v>
      </c>
      <c r="R445" s="711">
        <f t="shared" si="120"/>
        <v>1007.4916533705759</v>
      </c>
      <c r="S445" s="711">
        <f t="shared" si="121"/>
        <v>999.46554363506914</v>
      </c>
      <c r="T445" s="711">
        <f t="shared" si="122"/>
        <v>996.69953769529377</v>
      </c>
    </row>
    <row r="446" spans="2:20">
      <c r="B446" s="581">
        <v>372</v>
      </c>
      <c r="C446" s="711">
        <f t="shared" si="107"/>
        <v>5.4141870185728029</v>
      </c>
      <c r="D446" s="711">
        <f t="shared" si="108"/>
        <v>1495.2473470811146</v>
      </c>
      <c r="E446" s="711">
        <f t="shared" si="109"/>
        <v>972.96834324516374</v>
      </c>
      <c r="F446" s="711">
        <f t="shared" si="110"/>
        <v>606.60380456843677</v>
      </c>
      <c r="G446" s="711">
        <f t="shared" si="111"/>
        <v>407.61157177347195</v>
      </c>
      <c r="H446" s="718">
        <f t="shared" si="112"/>
        <v>305.97472051484266</v>
      </c>
      <c r="I446" s="711">
        <f t="shared" si="113"/>
        <v>305.22269080114035</v>
      </c>
      <c r="J446" s="711">
        <f t="shared" si="114"/>
        <v>304.69400990449691</v>
      </c>
      <c r="K446" s="711">
        <f t="shared" si="115"/>
        <v>304.37989400348675</v>
      </c>
      <c r="L446" s="711">
        <f t="shared" si="116"/>
        <v>304.27504210271871</v>
      </c>
      <c r="N446" s="581">
        <v>372</v>
      </c>
      <c r="O446" s="711">
        <f t="shared" si="117"/>
        <v>5.4141870185728029</v>
      </c>
      <c r="P446" s="711">
        <f t="shared" si="118"/>
        <v>1040.1733983694328</v>
      </c>
      <c r="Q446" s="711">
        <f t="shared" si="119"/>
        <v>1021.9276815135947</v>
      </c>
      <c r="R446" s="711">
        <f t="shared" si="120"/>
        <v>1008.7411971074805</v>
      </c>
      <c r="S446" s="711">
        <f t="shared" si="121"/>
        <v>1000.7322288238072</v>
      </c>
      <c r="T446" s="711">
        <f t="shared" si="122"/>
        <v>997.9718027024071</v>
      </c>
    </row>
    <row r="447" spans="2:20">
      <c r="B447" s="581">
        <v>373</v>
      </c>
      <c r="C447" s="711">
        <f t="shared" si="107"/>
        <v>5.4287412847517622</v>
      </c>
      <c r="D447" s="711">
        <f t="shared" si="108"/>
        <v>1495.35191710662</v>
      </c>
      <c r="E447" s="711">
        <f t="shared" si="109"/>
        <v>973.67151032748086</v>
      </c>
      <c r="F447" s="711">
        <f t="shared" si="110"/>
        <v>607.35864598656531</v>
      </c>
      <c r="G447" s="711">
        <f t="shared" si="111"/>
        <v>408.05064007616511</v>
      </c>
      <c r="H447" s="718">
        <f t="shared" si="112"/>
        <v>306.03144902972912</v>
      </c>
      <c r="I447" s="711">
        <f t="shared" si="113"/>
        <v>305.27647541252389</v>
      </c>
      <c r="J447" s="711">
        <f t="shared" si="114"/>
        <v>304.74567928452149</v>
      </c>
      <c r="K447" s="711">
        <f t="shared" si="115"/>
        <v>304.43028685122067</v>
      </c>
      <c r="L447" s="711">
        <f t="shared" si="116"/>
        <v>304.32500291007239</v>
      </c>
      <c r="N447" s="581">
        <v>373</v>
      </c>
      <c r="O447" s="711">
        <f t="shared" si="117"/>
        <v>5.4287412847517622</v>
      </c>
      <c r="P447" s="711">
        <f t="shared" si="118"/>
        <v>1041.3521077416729</v>
      </c>
      <c r="Q447" s="711">
        <f t="shared" si="119"/>
        <v>1023.1459948890167</v>
      </c>
      <c r="R447" s="711">
        <f t="shared" si="120"/>
        <v>1009.9879943649929</v>
      </c>
      <c r="S447" s="711">
        <f t="shared" si="121"/>
        <v>1001.9961298564853</v>
      </c>
      <c r="T447" s="711">
        <f t="shared" si="122"/>
        <v>999.24127128909902</v>
      </c>
    </row>
    <row r="448" spans="2:20">
      <c r="B448" s="581">
        <v>374</v>
      </c>
      <c r="C448" s="711">
        <f t="shared" si="107"/>
        <v>5.4432955509307215</v>
      </c>
      <c r="D448" s="711">
        <f t="shared" si="108"/>
        <v>1495.4561085752164</v>
      </c>
      <c r="E448" s="711">
        <f t="shared" si="109"/>
        <v>974.3722108134267</v>
      </c>
      <c r="F448" s="711">
        <f t="shared" si="110"/>
        <v>608.11183023355238</v>
      </c>
      <c r="G448" s="711">
        <f t="shared" si="111"/>
        <v>408.48940816622087</v>
      </c>
      <c r="H448" s="718">
        <f t="shared" si="112"/>
        <v>306.08837356828241</v>
      </c>
      <c r="I448" s="711">
        <f t="shared" si="113"/>
        <v>305.33045957638245</v>
      </c>
      <c r="J448" s="711">
        <f t="shared" si="114"/>
        <v>304.79755063160388</v>
      </c>
      <c r="K448" s="711">
        <f t="shared" si="115"/>
        <v>304.48088306098623</v>
      </c>
      <c r="L448" s="711">
        <f t="shared" si="116"/>
        <v>304.37516751359055</v>
      </c>
      <c r="N448" s="581">
        <v>374</v>
      </c>
      <c r="O448" s="711">
        <f t="shared" si="117"/>
        <v>5.4432955509307215</v>
      </c>
      <c r="P448" s="711">
        <f t="shared" si="118"/>
        <v>1042.5282263274487</v>
      </c>
      <c r="Q448" s="711">
        <f t="shared" si="119"/>
        <v>1024.3616304289378</v>
      </c>
      <c r="R448" s="711">
        <f t="shared" si="120"/>
        <v>1011.2320511798357</v>
      </c>
      <c r="S448" s="711">
        <f t="shared" si="121"/>
        <v>1003.2572528526388</v>
      </c>
      <c r="T448" s="711">
        <f t="shared" si="122"/>
        <v>1000.5079496018617</v>
      </c>
    </row>
    <row r="449" spans="2:20">
      <c r="B449" s="581">
        <v>375</v>
      </c>
      <c r="C449" s="711">
        <f t="shared" si="107"/>
        <v>5.4578498171096808</v>
      </c>
      <c r="D449" s="711">
        <f t="shared" si="108"/>
        <v>1495.5599235695283</v>
      </c>
      <c r="E449" s="711">
        <f t="shared" si="109"/>
        <v>975.07045777043413</v>
      </c>
      <c r="F449" s="711">
        <f t="shared" si="110"/>
        <v>608.86335977874808</v>
      </c>
      <c r="G449" s="711">
        <f t="shared" si="111"/>
        <v>408.92787216182165</v>
      </c>
      <c r="H449" s="718">
        <f t="shared" si="112"/>
        <v>306.1454938319095</v>
      </c>
      <c r="I449" s="711">
        <f t="shared" si="113"/>
        <v>305.38464302439945</v>
      </c>
      <c r="J449" s="711">
        <f t="shared" si="114"/>
        <v>304.84962370021219</v>
      </c>
      <c r="K449" s="711">
        <f t="shared" si="115"/>
        <v>304.53168240140349</v>
      </c>
      <c r="L449" s="711">
        <f t="shared" si="116"/>
        <v>304.42553568671508</v>
      </c>
      <c r="N449" s="581">
        <v>375</v>
      </c>
      <c r="O449" s="711">
        <f t="shared" si="117"/>
        <v>5.4578498171096808</v>
      </c>
      <c r="P449" s="711">
        <f t="shared" si="118"/>
        <v>1043.7017598212719</v>
      </c>
      <c r="Q449" s="711">
        <f t="shared" si="119"/>
        <v>1025.5745940192021</v>
      </c>
      <c r="R449" s="711">
        <f t="shared" si="120"/>
        <v>1012.4733735754631</v>
      </c>
      <c r="S449" s="711">
        <f t="shared" si="121"/>
        <v>1004.5156039183527</v>
      </c>
      <c r="T449" s="711">
        <f t="shared" si="122"/>
        <v>1001.7718437736779</v>
      </c>
    </row>
    <row r="450" spans="2:20">
      <c r="B450" s="581">
        <v>376</v>
      </c>
      <c r="C450" s="711">
        <f t="shared" si="107"/>
        <v>5.4724040832886391</v>
      </c>
      <c r="D450" s="711">
        <f t="shared" si="108"/>
        <v>1495.6633641561905</v>
      </c>
      <c r="E450" s="711">
        <f t="shared" si="109"/>
        <v>975.76626416859801</v>
      </c>
      <c r="F450" s="711">
        <f t="shared" si="110"/>
        <v>609.61323711065563</v>
      </c>
      <c r="G450" s="711">
        <f t="shared" si="111"/>
        <v>409.36602822595347</v>
      </c>
      <c r="H450" s="718">
        <f t="shared" si="112"/>
        <v>306.20280952058681</v>
      </c>
      <c r="I450" s="711">
        <f t="shared" si="113"/>
        <v>305.43902548645428</v>
      </c>
      <c r="J450" s="711">
        <f t="shared" si="114"/>
        <v>304.90189824273557</v>
      </c>
      <c r="K450" s="711">
        <f t="shared" si="115"/>
        <v>304.58268463884559</v>
      </c>
      <c r="L450" s="711">
        <f t="shared" si="116"/>
        <v>304.47610720058503</v>
      </c>
      <c r="N450" s="581">
        <v>376</v>
      </c>
      <c r="O450" s="711">
        <f t="shared" si="117"/>
        <v>5.4724040832886391</v>
      </c>
      <c r="P450" s="711">
        <f t="shared" si="118"/>
        <v>1044.872713905138</v>
      </c>
      <c r="Q450" s="711">
        <f t="shared" si="119"/>
        <v>1026.784891532717</v>
      </c>
      <c r="R450" s="711">
        <f t="shared" si="120"/>
        <v>1013.7119675620899</v>
      </c>
      <c r="S450" s="711">
        <f t="shared" si="121"/>
        <v>1005.7711891462908</v>
      </c>
      <c r="T450" s="711">
        <f t="shared" si="122"/>
        <v>1003.0329599240496</v>
      </c>
    </row>
    <row r="451" spans="2:20">
      <c r="B451" s="581">
        <v>377</v>
      </c>
      <c r="C451" s="711">
        <f t="shared" si="107"/>
        <v>5.4869583494675984</v>
      </c>
      <c r="D451" s="711">
        <f t="shared" si="108"/>
        <v>1495.7664323859969</v>
      </c>
      <c r="E451" s="711">
        <f t="shared" si="109"/>
        <v>976.45964288156779</v>
      </c>
      <c r="F451" s="711">
        <f t="shared" si="110"/>
        <v>610.36146473652195</v>
      </c>
      <c r="G451" s="711">
        <f t="shared" si="111"/>
        <v>409.80387256608179</v>
      </c>
      <c r="H451" s="718">
        <f t="shared" si="112"/>
        <v>306.26032033288095</v>
      </c>
      <c r="I451" s="711">
        <f t="shared" si="113"/>
        <v>305.49360669064595</v>
      </c>
      <c r="J451" s="711">
        <f t="shared" si="114"/>
        <v>304.95437400951016</v>
      </c>
      <c r="K451" s="711">
        <f t="shared" si="115"/>
        <v>304.63388953746596</v>
      </c>
      <c r="L451" s="711">
        <f t="shared" si="116"/>
        <v>304.52688182406371</v>
      </c>
      <c r="N451" s="581">
        <v>377</v>
      </c>
      <c r="O451" s="711">
        <f t="shared" si="117"/>
        <v>5.4869583494675984</v>
      </c>
      <c r="P451" s="711">
        <f t="shared" si="118"/>
        <v>1046.0410942485532</v>
      </c>
      <c r="Q451" s="711">
        <f t="shared" si="119"/>
        <v>1027.9925288294817</v>
      </c>
      <c r="R451" s="711">
        <f t="shared" si="120"/>
        <v>1014.9478391367199</v>
      </c>
      <c r="S451" s="711">
        <f t="shared" si="121"/>
        <v>1007.0240146157253</v>
      </c>
      <c r="T451" s="711">
        <f t="shared" si="122"/>
        <v>1004.2913041590285</v>
      </c>
    </row>
    <row r="452" spans="2:20">
      <c r="B452" s="581">
        <v>378</v>
      </c>
      <c r="C452" s="711">
        <f t="shared" si="107"/>
        <v>5.5015126156465577</v>
      </c>
      <c r="D452" s="711">
        <f t="shared" si="108"/>
        <v>1495.8691302940499</v>
      </c>
      <c r="E452" s="711">
        <f t="shared" si="109"/>
        <v>977.15060668743024</v>
      </c>
      <c r="F452" s="711">
        <f t="shared" si="110"/>
        <v>611.10804518193447</v>
      </c>
      <c r="G452" s="711">
        <f t="shared" si="111"/>
        <v>410.24140143382863</v>
      </c>
      <c r="H452" s="718">
        <f t="shared" si="112"/>
        <v>306.31802596596975</v>
      </c>
      <c r="I452" s="711">
        <f t="shared" si="113"/>
        <v>305.54838636331669</v>
      </c>
      <c r="J452" s="711">
        <f t="shared" si="114"/>
        <v>305.00705074884451</v>
      </c>
      <c r="K452" s="711">
        <f t="shared" si="115"/>
        <v>304.68529685922471</v>
      </c>
      <c r="L452" s="711">
        <f t="shared" si="116"/>
        <v>304.57785932376589</v>
      </c>
      <c r="N452" s="581">
        <v>378</v>
      </c>
      <c r="O452" s="711">
        <f t="shared" si="117"/>
        <v>5.5015126156465577</v>
      </c>
      <c r="P452" s="711">
        <f t="shared" si="118"/>
        <v>1047.206906508563</v>
      </c>
      <c r="Q452" s="711">
        <f t="shared" si="119"/>
        <v>1029.1975117566144</v>
      </c>
      <c r="R452" s="711">
        <f t="shared" si="120"/>
        <v>1016.1809942831766</v>
      </c>
      <c r="S452" s="711">
        <f t="shared" si="121"/>
        <v>1008.2740863925658</v>
      </c>
      <c r="T452" s="711">
        <f t="shared" si="122"/>
        <v>1005.5468825712456</v>
      </c>
    </row>
    <row r="453" spans="2:20">
      <c r="B453" s="581">
        <v>379</v>
      </c>
      <c r="C453" s="711">
        <f t="shared" si="107"/>
        <v>5.516066881825517</v>
      </c>
      <c r="D453" s="711">
        <f t="shared" si="108"/>
        <v>1495.9714598999058</v>
      </c>
      <c r="E453" s="711">
        <f t="shared" si="109"/>
        <v>977.83916826958341</v>
      </c>
      <c r="F453" s="711">
        <f t="shared" si="110"/>
        <v>611.85298099042336</v>
      </c>
      <c r="G453" s="711">
        <f t="shared" si="111"/>
        <v>410.67861112465039</v>
      </c>
      <c r="H453" s="718">
        <f t="shared" si="112"/>
        <v>306.37592611566311</v>
      </c>
      <c r="I453" s="711">
        <f t="shared" si="113"/>
        <v>305.6033642290754</v>
      </c>
      <c r="J453" s="711">
        <f t="shared" si="114"/>
        <v>305.05992820704478</v>
      </c>
      <c r="K453" s="711">
        <f t="shared" si="115"/>
        <v>304.73690636391552</v>
      </c>
      <c r="L453" s="711">
        <f t="shared" si="116"/>
        <v>304.62903946408449</v>
      </c>
      <c r="N453" s="581">
        <v>379</v>
      </c>
      <c r="O453" s="711">
        <f t="shared" si="117"/>
        <v>5.516066881825517</v>
      </c>
      <c r="P453" s="711">
        <f t="shared" si="118"/>
        <v>1048.370156329778</v>
      </c>
      <c r="Q453" s="711">
        <f t="shared" si="119"/>
        <v>1030.3998461483823</v>
      </c>
      <c r="R453" s="711">
        <f t="shared" si="120"/>
        <v>1017.4114389721299</v>
      </c>
      <c r="S453" s="711">
        <f t="shared" si="121"/>
        <v>1009.5214105293899</v>
      </c>
      <c r="T453" s="711">
        <f t="shared" si="122"/>
        <v>1006.7997012399397</v>
      </c>
    </row>
    <row r="454" spans="2:20">
      <c r="B454" s="581">
        <v>380</v>
      </c>
      <c r="C454" s="711">
        <f t="shared" si="107"/>
        <v>5.5306211480044762</v>
      </c>
      <c r="D454" s="711">
        <f t="shared" si="108"/>
        <v>1496.0734232077209</v>
      </c>
      <c r="E454" s="711">
        <f t="shared" si="109"/>
        <v>978.52534021760152</v>
      </c>
      <c r="F454" s="711">
        <f t="shared" si="110"/>
        <v>612.59627472307102</v>
      </c>
      <c r="G454" s="711">
        <f t="shared" si="111"/>
        <v>411.11549797751758</v>
      </c>
      <c r="H454" s="718">
        <f t="shared" si="112"/>
        <v>306.43402047642331</v>
      </c>
      <c r="I454" s="711">
        <f t="shared" si="113"/>
        <v>305.65854001082073</v>
      </c>
      <c r="J454" s="711">
        <f t="shared" si="114"/>
        <v>305.1130061284403</v>
      </c>
      <c r="K454" s="711">
        <f t="shared" si="115"/>
        <v>304.78871780919172</v>
      </c>
      <c r="L454" s="711">
        <f t="shared" si="116"/>
        <v>304.68042200721766</v>
      </c>
      <c r="N454" s="581">
        <v>380</v>
      </c>
      <c r="O454" s="711">
        <f t="shared" si="117"/>
        <v>5.5306211480044762</v>
      </c>
      <c r="P454" s="711">
        <f t="shared" si="118"/>
        <v>1049.5308493444022</v>
      </c>
      <c r="Q454" s="711">
        <f t="shared" si="119"/>
        <v>1031.5995378262282</v>
      </c>
      <c r="R454" s="711">
        <f t="shared" si="120"/>
        <v>1018.6391791611272</v>
      </c>
      <c r="S454" s="711">
        <f t="shared" si="121"/>
        <v>1010.7659930654713</v>
      </c>
      <c r="T454" s="711">
        <f t="shared" si="122"/>
        <v>1008.049766230988</v>
      </c>
    </row>
    <row r="455" spans="2:20">
      <c r="B455" s="581">
        <v>381</v>
      </c>
      <c r="C455" s="711">
        <f t="shared" si="107"/>
        <v>5.5451754141834355</v>
      </c>
      <c r="D455" s="711">
        <f t="shared" si="108"/>
        <v>1496.1750222063945</v>
      </c>
      <c r="E455" s="711">
        <f t="shared" si="109"/>
        <v>979.20913502809117</v>
      </c>
      <c r="F455" s="711">
        <f t="shared" si="110"/>
        <v>613.33792895812599</v>
      </c>
      <c r="G455" s="711">
        <f t="shared" si="111"/>
        <v>411.55205837459522</v>
      </c>
      <c r="H455" s="718">
        <f t="shared" si="112"/>
        <v>306.49230874138573</v>
      </c>
      <c r="I455" s="711">
        <f t="shared" si="113"/>
        <v>305.71391342976443</v>
      </c>
      <c r="J455" s="711">
        <f t="shared" si="114"/>
        <v>305.16628425540819</v>
      </c>
      <c r="K455" s="711">
        <f t="shared" si="115"/>
        <v>304.84073095059244</v>
      </c>
      <c r="L455" s="711">
        <f t="shared" si="116"/>
        <v>304.73200671319489</v>
      </c>
      <c r="N455" s="581">
        <v>381</v>
      </c>
      <c r="O455" s="711">
        <f t="shared" si="117"/>
        <v>5.5451754141834355</v>
      </c>
      <c r="P455" s="711">
        <f t="shared" si="118"/>
        <v>1050.6889911722601</v>
      </c>
      <c r="Q455" s="711">
        <f t="shared" si="119"/>
        <v>1032.7965925987999</v>
      </c>
      <c r="R455" s="711">
        <f t="shared" si="120"/>
        <v>1019.864220794621</v>
      </c>
      <c r="S455" s="711">
        <f t="shared" si="121"/>
        <v>1012.0078400268094</v>
      </c>
      <c r="T455" s="711">
        <f t="shared" si="122"/>
        <v>1009.2970835969351</v>
      </c>
    </row>
    <row r="456" spans="2:20">
      <c r="B456" s="581">
        <v>382</v>
      </c>
      <c r="C456" s="711">
        <f t="shared" si="107"/>
        <v>5.5597296803623948</v>
      </c>
      <c r="D456" s="711">
        <f t="shared" si="108"/>
        <v>1496.2762588697105</v>
      </c>
      <c r="E456" s="711">
        <f t="shared" si="109"/>
        <v>979.89056510553837</v>
      </c>
      <c r="F456" s="711">
        <f t="shared" si="110"/>
        <v>614.07794629062414</v>
      </c>
      <c r="G456" s="711">
        <f t="shared" si="111"/>
        <v>411.98828874092476</v>
      </c>
      <c r="H456" s="718">
        <f t="shared" si="112"/>
        <v>306.55079060237875</v>
      </c>
      <c r="I456" s="711">
        <f t="shared" si="113"/>
        <v>305.76948420545386</v>
      </c>
      <c r="J456" s="711">
        <f t="shared" si="114"/>
        <v>305.21976232839819</v>
      </c>
      <c r="K456" s="711">
        <f t="shared" si="115"/>
        <v>304.89294554156862</v>
      </c>
      <c r="L456" s="711">
        <f t="shared" si="116"/>
        <v>304.78379333990381</v>
      </c>
      <c r="N456" s="581">
        <v>382</v>
      </c>
      <c r="O456" s="711">
        <f t="shared" si="117"/>
        <v>5.5597296803623948</v>
      </c>
      <c r="P456" s="711">
        <f t="shared" si="118"/>
        <v>1051.8445874208242</v>
      </c>
      <c r="Q456" s="711">
        <f t="shared" si="119"/>
        <v>1033.9910162619776</v>
      </c>
      <c r="R456" s="711">
        <f t="shared" si="120"/>
        <v>1021.0865698039981</v>
      </c>
      <c r="S456" s="711">
        <f t="shared" si="121"/>
        <v>1013.2469574261588</v>
      </c>
      <c r="T456" s="711">
        <f t="shared" si="122"/>
        <v>1010.5416593770215</v>
      </c>
    </row>
    <row r="457" spans="2:20">
      <c r="B457" s="581">
        <v>383</v>
      </c>
      <c r="C457" s="711">
        <f t="shared" si="107"/>
        <v>5.5742839465413532</v>
      </c>
      <c r="D457" s="711">
        <f t="shared" si="108"/>
        <v>1496.3771351564794</v>
      </c>
      <c r="E457" s="711">
        <f t="shared" si="109"/>
        <v>980.5696427631467</v>
      </c>
      <c r="F457" s="711">
        <f t="shared" si="110"/>
        <v>614.81632933201547</v>
      </c>
      <c r="G457" s="711">
        <f t="shared" si="111"/>
        <v>412.42418554410705</v>
      </c>
      <c r="H457" s="718">
        <f t="shared" si="112"/>
        <v>306.60946574994404</v>
      </c>
      <c r="I457" s="711">
        <f t="shared" si="113"/>
        <v>305.82525205579503</v>
      </c>
      <c r="J457" s="711">
        <f t="shared" si="114"/>
        <v>305.27344008595742</v>
      </c>
      <c r="K457" s="711">
        <f t="shared" si="115"/>
        <v>304.94536133350886</v>
      </c>
      <c r="L457" s="711">
        <f t="shared" si="116"/>
        <v>304.83578164311587</v>
      </c>
      <c r="N457" s="581">
        <v>383</v>
      </c>
      <c r="O457" s="711">
        <f t="shared" si="117"/>
        <v>5.5742839465413532</v>
      </c>
      <c r="P457" s="711">
        <f t="shared" si="118"/>
        <v>1052.9976436852414</v>
      </c>
      <c r="Q457" s="711">
        <f t="shared" si="119"/>
        <v>1035.1828145989027</v>
      </c>
      <c r="R457" s="711">
        <f t="shared" si="120"/>
        <v>1022.306232107608</v>
      </c>
      <c r="S457" s="711">
        <f t="shared" si="121"/>
        <v>1014.483351263058</v>
      </c>
      <c r="T457" s="711">
        <f t="shared" si="122"/>
        <v>1011.7834995972142</v>
      </c>
    </row>
    <row r="458" spans="2:20">
      <c r="B458" s="581">
        <v>384</v>
      </c>
      <c r="C458" s="711">
        <f t="shared" si="107"/>
        <v>5.5888382127203124</v>
      </c>
      <c r="D458" s="711">
        <f t="shared" si="108"/>
        <v>1496.477653010676</v>
      </c>
      <c r="E458" s="711">
        <f t="shared" si="109"/>
        <v>981.24638022366764</v>
      </c>
      <c r="F458" s="711">
        <f t="shared" si="110"/>
        <v>615.55308070979561</v>
      </c>
      <c r="G458" s="711">
        <f t="shared" si="111"/>
        <v>412.85974529398675</v>
      </c>
      <c r="H458" s="718">
        <f t="shared" si="112"/>
        <v>306.66833387335629</v>
      </c>
      <c r="I458" s="711">
        <f t="shared" si="113"/>
        <v>305.88121669707482</v>
      </c>
      <c r="J458" s="711">
        <f t="shared" si="114"/>
        <v>305.32731726475481</v>
      </c>
      <c r="K458" s="711">
        <f t="shared" si="115"/>
        <v>304.99797807576465</v>
      </c>
      <c r="L458" s="711">
        <f t="shared" si="116"/>
        <v>304.88797137651261</v>
      </c>
      <c r="N458" s="581">
        <v>384</v>
      </c>
      <c r="O458" s="711">
        <f t="shared" si="117"/>
        <v>5.5888382127203124</v>
      </c>
      <c r="P458" s="711">
        <f t="shared" si="118"/>
        <v>1054.1481655483612</v>
      </c>
      <c r="Q458" s="711">
        <f t="shared" si="119"/>
        <v>1036.3719933800048</v>
      </c>
      <c r="R458" s="711">
        <f t="shared" si="120"/>
        <v>1023.5232136107918</v>
      </c>
      <c r="S458" s="711">
        <f t="shared" si="121"/>
        <v>1015.7170275238584</v>
      </c>
      <c r="T458" s="711">
        <f t="shared" si="122"/>
        <v>1013.0226102702354</v>
      </c>
    </row>
    <row r="459" spans="2:20">
      <c r="B459" s="581">
        <v>385</v>
      </c>
      <c r="C459" s="711">
        <f t="shared" ref="C459:C522" si="123">$C$73*B459</f>
        <v>5.6033924788992717</v>
      </c>
      <c r="D459" s="711">
        <f t="shared" ref="D459:D522" si="124">(1-2*FoAb-2*FoAb*BiCombAb)*D458+2*FoAb*E458+2*FoAb*BiCombAb*Tcomb</f>
        <v>1496.5778143615776</v>
      </c>
      <c r="E459" s="711">
        <f t="shared" ref="E459:E522" si="125">FoAb*D458+(1-2*FoAb)*E458+FoAb*F458</f>
        <v>981.92078962022174</v>
      </c>
      <c r="F459" s="711">
        <f t="shared" ref="F459:F522" si="126">FoAb*E458+(1-2*FoAb)*F458+FoAb*G458</f>
        <v>616.28820306714442</v>
      </c>
      <c r="G459" s="711">
        <f t="shared" ref="G459:G522" si="127">FoAb*F458+(1-2*FoAb)*G458+FoAb*H458</f>
        <v>413.29496454233788</v>
      </c>
      <c r="H459" s="718">
        <f t="shared" ref="H459:H522" si="128">_FoN1*G458+(1-_FoN1-_FoN2)*H458+_FoN2*I458</f>
        <v>306.72739466064314</v>
      </c>
      <c r="I459" s="711">
        <f t="shared" ref="I459:I522" si="129">FoCase*H458+(1-2*FoCase)*I458+FoCase*J458</f>
        <v>305.93737784398348</v>
      </c>
      <c r="J459" s="711">
        <f t="shared" ref="J459:J522" si="130">FoCase*I458+(1-2*FoCase)*J458+FoCase*K458</f>
        <v>305.38139359960508</v>
      </c>
      <c r="K459" s="711">
        <f t="shared" ref="K459:K522" si="131">FoCase*J458+(1-2*FoCase)*K458+FoCase*L458</f>
        <v>305.05079551567633</v>
      </c>
      <c r="L459" s="711">
        <f t="shared" ref="L459:L522" si="132">(1-2*FoCase-2*FoCase*BiAtmCase)*L458+2*FoCase*K458+2*FoCase*BiAtmCase*Tatm</f>
        <v>304.94036229171127</v>
      </c>
      <c r="N459" s="581">
        <v>385</v>
      </c>
      <c r="O459" s="711">
        <f t="shared" ref="O459:O522" si="133">$O$73*N459</f>
        <v>5.6033924788992717</v>
      </c>
      <c r="P459" s="711">
        <f t="shared" ref="P459:P522" si="134">(1-2*FoCase-2*FoCase*BiCombCase)*P458+2*FoCase*Q458+2*FoCase*BiCombCase*Tcomb</f>
        <v>1055.2961585807614</v>
      </c>
      <c r="Q459" s="711">
        <f t="shared" ref="Q459:Q522" si="135">FoCase*P458+(1-2*FoCase)*Q458+FoCase*R458</f>
        <v>1037.5585583630304</v>
      </c>
      <c r="R459" s="711">
        <f t="shared" ref="R459:R522" si="136">FoCase*Q458+(1-2*FoCase)*R458+FoCase*S458</f>
        <v>1024.7375202059109</v>
      </c>
      <c r="S459" s="711">
        <f t="shared" ref="S459:S522" si="137">FoCase*R458+(1-2*FoCase)*S458+FoCase*T458</f>
        <v>1016.9479921817538</v>
      </c>
      <c r="T459" s="711">
        <f t="shared" ref="T459:T522" si="138">(1-2*FoCase-2*FoCase*BiAtmCase)*T458+2*FoCase*S458+2*FoCase*BiAtmCase*Tatm</f>
        <v>1014.2589973955905</v>
      </c>
    </row>
    <row r="460" spans="2:20">
      <c r="B460" s="581">
        <v>386</v>
      </c>
      <c r="C460" s="711">
        <f t="shared" si="123"/>
        <v>5.617946745078231</v>
      </c>
      <c r="D460" s="711">
        <f t="shared" si="124"/>
        <v>1496.6776211239003</v>
      </c>
      <c r="E460" s="711">
        <f t="shared" si="125"/>
        <v>982.59288299711125</v>
      </c>
      <c r="F460" s="711">
        <f t="shared" si="126"/>
        <v>617.02169906256859</v>
      </c>
      <c r="G460" s="711">
        <f t="shared" si="127"/>
        <v>413.72983988255095</v>
      </c>
      <c r="H460" s="718">
        <f t="shared" si="128"/>
        <v>306.78664779860441</v>
      </c>
      <c r="I460" s="711">
        <f t="shared" si="129"/>
        <v>305.9937352096369</v>
      </c>
      <c r="J460" s="711">
        <f t="shared" si="130"/>
        <v>305.43566882349319</v>
      </c>
      <c r="K460" s="711">
        <f t="shared" si="131"/>
        <v>305.10381339859777</v>
      </c>
      <c r="L460" s="711">
        <f t="shared" si="132"/>
        <v>304.99295413829043</v>
      </c>
      <c r="N460" s="581">
        <v>386</v>
      </c>
      <c r="O460" s="711">
        <f t="shared" si="133"/>
        <v>5.617946745078231</v>
      </c>
      <c r="P460" s="711">
        <f t="shared" si="134"/>
        <v>1056.4416283407759</v>
      </c>
      <c r="Q460" s="711">
        <f t="shared" si="135"/>
        <v>1038.7425152930707</v>
      </c>
      <c r="R460" s="711">
        <f t="shared" si="136"/>
        <v>1025.949157772375</v>
      </c>
      <c r="S460" s="711">
        <f t="shared" si="137"/>
        <v>1018.1762511968089</v>
      </c>
      <c r="T460" s="711">
        <f t="shared" si="138"/>
        <v>1015.4926669595988</v>
      </c>
    </row>
    <row r="461" spans="2:20">
      <c r="B461" s="581">
        <v>387</v>
      </c>
      <c r="C461" s="711">
        <f t="shared" si="123"/>
        <v>5.6325010112571903</v>
      </c>
      <c r="D461" s="711">
        <f t="shared" si="124"/>
        <v>1496.7770751979331</v>
      </c>
      <c r="E461" s="711">
        <f t="shared" si="125"/>
        <v>983.26267231062536</v>
      </c>
      <c r="F461" s="711">
        <f t="shared" si="126"/>
        <v>617.75357136955108</v>
      </c>
      <c r="G461" s="711">
        <f t="shared" si="127"/>
        <v>414.16436794932071</v>
      </c>
      <c r="H461" s="718">
        <f t="shared" si="128"/>
        <v>306.84609297283191</v>
      </c>
      <c r="I461" s="711">
        <f t="shared" si="129"/>
        <v>306.05028850559836</v>
      </c>
      <c r="J461" s="711">
        <f t="shared" si="130"/>
        <v>305.49014266759792</v>
      </c>
      <c r="K461" s="711">
        <f t="shared" si="131"/>
        <v>305.15703146792157</v>
      </c>
      <c r="L461" s="711">
        <f t="shared" si="132"/>
        <v>305.04574666381569</v>
      </c>
      <c r="N461" s="581">
        <v>387</v>
      </c>
      <c r="O461" s="711">
        <f t="shared" si="133"/>
        <v>5.6325010112571903</v>
      </c>
      <c r="P461" s="711">
        <f t="shared" si="134"/>
        <v>1057.5845803745217</v>
      </c>
      <c r="Q461" s="711">
        <f t="shared" si="135"/>
        <v>1039.9238699025891</v>
      </c>
      <c r="R461" s="711">
        <f t="shared" si="136"/>
        <v>1027.1581321766714</v>
      </c>
      <c r="S461" s="711">
        <f t="shared" si="137"/>
        <v>1019.4018105159881</v>
      </c>
      <c r="T461" s="711">
        <f t="shared" si="138"/>
        <v>1016.7236249354215</v>
      </c>
    </row>
    <row r="462" spans="2:20">
      <c r="B462" s="581">
        <v>388</v>
      </c>
      <c r="C462" s="711">
        <f t="shared" si="123"/>
        <v>5.6470552774361495</v>
      </c>
      <c r="D462" s="711">
        <f t="shared" si="124"/>
        <v>1496.8761784696724</v>
      </c>
      <c r="E462" s="711">
        <f t="shared" si="125"/>
        <v>983.9301694298357</v>
      </c>
      <c r="F462" s="711">
        <f t="shared" si="126"/>
        <v>618.48382267620525</v>
      </c>
      <c r="G462" s="711">
        <f t="shared" si="127"/>
        <v>414.59854541833619</v>
      </c>
      <c r="H462" s="718">
        <f t="shared" si="128"/>
        <v>306.90572986772827</v>
      </c>
      <c r="I462" s="711">
        <f t="shared" si="129"/>
        <v>306.10703744190073</v>
      </c>
      <c r="J462" s="711">
        <f t="shared" si="130"/>
        <v>305.54481486131567</v>
      </c>
      <c r="K462" s="711">
        <f t="shared" si="131"/>
        <v>305.21044946510415</v>
      </c>
      <c r="L462" s="711">
        <f t="shared" si="132"/>
        <v>305.09873961386427</v>
      </c>
      <c r="N462" s="581">
        <v>388</v>
      </c>
      <c r="O462" s="711">
        <f t="shared" si="133"/>
        <v>5.6470552774361495</v>
      </c>
      <c r="P462" s="711">
        <f t="shared" si="134"/>
        <v>1058.7250202159255</v>
      </c>
      <c r="Q462" s="711">
        <f t="shared" si="135"/>
        <v>1041.102627911449</v>
      </c>
      <c r="R462" s="711">
        <f t="shared" si="136"/>
        <v>1028.3644492723927</v>
      </c>
      <c r="S462" s="711">
        <f t="shared" si="137"/>
        <v>1020.6246760731849</v>
      </c>
      <c r="T462" s="711">
        <f t="shared" si="138"/>
        <v>1017.951877283091</v>
      </c>
    </row>
    <row r="463" spans="2:20">
      <c r="B463" s="581">
        <v>389</v>
      </c>
      <c r="C463" s="711">
        <f t="shared" si="123"/>
        <v>5.6616095436151088</v>
      </c>
      <c r="D463" s="711">
        <f t="shared" si="124"/>
        <v>1496.9749328109531</v>
      </c>
      <c r="E463" s="711">
        <f t="shared" si="125"/>
        <v>984.59538613738505</v>
      </c>
      <c r="F463" s="711">
        <f t="shared" si="126"/>
        <v>619.21245568493441</v>
      </c>
      <c r="G463" s="711">
        <f t="shared" si="127"/>
        <v>415.03236900597136</v>
      </c>
      <c r="H463" s="718">
        <f t="shared" si="128"/>
        <v>306.96555816652636</v>
      </c>
      <c r="I463" s="711">
        <f t="shared" si="129"/>
        <v>306.16398172706766</v>
      </c>
      <c r="J463" s="711">
        <f t="shared" si="130"/>
        <v>305.59968513228404</v>
      </c>
      <c r="K463" s="711">
        <f t="shared" si="131"/>
        <v>305.26406712968998</v>
      </c>
      <c r="L463" s="711">
        <f t="shared" si="132"/>
        <v>305.15193273205062</v>
      </c>
      <c r="N463" s="581">
        <v>389</v>
      </c>
      <c r="O463" s="711">
        <f t="shared" si="133"/>
        <v>5.6616095436151088</v>
      </c>
      <c r="P463" s="711">
        <f t="shared" si="134"/>
        <v>1059.8629533867502</v>
      </c>
      <c r="Q463" s="711">
        <f t="shared" si="135"/>
        <v>1042.2787950269421</v>
      </c>
      <c r="R463" s="711">
        <f t="shared" si="136"/>
        <v>1029.5681149002653</v>
      </c>
      <c r="S463" s="711">
        <f t="shared" si="137"/>
        <v>1021.8448537892497</v>
      </c>
      <c r="T463" s="711">
        <f t="shared" si="138"/>
        <v>1019.1774299495395</v>
      </c>
    </row>
    <row r="464" spans="2:20">
      <c r="B464" s="581">
        <v>390</v>
      </c>
      <c r="C464" s="711">
        <f t="shared" si="123"/>
        <v>5.6761638097940672</v>
      </c>
      <c r="D464" s="711">
        <f t="shared" si="124"/>
        <v>1497.0733400795793</v>
      </c>
      <c r="E464" s="711">
        <f t="shared" si="125"/>
        <v>985.25833413026771</v>
      </c>
      <c r="F464" s="711">
        <f t="shared" si="126"/>
        <v>619.93947311209661</v>
      </c>
      <c r="G464" s="711">
        <f t="shared" si="127"/>
        <v>415.4658354689771</v>
      </c>
      <c r="H464" s="718">
        <f t="shared" si="128"/>
        <v>307.02557755130812</v>
      </c>
      <c r="I464" s="711">
        <f t="shared" si="129"/>
        <v>306.2211210681354</v>
      </c>
      <c r="J464" s="711">
        <f t="shared" si="130"/>
        <v>305.65475320640513</v>
      </c>
      <c r="K464" s="711">
        <f t="shared" si="131"/>
        <v>305.31788419933639</v>
      </c>
      <c r="L464" s="711">
        <f t="shared" si="132"/>
        <v>305.20532576005098</v>
      </c>
      <c r="N464" s="581">
        <v>390</v>
      </c>
      <c r="O464" s="711">
        <f t="shared" si="133"/>
        <v>5.6761638097940672</v>
      </c>
      <c r="P464" s="711">
        <f t="shared" si="134"/>
        <v>1060.9983853966223</v>
      </c>
      <c r="Q464" s="711">
        <f t="shared" si="135"/>
        <v>1043.4523769438149</v>
      </c>
      <c r="R464" s="711">
        <f t="shared" si="136"/>
        <v>1030.7691348881779</v>
      </c>
      <c r="S464" s="711">
        <f t="shared" si="137"/>
        <v>1023.062349572019</v>
      </c>
      <c r="T464" s="711">
        <f t="shared" si="138"/>
        <v>1020.4002888686282</v>
      </c>
    </row>
    <row r="465" spans="2:20">
      <c r="B465" s="581">
        <v>391</v>
      </c>
      <c r="C465" s="711">
        <f t="shared" si="123"/>
        <v>5.6907180759730265</v>
      </c>
      <c r="D465" s="711">
        <f t="shared" si="124"/>
        <v>1497.1714021194539</v>
      </c>
      <c r="E465" s="711">
        <f t="shared" si="125"/>
        <v>985.91902502060134</v>
      </c>
      <c r="F465" s="711">
        <f t="shared" si="126"/>
        <v>620.66487768767433</v>
      </c>
      <c r="G465" s="711">
        <f t="shared" si="127"/>
        <v>415.89894160417521</v>
      </c>
      <c r="H465" s="718">
        <f t="shared" si="128"/>
        <v>307.08578770302307</v>
      </c>
      <c r="I465" s="711">
        <f t="shared" si="129"/>
        <v>306.27845517067402</v>
      </c>
      <c r="J465" s="711">
        <f t="shared" si="130"/>
        <v>305.71001880786872</v>
      </c>
      <c r="K465" s="711">
        <f t="shared" si="131"/>
        <v>305.37190040983762</v>
      </c>
      <c r="L465" s="711">
        <f t="shared" si="132"/>
        <v>305.25891843762815</v>
      </c>
      <c r="N465" s="581">
        <v>391</v>
      </c>
      <c r="O465" s="711">
        <f t="shared" si="133"/>
        <v>5.6907180759730265</v>
      </c>
      <c r="P465" s="711">
        <f t="shared" si="134"/>
        <v>1062.1313217430582</v>
      </c>
      <c r="Q465" s="711">
        <f t="shared" si="135"/>
        <v>1044.6233793442975</v>
      </c>
      <c r="R465" s="711">
        <f t="shared" si="136"/>
        <v>1031.9675150512096</v>
      </c>
      <c r="S465" s="711">
        <f t="shared" si="137"/>
        <v>1024.2771693163443</v>
      </c>
      <c r="T465" s="711">
        <f t="shared" si="138"/>
        <v>1021.6204599611752</v>
      </c>
    </row>
    <row r="466" spans="2:20">
      <c r="B466" s="581">
        <v>392</v>
      </c>
      <c r="C466" s="711">
        <f t="shared" si="123"/>
        <v>5.7052723421519858</v>
      </c>
      <c r="D466" s="711">
        <f t="shared" si="124"/>
        <v>1497.2691207607065</v>
      </c>
      <c r="E466" s="711">
        <f t="shared" si="125"/>
        <v>986.57747033639112</v>
      </c>
      <c r="F466" s="711">
        <f t="shared" si="126"/>
        <v>621.38867215495031</v>
      </c>
      <c r="G466" s="711">
        <f t="shared" si="127"/>
        <v>416.33168424815284</v>
      </c>
      <c r="H466" s="718">
        <f t="shared" si="128"/>
        <v>307.14618830150715</v>
      </c>
      <c r="I466" s="711">
        <f t="shared" si="129"/>
        <v>306.33598373880852</v>
      </c>
      <c r="J466" s="711">
        <f t="shared" si="130"/>
        <v>305.76548165917529</v>
      </c>
      <c r="K466" s="711">
        <f t="shared" si="131"/>
        <v>305.42611549514925</v>
      </c>
      <c r="L466" s="711">
        <f t="shared" si="132"/>
        <v>305.31271050265588</v>
      </c>
      <c r="N466" s="581">
        <v>392</v>
      </c>
      <c r="O466" s="711">
        <f t="shared" si="133"/>
        <v>5.7052723421519858</v>
      </c>
      <c r="P466" s="711">
        <f t="shared" si="134"/>
        <v>1063.2617679114903</v>
      </c>
      <c r="Q466" s="711">
        <f t="shared" si="135"/>
        <v>1045.7918078981302</v>
      </c>
      <c r="R466" s="711">
        <f t="shared" si="136"/>
        <v>1033.163261191658</v>
      </c>
      <c r="S466" s="711">
        <f t="shared" si="137"/>
        <v>1025.4893189041202</v>
      </c>
      <c r="T466" s="711">
        <f t="shared" si="138"/>
        <v>1022.8379491349853</v>
      </c>
    </row>
    <row r="467" spans="2:20">
      <c r="B467" s="581">
        <v>393</v>
      </c>
      <c r="C467" s="711">
        <f t="shared" si="123"/>
        <v>5.719826608330945</v>
      </c>
      <c r="D467" s="711">
        <f t="shared" si="124"/>
        <v>1497.3664978198196</v>
      </c>
      <c r="E467" s="711">
        <f t="shared" si="125"/>
        <v>987.23368152228682</v>
      </c>
      <c r="F467" s="711">
        <f t="shared" si="126"/>
        <v>622.11085927018678</v>
      </c>
      <c r="G467" s="711">
        <f t="shared" si="127"/>
        <v>416.76406027695913</v>
      </c>
      <c r="H467" s="718">
        <f t="shared" si="128"/>
        <v>307.20677902550125</v>
      </c>
      <c r="I467" s="711">
        <f t="shared" si="129"/>
        <v>306.39370647523992</v>
      </c>
      <c r="J467" s="711">
        <f t="shared" si="130"/>
        <v>305.82114148115875</v>
      </c>
      <c r="K467" s="711">
        <f t="shared" si="131"/>
        <v>305.48052918741189</v>
      </c>
      <c r="L467" s="711">
        <f t="shared" si="132"/>
        <v>305.36670169114336</v>
      </c>
      <c r="N467" s="581">
        <v>393</v>
      </c>
      <c r="O467" s="711">
        <f t="shared" si="133"/>
        <v>5.719826608330945</v>
      </c>
      <c r="P467" s="711">
        <f t="shared" si="134"/>
        <v>1064.389729375295</v>
      </c>
      <c r="Q467" s="711">
        <f t="shared" si="135"/>
        <v>1046.9576682625911</v>
      </c>
      <c r="R467" s="711">
        <f t="shared" si="136"/>
        <v>1034.3563790990675</v>
      </c>
      <c r="S467" s="711">
        <f t="shared" si="137"/>
        <v>1026.6988042043126</v>
      </c>
      <c r="T467" s="711">
        <f t="shared" si="138"/>
        <v>1024.0527622848776</v>
      </c>
    </row>
    <row r="468" spans="2:20">
      <c r="B468" s="581">
        <v>394</v>
      </c>
      <c r="C468" s="711">
        <f t="shared" si="123"/>
        <v>5.7343808745099043</v>
      </c>
      <c r="D468" s="711">
        <f t="shared" si="124"/>
        <v>1497.4635350997542</v>
      </c>
      <c r="E468" s="711">
        <f t="shared" si="125"/>
        <v>987.88766994033142</v>
      </c>
      <c r="F468" s="711">
        <f t="shared" si="126"/>
        <v>622.83144180231056</v>
      </c>
      <c r="G468" s="711">
        <f t="shared" si="127"/>
        <v>417.19606660580263</v>
      </c>
      <c r="H468" s="718">
        <f t="shared" si="128"/>
        <v>307.26755955266924</v>
      </c>
      <c r="I468" s="711">
        <f t="shared" si="129"/>
        <v>306.45162308126589</v>
      </c>
      <c r="J468" s="711">
        <f t="shared" si="130"/>
        <v>305.87699799300924</v>
      </c>
      <c r="K468" s="711">
        <f t="shared" si="131"/>
        <v>305.53514121697486</v>
      </c>
      <c r="L468" s="711">
        <f t="shared" si="132"/>
        <v>305.42089173725918</v>
      </c>
      <c r="N468" s="581">
        <v>394</v>
      </c>
      <c r="O468" s="711">
        <f t="shared" si="133"/>
        <v>5.7343808745099043</v>
      </c>
      <c r="P468" s="711">
        <f t="shared" si="134"/>
        <v>1065.5152115958172</v>
      </c>
      <c r="Q468" s="711">
        <f t="shared" si="135"/>
        <v>1048.1209660825245</v>
      </c>
      <c r="R468" s="711">
        <f t="shared" si="136"/>
        <v>1035.5468745502569</v>
      </c>
      <c r="S468" s="711">
        <f t="shared" si="137"/>
        <v>1027.9056310729879</v>
      </c>
      <c r="T468" s="711">
        <f t="shared" si="138"/>
        <v>1025.264905292715</v>
      </c>
    </row>
    <row r="469" spans="2:20">
      <c r="B469" s="581">
        <v>395</v>
      </c>
      <c r="C469" s="711">
        <f t="shared" si="123"/>
        <v>5.7489351406888636</v>
      </c>
      <c r="D469" s="711">
        <f t="shared" si="124"/>
        <v>1497.5602343900734</v>
      </c>
      <c r="E469" s="711">
        <f t="shared" si="125"/>
        <v>988.53944687070214</v>
      </c>
      <c r="F469" s="711">
        <f t="shared" si="126"/>
        <v>623.55042253260342</v>
      </c>
      <c r="G469" s="711">
        <f t="shared" si="127"/>
        <v>417.62770018875051</v>
      </c>
      <c r="H469" s="718">
        <f t="shared" si="128"/>
        <v>307.32852955961619</v>
      </c>
      <c r="I469" s="711">
        <f t="shared" si="129"/>
        <v>306.50973325680155</v>
      </c>
      <c r="J469" s="711">
        <f t="shared" si="130"/>
        <v>305.93305091229547</v>
      </c>
      <c r="K469" s="711">
        <f t="shared" si="131"/>
        <v>305.58995131242006</v>
      </c>
      <c r="L469" s="711">
        <f t="shared" si="132"/>
        <v>305.4752803733553</v>
      </c>
      <c r="N469" s="581">
        <v>395</v>
      </c>
      <c r="O469" s="711">
        <f t="shared" si="133"/>
        <v>5.7489351406888636</v>
      </c>
      <c r="P469" s="711">
        <f t="shared" si="134"/>
        <v>1066.6382200223989</v>
      </c>
      <c r="Q469" s="711">
        <f t="shared" si="135"/>
        <v>1049.2817069903667</v>
      </c>
      <c r="R469" s="711">
        <f t="shared" si="136"/>
        <v>1036.7347533093475</v>
      </c>
      <c r="S469" s="711">
        <f t="shared" si="137"/>
        <v>1029.109805353341</v>
      </c>
      <c r="T469" s="711">
        <f t="shared" si="138"/>
        <v>1026.4743840274314</v>
      </c>
    </row>
    <row r="470" spans="2:20">
      <c r="B470" s="581">
        <v>396</v>
      </c>
      <c r="C470" s="711">
        <f t="shared" si="123"/>
        <v>5.7634894068678229</v>
      </c>
      <c r="D470" s="711">
        <f t="shared" si="124"/>
        <v>1497.6565974670657</v>
      </c>
      <c r="E470" s="711">
        <f t="shared" si="125"/>
        <v>989.18902351244435</v>
      </c>
      <c r="F470" s="711">
        <f t="shared" si="126"/>
        <v>624.26780425439574</v>
      </c>
      <c r="G470" s="711">
        <f t="shared" si="127"/>
        <v>418.05895801842894</v>
      </c>
      <c r="H470" s="718">
        <f t="shared" si="128"/>
        <v>307.38968872190634</v>
      </c>
      <c r="I470" s="711">
        <f t="shared" si="129"/>
        <v>306.56803670039994</v>
      </c>
      <c r="J470" s="711">
        <f t="shared" si="130"/>
        <v>305.98929995498708</v>
      </c>
      <c r="K470" s="711">
        <f t="shared" si="131"/>
        <v>305.64495920058511</v>
      </c>
      <c r="L470" s="711">
        <f t="shared" si="132"/>
        <v>305.52986732999102</v>
      </c>
      <c r="N470" s="581">
        <v>396</v>
      </c>
      <c r="O470" s="711">
        <f t="shared" si="133"/>
        <v>5.7634894068678229</v>
      </c>
      <c r="P470" s="711">
        <f t="shared" si="134"/>
        <v>1067.7587600924037</v>
      </c>
      <c r="Q470" s="711">
        <f t="shared" si="135"/>
        <v>1050.439896606174</v>
      </c>
      <c r="R470" s="711">
        <f t="shared" si="136"/>
        <v>1037.9200211277919</v>
      </c>
      <c r="S470" s="711">
        <f t="shared" si="137"/>
        <v>1030.3113328757231</v>
      </c>
      <c r="T470" s="711">
        <f t="shared" si="138"/>
        <v>1027.6812043450618</v>
      </c>
    </row>
    <row r="471" spans="2:20">
      <c r="B471" s="581">
        <v>397</v>
      </c>
      <c r="C471" s="711">
        <f t="shared" si="123"/>
        <v>5.7780436730467812</v>
      </c>
      <c r="D471" s="711">
        <f t="shared" si="124"/>
        <v>1497.7526260938657</v>
      </c>
      <c r="E471" s="711">
        <f t="shared" si="125"/>
        <v>989.83641098419787</v>
      </c>
      <c r="F471" s="711">
        <f t="shared" si="126"/>
        <v>624.98358977276689</v>
      </c>
      <c r="G471" s="711">
        <f t="shared" si="127"/>
        <v>418.48983712572482</v>
      </c>
      <c r="H471" s="718">
        <f t="shared" si="128"/>
        <v>307.45103671408111</v>
      </c>
      <c r="I471" s="711">
        <f t="shared" si="129"/>
        <v>306.62653310927226</v>
      </c>
      <c r="J471" s="711">
        <f t="shared" si="130"/>
        <v>306.04574483547674</v>
      </c>
      <c r="K471" s="711">
        <f t="shared" si="131"/>
        <v>305.70016460658678</v>
      </c>
      <c r="L471" s="711">
        <f t="shared" si="132"/>
        <v>305.58465233595609</v>
      </c>
      <c r="N471" s="581">
        <v>397</v>
      </c>
      <c r="O471" s="711">
        <f t="shared" si="133"/>
        <v>5.7780436730467812</v>
      </c>
      <c r="P471" s="711">
        <f t="shared" si="134"/>
        <v>1068.8768372312445</v>
      </c>
      <c r="Q471" s="711">
        <f t="shared" si="135"/>
        <v>1051.5955405376501</v>
      </c>
      <c r="R471" s="711">
        <f t="shared" si="136"/>
        <v>1039.1026837444001</v>
      </c>
      <c r="S471" s="711">
        <f t="shared" si="137"/>
        <v>1031.5102194576707</v>
      </c>
      <c r="T471" s="711">
        <f t="shared" si="138"/>
        <v>1028.8853720887691</v>
      </c>
    </row>
    <row r="472" spans="2:20">
      <c r="B472" s="581">
        <v>398</v>
      </c>
      <c r="C472" s="711">
        <f t="shared" si="123"/>
        <v>5.7925979392257405</v>
      </c>
      <c r="D472" s="711">
        <f t="shared" si="124"/>
        <v>1497.8483220205751</v>
      </c>
      <c r="E472" s="711">
        <f t="shared" si="125"/>
        <v>990.48162032491598</v>
      </c>
      <c r="F472" s="711">
        <f t="shared" si="126"/>
        <v>625.69778190424847</v>
      </c>
      <c r="G472" s="711">
        <f t="shared" si="127"/>
        <v>418.92033457948924</v>
      </c>
      <c r="H472" s="718">
        <f t="shared" si="128"/>
        <v>307.51257320967653</v>
      </c>
      <c r="I472" s="711">
        <f t="shared" si="129"/>
        <v>306.68522217930803</v>
      </c>
      <c r="J472" s="711">
        <f t="shared" si="130"/>
        <v>306.10238526660203</v>
      </c>
      <c r="K472" s="711">
        <f t="shared" si="131"/>
        <v>305.75556725384382</v>
      </c>
      <c r="L472" s="711">
        <f t="shared" si="132"/>
        <v>305.63963511829462</v>
      </c>
      <c r="N472" s="581">
        <v>398</v>
      </c>
      <c r="O472" s="711">
        <f t="shared" si="133"/>
        <v>5.7925979392257405</v>
      </c>
      <c r="P472" s="711">
        <f t="shared" si="134"/>
        <v>1069.9924568524091</v>
      </c>
      <c r="Q472" s="711">
        <f t="shared" si="135"/>
        <v>1052.7486443801731</v>
      </c>
      <c r="R472" s="711">
        <f t="shared" si="136"/>
        <v>1040.2827468853689</v>
      </c>
      <c r="S472" s="711">
        <f t="shared" si="137"/>
        <v>1032.7064709039337</v>
      </c>
      <c r="T472" s="711">
        <f t="shared" si="138"/>
        <v>1030.0868930888728</v>
      </c>
    </row>
    <row r="473" spans="2:20">
      <c r="B473" s="581">
        <v>399</v>
      </c>
      <c r="C473" s="711">
        <f t="shared" si="123"/>
        <v>5.8071522054046998</v>
      </c>
      <c r="D473" s="711">
        <f t="shared" si="124"/>
        <v>1497.9436869843807</v>
      </c>
      <c r="E473" s="711">
        <f t="shared" si="125"/>
        <v>991.12466249457668</v>
      </c>
      <c r="F473" s="711">
        <f t="shared" si="126"/>
        <v>626.41038347653296</v>
      </c>
      <c r="G473" s="711">
        <f t="shared" si="127"/>
        <v>419.35044748624199</v>
      </c>
      <c r="H473" s="718">
        <f t="shared" si="128"/>
        <v>307.57429788124074</v>
      </c>
      <c r="I473" s="711">
        <f t="shared" si="129"/>
        <v>306.74410360509506</v>
      </c>
      <c r="J473" s="711">
        <f t="shared" si="130"/>
        <v>306.15922095966744</v>
      </c>
      <c r="K473" s="711">
        <f t="shared" si="131"/>
        <v>305.8111668640999</v>
      </c>
      <c r="L473" s="711">
        <f t="shared" si="132"/>
        <v>305.69481540232812</v>
      </c>
      <c r="N473" s="581">
        <v>399</v>
      </c>
      <c r="O473" s="711">
        <f t="shared" si="133"/>
        <v>5.8071522054046998</v>
      </c>
      <c r="P473" s="711">
        <f t="shared" si="134"/>
        <v>1071.1056243574865</v>
      </c>
      <c r="Q473" s="711">
        <f t="shared" si="135"/>
        <v>1053.8992137168227</v>
      </c>
      <c r="R473" s="711">
        <f t="shared" si="136"/>
        <v>1041.4602162643087</v>
      </c>
      <c r="S473" s="711">
        <f t="shared" si="137"/>
        <v>1033.9000930065024</v>
      </c>
      <c r="T473" s="711">
        <f t="shared" si="138"/>
        <v>1031.2857731628778</v>
      </c>
    </row>
    <row r="474" spans="2:20">
      <c r="B474" s="581">
        <v>400</v>
      </c>
      <c r="C474" s="711">
        <f t="shared" si="123"/>
        <v>5.8217064715836591</v>
      </c>
      <c r="D474" s="711">
        <f t="shared" si="124"/>
        <v>1498.0387227096728</v>
      </c>
      <c r="E474" s="711">
        <f t="shared" si="125"/>
        <v>991.76554837488777</v>
      </c>
      <c r="F474" s="711">
        <f t="shared" si="126"/>
        <v>627.12139732818696</v>
      </c>
      <c r="G474" s="711">
        <f t="shared" si="127"/>
        <v>419.78017298987783</v>
      </c>
      <c r="H474" s="718">
        <f t="shared" si="128"/>
        <v>307.63621040035144</v>
      </c>
      <c r="I474" s="711">
        <f t="shared" si="129"/>
        <v>306.80317707993936</v>
      </c>
      <c r="J474" s="711">
        <f t="shared" si="130"/>
        <v>306.21625162446566</v>
      </c>
      <c r="K474" s="711">
        <f t="shared" si="131"/>
        <v>305.86696315744661</v>
      </c>
      <c r="L474" s="711">
        <f t="shared" si="132"/>
        <v>305.75019291167837</v>
      </c>
      <c r="N474" s="581">
        <v>400</v>
      </c>
      <c r="O474" s="711">
        <f t="shared" si="133"/>
        <v>5.8217064715836591</v>
      </c>
      <c r="P474" s="711">
        <f t="shared" si="134"/>
        <v>1072.2163451361928</v>
      </c>
      <c r="Q474" s="711">
        <f t="shared" si="135"/>
        <v>1055.0472541184063</v>
      </c>
      <c r="R474" s="711">
        <f t="shared" si="136"/>
        <v>1042.635097582272</v>
      </c>
      <c r="S474" s="711">
        <f t="shared" si="137"/>
        <v>1035.0910915446373</v>
      </c>
      <c r="T474" s="711">
        <f t="shared" si="138"/>
        <v>1032.4820181155023</v>
      </c>
    </row>
    <row r="475" spans="2:20">
      <c r="B475" s="581">
        <v>401</v>
      </c>
      <c r="C475" s="711">
        <f t="shared" si="123"/>
        <v>5.8362607377626183</v>
      </c>
      <c r="D475" s="711">
        <f t="shared" si="124"/>
        <v>1498.1334309081612</v>
      </c>
      <c r="E475" s="711">
        <f t="shared" si="125"/>
        <v>992.40428876998328</v>
      </c>
      <c r="F475" s="711">
        <f t="shared" si="126"/>
        <v>627.83082630836861</v>
      </c>
      <c r="G475" s="711">
        <f t="shared" si="127"/>
        <v>420.20950827137398</v>
      </c>
      <c r="H475" s="718">
        <f t="shared" si="128"/>
        <v>307.69831043763332</v>
      </c>
      <c r="I475" s="711">
        <f t="shared" si="129"/>
        <v>306.86244229588476</v>
      </c>
      <c r="J475" s="711">
        <f t="shared" si="130"/>
        <v>306.27347696929934</v>
      </c>
      <c r="K475" s="711">
        <f t="shared" si="131"/>
        <v>305.92295585234535</v>
      </c>
      <c r="L475" s="711">
        <f t="shared" si="132"/>
        <v>305.80576736829073</v>
      </c>
      <c r="N475" s="581">
        <v>401</v>
      </c>
      <c r="O475" s="711">
        <f t="shared" si="133"/>
        <v>5.8362607377626183</v>
      </c>
      <c r="P475" s="711">
        <f t="shared" si="134"/>
        <v>1073.3246245663979</v>
      </c>
      <c r="Q475" s="711">
        <f t="shared" si="135"/>
        <v>1056.1927711434878</v>
      </c>
      <c r="R475" s="711">
        <f t="shared" si="136"/>
        <v>1043.8073965277797</v>
      </c>
      <c r="S475" s="711">
        <f t="shared" si="137"/>
        <v>1036.2794722848955</v>
      </c>
      <c r="T475" s="711">
        <f t="shared" si="138"/>
        <v>1033.675633738706</v>
      </c>
    </row>
    <row r="476" spans="2:20">
      <c r="B476" s="581">
        <v>402</v>
      </c>
      <c r="C476" s="711">
        <f t="shared" si="123"/>
        <v>5.8508150039415776</v>
      </c>
      <c r="D476" s="711">
        <f t="shared" si="124"/>
        <v>1498.2278132789916</v>
      </c>
      <c r="E476" s="711">
        <f t="shared" si="125"/>
        <v>993.04089440711448</v>
      </c>
      <c r="F476" s="711">
        <f t="shared" si="126"/>
        <v>628.53867327654939</v>
      </c>
      <c r="G476" s="711">
        <f t="shared" si="127"/>
        <v>420.63845054849918</v>
      </c>
      <c r="H476" s="718">
        <f t="shared" si="128"/>
        <v>307.76059766277473</v>
      </c>
      <c r="I476" s="711">
        <f t="shared" si="129"/>
        <v>306.9218989437324</v>
      </c>
      <c r="J476" s="711">
        <f t="shared" si="130"/>
        <v>306.3308967010023</v>
      </c>
      <c r="K476" s="711">
        <f t="shared" si="131"/>
        <v>305.97914466565027</v>
      </c>
      <c r="L476" s="711">
        <f t="shared" si="132"/>
        <v>305.86153849245648</v>
      </c>
      <c r="N476" s="581">
        <v>402</v>
      </c>
      <c r="O476" s="711">
        <f t="shared" si="133"/>
        <v>5.8508150039415776</v>
      </c>
      <c r="P476" s="711">
        <f t="shared" si="134"/>
        <v>1074.4304680141513</v>
      </c>
      <c r="Q476" s="711">
        <f t="shared" si="135"/>
        <v>1057.3357703384124</v>
      </c>
      <c r="R476" s="711">
        <f t="shared" si="136"/>
        <v>1044.9771187768499</v>
      </c>
      <c r="S476" s="711">
        <f t="shared" si="137"/>
        <v>1037.4652409811599</v>
      </c>
      <c r="T476" s="711">
        <f t="shared" si="138"/>
        <v>1034.8666258117171</v>
      </c>
    </row>
    <row r="477" spans="2:20">
      <c r="B477" s="581">
        <v>403</v>
      </c>
      <c r="C477" s="711">
        <f t="shared" si="123"/>
        <v>5.8653692701205369</v>
      </c>
      <c r="D477" s="711">
        <f t="shared" si="124"/>
        <v>1498.3218715088576</v>
      </c>
      <c r="E477" s="711">
        <f t="shared" si="125"/>
        <v>993.675375937333</v>
      </c>
      <c r="F477" s="711">
        <f t="shared" si="126"/>
        <v>629.24494110223998</v>
      </c>
      <c r="G477" s="711">
        <f t="shared" si="127"/>
        <v>421.06699707552377</v>
      </c>
      <c r="H477" s="718">
        <f t="shared" si="128"/>
        <v>307.82307174454479</v>
      </c>
      <c r="I477" s="711">
        <f t="shared" si="129"/>
        <v>306.98154671306003</v>
      </c>
      <c r="J477" s="711">
        <f t="shared" si="130"/>
        <v>306.38851052496034</v>
      </c>
      <c r="K477" s="711">
        <f t="shared" si="131"/>
        <v>306.03552931263022</v>
      </c>
      <c r="L477" s="711">
        <f t="shared" si="132"/>
        <v>305.91750600283547</v>
      </c>
      <c r="N477" s="581">
        <v>403</v>
      </c>
      <c r="O477" s="711">
        <f t="shared" si="133"/>
        <v>5.8653692701205369</v>
      </c>
      <c r="P477" s="711">
        <f t="shared" si="134"/>
        <v>1075.5338808337078</v>
      </c>
      <c r="Q477" s="711">
        <f t="shared" si="135"/>
        <v>1058.4762572373354</v>
      </c>
      <c r="R477" s="711">
        <f t="shared" si="136"/>
        <v>1046.1442699930249</v>
      </c>
      <c r="S477" s="711">
        <f t="shared" si="137"/>
        <v>1038.6484033746658</v>
      </c>
      <c r="T477" s="711">
        <f t="shared" si="138"/>
        <v>1036.055000101062</v>
      </c>
    </row>
    <row r="478" spans="2:20">
      <c r="B478" s="581">
        <v>404</v>
      </c>
      <c r="C478" s="711">
        <f t="shared" si="123"/>
        <v>5.8799235362994953</v>
      </c>
      <c r="D478" s="711">
        <f t="shared" si="124"/>
        <v>1498.4156072721162</v>
      </c>
      <c r="E478" s="711">
        <f t="shared" si="125"/>
        <v>994.30774393616707</v>
      </c>
      <c r="F478" s="711">
        <f t="shared" si="126"/>
        <v>629.94963266472143</v>
      </c>
      <c r="G478" s="711">
        <f t="shared" si="127"/>
        <v>421.49514514293207</v>
      </c>
      <c r="H478" s="718">
        <f t="shared" si="128"/>
        <v>307.8857323508102</v>
      </c>
      <c r="I478" s="711">
        <f t="shared" si="129"/>
        <v>307.04138529224127</v>
      </c>
      <c r="J478" s="711">
        <f t="shared" si="130"/>
        <v>306.44631814513252</v>
      </c>
      <c r="K478" s="711">
        <f t="shared" si="131"/>
        <v>306.09210950699065</v>
      </c>
      <c r="L478" s="711">
        <f t="shared" si="132"/>
        <v>305.97366961647845</v>
      </c>
      <c r="N478" s="581">
        <v>404</v>
      </c>
      <c r="O478" s="711">
        <f t="shared" si="133"/>
        <v>5.8799235362994953</v>
      </c>
      <c r="P478" s="711">
        <f t="shared" si="134"/>
        <v>1076.6348683675535</v>
      </c>
      <c r="Q478" s="711">
        <f t="shared" si="135"/>
        <v>1059.6142373622479</v>
      </c>
      <c r="R478" s="711">
        <f t="shared" si="136"/>
        <v>1047.3088558273985</v>
      </c>
      <c r="S478" s="711">
        <f t="shared" si="137"/>
        <v>1039.8289651940299</v>
      </c>
      <c r="T478" s="711">
        <f t="shared" si="138"/>
        <v>1037.2407623605918</v>
      </c>
    </row>
    <row r="479" spans="2:20">
      <c r="B479" s="581">
        <v>405</v>
      </c>
      <c r="C479" s="711">
        <f t="shared" si="123"/>
        <v>5.8944778024784545</v>
      </c>
      <c r="D479" s="711">
        <f t="shared" si="124"/>
        <v>1498.5090222308975</v>
      </c>
      <c r="E479" s="711">
        <f t="shared" si="125"/>
        <v>994.93800890429156</v>
      </c>
      <c r="F479" s="711">
        <f t="shared" si="126"/>
        <v>630.65275085277892</v>
      </c>
      <c r="G479" s="711">
        <f t="shared" si="127"/>
        <v>421.92289207713543</v>
      </c>
      <c r="H479" s="718">
        <f t="shared" si="128"/>
        <v>307.94857914855174</v>
      </c>
      <c r="I479" s="711">
        <f t="shared" si="129"/>
        <v>307.10141436846459</v>
      </c>
      <c r="J479" s="711">
        <f t="shared" si="130"/>
        <v>306.50431926407191</v>
      </c>
      <c r="K479" s="711">
        <f t="shared" si="131"/>
        <v>306.1488849608956</v>
      </c>
      <c r="L479" s="711">
        <f t="shared" si="132"/>
        <v>306.03002904884926</v>
      </c>
      <c r="N479" s="581">
        <v>405</v>
      </c>
      <c r="O479" s="711">
        <f t="shared" si="133"/>
        <v>5.8944778024784545</v>
      </c>
      <c r="P479" s="711">
        <f t="shared" si="134"/>
        <v>1077.7334359464321</v>
      </c>
      <c r="Q479" s="711">
        <f t="shared" si="135"/>
        <v>1060.7497162230031</v>
      </c>
      <c r="R479" s="711">
        <f t="shared" si="136"/>
        <v>1048.4708819186433</v>
      </c>
      <c r="S479" s="711">
        <f t="shared" si="137"/>
        <v>1041.0069321552771</v>
      </c>
      <c r="T479" s="711">
        <f t="shared" si="138"/>
        <v>1038.4239183315112</v>
      </c>
    </row>
    <row r="480" spans="2:20">
      <c r="B480" s="581">
        <v>406</v>
      </c>
      <c r="C480" s="711">
        <f t="shared" si="123"/>
        <v>5.9090320686574138</v>
      </c>
      <c r="D480" s="711">
        <f t="shared" si="124"/>
        <v>1498.6021180352163</v>
      </c>
      <c r="E480" s="711">
        <f t="shared" si="125"/>
        <v>995.56618126819046</v>
      </c>
      <c r="F480" s="711">
        <f t="shared" si="126"/>
        <v>631.35429856444114</v>
      </c>
      <c r="G480" s="711">
        <f t="shared" si="127"/>
        <v>422.35023524018703</v>
      </c>
      <c r="H480" s="718">
        <f t="shared" si="128"/>
        <v>308.0116118038809</v>
      </c>
      <c r="I480" s="711">
        <f t="shared" si="129"/>
        <v>307.16163362775217</v>
      </c>
      <c r="J480" s="711">
        <f t="shared" si="130"/>
        <v>306.56251358294594</v>
      </c>
      <c r="K480" s="711">
        <f t="shared" si="131"/>
        <v>306.20585538498932</v>
      </c>
      <c r="L480" s="711">
        <f t="shared" si="132"/>
        <v>306.0865840138469</v>
      </c>
      <c r="N480" s="581">
        <v>406</v>
      </c>
      <c r="O480" s="711">
        <f t="shared" si="133"/>
        <v>5.9090320686574138</v>
      </c>
      <c r="P480" s="711">
        <f t="shared" si="134"/>
        <v>1078.8295888893701</v>
      </c>
      <c r="Q480" s="711">
        <f t="shared" si="135"/>
        <v>1061.8826993173445</v>
      </c>
      <c r="R480" s="711">
        <f t="shared" si="136"/>
        <v>1049.6303538930385</v>
      </c>
      <c r="S480" s="711">
        <f t="shared" si="137"/>
        <v>1042.1823099618687</v>
      </c>
      <c r="T480" s="711">
        <f t="shared" si="138"/>
        <v>1039.6044737424056</v>
      </c>
    </row>
    <row r="481" spans="2:20">
      <c r="B481" s="581">
        <v>407</v>
      </c>
      <c r="C481" s="711">
        <f t="shared" si="123"/>
        <v>5.9235863348363731</v>
      </c>
      <c r="D481" s="711">
        <f t="shared" si="124"/>
        <v>1498.6948963230816</v>
      </c>
      <c r="E481" s="711">
        <f t="shared" si="125"/>
        <v>996.19227138081362</v>
      </c>
      <c r="F481" s="711">
        <f t="shared" si="126"/>
        <v>632.05427870672247</v>
      </c>
      <c r="G481" s="711">
        <f t="shared" si="127"/>
        <v>422.77717202949833</v>
      </c>
      <c r="H481" s="718">
        <f t="shared" si="128"/>
        <v>308.07482998205609</v>
      </c>
      <c r="I481" s="711">
        <f t="shared" si="129"/>
        <v>307.22204275497859</v>
      </c>
      <c r="J481" s="711">
        <f t="shared" si="130"/>
        <v>306.62090080155707</v>
      </c>
      <c r="K481" s="711">
        <f t="shared" si="131"/>
        <v>306.26302048841774</v>
      </c>
      <c r="L481" s="711">
        <f t="shared" si="132"/>
        <v>306.14333422382742</v>
      </c>
      <c r="N481" s="581">
        <v>407</v>
      </c>
      <c r="O481" s="711">
        <f t="shared" si="133"/>
        <v>5.9235863348363731</v>
      </c>
      <c r="P481" s="711">
        <f t="shared" si="134"/>
        <v>1079.9233325037035</v>
      </c>
      <c r="Q481" s="711">
        <f t="shared" si="135"/>
        <v>1063.0131921309312</v>
      </c>
      <c r="R481" s="711">
        <f t="shared" si="136"/>
        <v>1050.7872773644967</v>
      </c>
      <c r="S481" s="711">
        <f t="shared" si="137"/>
        <v>1043.3551043047298</v>
      </c>
      <c r="T481" s="711">
        <f t="shared" si="138"/>
        <v>1040.7824343092686</v>
      </c>
    </row>
    <row r="482" spans="2:20">
      <c r="B482" s="581">
        <v>408</v>
      </c>
      <c r="C482" s="711">
        <f t="shared" si="123"/>
        <v>5.9381406010153324</v>
      </c>
      <c r="D482" s="711">
        <f t="shared" si="124"/>
        <v>1498.7873587206047</v>
      </c>
      <c r="E482" s="711">
        <f t="shared" si="125"/>
        <v>996.81628952222547</v>
      </c>
      <c r="F482" s="711">
        <f t="shared" si="126"/>
        <v>632.7526941953704</v>
      </c>
      <c r="G482" s="711">
        <f t="shared" si="127"/>
        <v>423.2036998775568</v>
      </c>
      <c r="H482" s="718">
        <f t="shared" si="128"/>
        <v>308.13823334749884</v>
      </c>
      <c r="I482" s="711">
        <f t="shared" si="129"/>
        <v>307.28264143388958</v>
      </c>
      <c r="J482" s="711">
        <f t="shared" si="130"/>
        <v>306.6794806183629</v>
      </c>
      <c r="K482" s="711">
        <f t="shared" si="131"/>
        <v>306.3203799788497</v>
      </c>
      <c r="L482" s="711">
        <f t="shared" si="132"/>
        <v>306.20027938962528</v>
      </c>
      <c r="N482" s="581">
        <v>408</v>
      </c>
      <c r="O482" s="711">
        <f t="shared" si="133"/>
        <v>5.9381406010153324</v>
      </c>
      <c r="P482" s="711">
        <f t="shared" si="134"/>
        <v>1081.0146720851019</v>
      </c>
      <c r="Q482" s="711">
        <f t="shared" si="135"/>
        <v>1064.1412001373646</v>
      </c>
      <c r="R482" s="711">
        <f t="shared" si="136"/>
        <v>1051.9416579345911</v>
      </c>
      <c r="S482" s="711">
        <f t="shared" si="137"/>
        <v>1044.5253208622773</v>
      </c>
      <c r="T482" s="711">
        <f t="shared" si="138"/>
        <v>1041.9578057355309</v>
      </c>
    </row>
    <row r="483" spans="2:20">
      <c r="B483" s="581">
        <v>409</v>
      </c>
      <c r="C483" s="711">
        <f t="shared" si="123"/>
        <v>5.9526948671942916</v>
      </c>
      <c r="D483" s="711">
        <f t="shared" si="124"/>
        <v>1498.8795068421066</v>
      </c>
      <c r="E483" s="711">
        <f t="shared" si="125"/>
        <v>997.43824590024929</v>
      </c>
      <c r="F483" s="711">
        <f t="shared" si="126"/>
        <v>633.44954795461558</v>
      </c>
      <c r="G483" s="711">
        <f t="shared" si="127"/>
        <v>423.62981625164497</v>
      </c>
      <c r="H483" s="718">
        <f t="shared" si="128"/>
        <v>308.20182156380997</v>
      </c>
      <c r="I483" s="711">
        <f t="shared" si="129"/>
        <v>307.34342934712004</v>
      </c>
      <c r="J483" s="711">
        <f t="shared" si="130"/>
        <v>306.73825273049647</v>
      </c>
      <c r="K483" s="711">
        <f t="shared" si="131"/>
        <v>306.37793356249841</v>
      </c>
      <c r="L483" s="711">
        <f t="shared" si="132"/>
        <v>306.25741922057534</v>
      </c>
      <c r="N483" s="581">
        <v>409</v>
      </c>
      <c r="O483" s="711">
        <f t="shared" si="133"/>
        <v>5.9526948671942916</v>
      </c>
      <c r="P483" s="711">
        <f t="shared" si="134"/>
        <v>1082.1036129175957</v>
      </c>
      <c r="Q483" s="711">
        <f t="shared" si="135"/>
        <v>1065.2667287982158</v>
      </c>
      <c r="R483" s="711">
        <f t="shared" si="136"/>
        <v>1053.0935011925826</v>
      </c>
      <c r="S483" s="711">
        <f t="shared" si="137"/>
        <v>1045.6929653004463</v>
      </c>
      <c r="T483" s="711">
        <f t="shared" si="138"/>
        <v>1043.1305937120867</v>
      </c>
    </row>
    <row r="484" spans="2:20">
      <c r="B484" s="581">
        <v>410</v>
      </c>
      <c r="C484" s="711">
        <f t="shared" si="123"/>
        <v>5.9672491333732509</v>
      </c>
      <c r="D484" s="711">
        <f t="shared" si="124"/>
        <v>1498.9713422902244</v>
      </c>
      <c r="E484" s="711">
        <f t="shared" si="125"/>
        <v>998.05815065110335</v>
      </c>
      <c r="F484" s="711">
        <f t="shared" si="126"/>
        <v>634.14484291692713</v>
      </c>
      <c r="G484" s="711">
        <f t="shared" si="127"/>
        <v>424.05551865356131</v>
      </c>
      <c r="H484" s="718">
        <f t="shared" si="128"/>
        <v>308.26559429378528</v>
      </c>
      <c r="I484" s="711">
        <f t="shared" si="129"/>
        <v>307.4044061762126</v>
      </c>
      <c r="J484" s="711">
        <f t="shared" si="130"/>
        <v>306.79721683378614</v>
      </c>
      <c r="K484" s="711">
        <f t="shared" si="131"/>
        <v>306.43568094414206</v>
      </c>
      <c r="L484" s="711">
        <f t="shared" si="132"/>
        <v>306.31475342453376</v>
      </c>
      <c r="N484" s="581">
        <v>410</v>
      </c>
      <c r="O484" s="711">
        <f t="shared" si="133"/>
        <v>5.9672491333732509</v>
      </c>
      <c r="P484" s="711">
        <f t="shared" si="134"/>
        <v>1083.1901602736007</v>
      </c>
      <c r="Q484" s="711">
        <f t="shared" si="135"/>
        <v>1066.389783563051</v>
      </c>
      <c r="R484" s="711">
        <f t="shared" si="136"/>
        <v>1054.2428127154476</v>
      </c>
      <c r="S484" s="711">
        <f t="shared" si="137"/>
        <v>1046.858043272719</v>
      </c>
      <c r="T484" s="711">
        <f t="shared" si="138"/>
        <v>1044.3008039173217</v>
      </c>
    </row>
    <row r="485" spans="2:20">
      <c r="B485" s="581">
        <v>411</v>
      </c>
      <c r="C485" s="711">
        <f t="shared" si="123"/>
        <v>5.9818033995522093</v>
      </c>
      <c r="D485" s="711">
        <f t="shared" si="124"/>
        <v>1499.0628666560158</v>
      </c>
      <c r="E485" s="711">
        <f t="shared" si="125"/>
        <v>998.67601384003103</v>
      </c>
      <c r="F485" s="711">
        <f t="shared" si="126"/>
        <v>634.83858202277008</v>
      </c>
      <c r="G485" s="711">
        <f t="shared" si="127"/>
        <v>424.48080461934222</v>
      </c>
      <c r="H485" s="718">
        <f t="shared" si="128"/>
        <v>308.32955119943165</v>
      </c>
      <c r="I485" s="711">
        <f t="shared" si="129"/>
        <v>307.46557160163565</v>
      </c>
      <c r="J485" s="711">
        <f t="shared" si="130"/>
        <v>306.85637262277538</v>
      </c>
      <c r="K485" s="711">
        <f t="shared" si="131"/>
        <v>306.49362182714481</v>
      </c>
      <c r="L485" s="711">
        <f t="shared" si="132"/>
        <v>306.37228170789945</v>
      </c>
      <c r="N485" s="581">
        <v>411</v>
      </c>
      <c r="O485" s="711">
        <f t="shared" si="133"/>
        <v>5.9818033995522093</v>
      </c>
      <c r="P485" s="711">
        <f t="shared" si="134"/>
        <v>1084.2743194139443</v>
      </c>
      <c r="Q485" s="711">
        <f t="shared" si="135"/>
        <v>1067.5103698694588</v>
      </c>
      <c r="R485" s="711">
        <f t="shared" si="136"/>
        <v>1055.3895980679035</v>
      </c>
      <c r="S485" s="711">
        <f t="shared" si="137"/>
        <v>1048.020560420151</v>
      </c>
      <c r="T485" s="711">
        <f t="shared" si="138"/>
        <v>1045.4684420171407</v>
      </c>
    </row>
    <row r="486" spans="2:20">
      <c r="B486" s="581">
        <v>412</v>
      </c>
      <c r="C486" s="711">
        <f t="shared" si="123"/>
        <v>5.9963576657311686</v>
      </c>
      <c r="D486" s="711">
        <f t="shared" si="124"/>
        <v>1499.154081519064</v>
      </c>
      <c r="E486" s="711">
        <f t="shared" si="125"/>
        <v>999.29184546192528</v>
      </c>
      <c r="F486" s="711">
        <f t="shared" si="126"/>
        <v>635.53076822036883</v>
      </c>
      <c r="G486" s="711">
        <f t="shared" si="127"/>
        <v>424.90567171898607</v>
      </c>
      <c r="H486" s="718">
        <f t="shared" si="128"/>
        <v>308.39369194198213</v>
      </c>
      <c r="I486" s="711">
        <f t="shared" si="129"/>
        <v>307.52692530280126</v>
      </c>
      <c r="J486" s="711">
        <f t="shared" si="130"/>
        <v>306.91571979074229</v>
      </c>
      <c r="K486" s="711">
        <f t="shared" si="131"/>
        <v>306.55175591347756</v>
      </c>
      <c r="L486" s="711">
        <f t="shared" si="132"/>
        <v>306.43000377563476</v>
      </c>
      <c r="N486" s="581">
        <v>412</v>
      </c>
      <c r="O486" s="711">
        <f t="shared" si="133"/>
        <v>5.9963576657311686</v>
      </c>
      <c r="P486" s="711">
        <f t="shared" si="134"/>
        <v>1085.3560955878909</v>
      </c>
      <c r="Q486" s="711">
        <f t="shared" si="135"/>
        <v>1068.6284931430757</v>
      </c>
      <c r="R486" s="711">
        <f t="shared" si="136"/>
        <v>1056.5338628024374</v>
      </c>
      <c r="S486" s="711">
        <f t="shared" si="137"/>
        <v>1049.1805223713986</v>
      </c>
      <c r="T486" s="711">
        <f t="shared" si="138"/>
        <v>1046.6335136649948</v>
      </c>
    </row>
    <row r="487" spans="2:20">
      <c r="B487" s="581">
        <v>413</v>
      </c>
      <c r="C487" s="711">
        <f t="shared" si="123"/>
        <v>6.0109119319101278</v>
      </c>
      <c r="D487" s="711">
        <f t="shared" si="124"/>
        <v>1499.24498844758</v>
      </c>
      <c r="E487" s="711">
        <f t="shared" si="125"/>
        <v>999.90565544194601</v>
      </c>
      <c r="F487" s="711">
        <f t="shared" si="126"/>
        <v>636.22140446547189</v>
      </c>
      <c r="G487" s="711">
        <f t="shared" si="127"/>
        <v>425.33011755617804</v>
      </c>
      <c r="H487" s="718">
        <f t="shared" si="128"/>
        <v>308.458016181912</v>
      </c>
      <c r="I487" s="711">
        <f t="shared" si="129"/>
        <v>307.5884669580829</v>
      </c>
      <c r="J487" s="711">
        <f t="shared" si="130"/>
        <v>306.9752580297191</v>
      </c>
      <c r="K487" s="711">
        <f t="shared" si="131"/>
        <v>306.61008290373832</v>
      </c>
      <c r="L487" s="711">
        <f t="shared" si="132"/>
        <v>306.48791933128666</v>
      </c>
      <c r="N487" s="581">
        <v>413</v>
      </c>
      <c r="O487" s="711">
        <f t="shared" si="133"/>
        <v>6.0109119319101278</v>
      </c>
      <c r="P487" s="711">
        <f t="shared" si="134"/>
        <v>1086.4354940331666</v>
      </c>
      <c r="Q487" s="711">
        <f t="shared" si="135"/>
        <v>1069.7441587976127</v>
      </c>
      <c r="R487" s="711">
        <f t="shared" si="136"/>
        <v>1057.6756124593314</v>
      </c>
      <c r="S487" s="711">
        <f t="shared" si="137"/>
        <v>1050.3379347427472</v>
      </c>
      <c r="T487" s="711">
        <f t="shared" si="138"/>
        <v>1047.796024501909</v>
      </c>
    </row>
    <row r="488" spans="2:20">
      <c r="B488" s="581">
        <v>414</v>
      </c>
      <c r="C488" s="711">
        <f t="shared" si="123"/>
        <v>6.0254661980890871</v>
      </c>
      <c r="D488" s="711">
        <f t="shared" si="124"/>
        <v>1499.3355889985048</v>
      </c>
      <c r="E488" s="711">
        <f t="shared" si="125"/>
        <v>1000.5174536361322</v>
      </c>
      <c r="F488" s="711">
        <f t="shared" si="126"/>
        <v>636.91049372112229</v>
      </c>
      <c r="G488" s="711">
        <f t="shared" si="127"/>
        <v>425.75413976801696</v>
      </c>
      <c r="H488" s="718">
        <f t="shared" si="128"/>
        <v>308.52252357895367</v>
      </c>
      <c r="I488" s="711">
        <f t="shared" si="129"/>
        <v>307.65019624483313</v>
      </c>
      <c r="J488" s="711">
        <f t="shared" si="130"/>
        <v>307.03498703051184</v>
      </c>
      <c r="K488" s="711">
        <f t="shared" si="131"/>
        <v>306.66860249717246</v>
      </c>
      <c r="L488" s="711">
        <f t="shared" si="132"/>
        <v>306.54602807700735</v>
      </c>
      <c r="N488" s="581">
        <v>414</v>
      </c>
      <c r="O488" s="711">
        <f t="shared" si="133"/>
        <v>6.0254661980890871</v>
      </c>
      <c r="P488" s="711">
        <f t="shared" si="134"/>
        <v>1087.5125199759855</v>
      </c>
      <c r="Q488" s="711">
        <f t="shared" si="135"/>
        <v>1070.8573722348817</v>
      </c>
      <c r="R488" s="711">
        <f t="shared" si="136"/>
        <v>1058.8148525666904</v>
      </c>
      <c r="S488" s="711">
        <f t="shared" si="137"/>
        <v>1051.4928031381367</v>
      </c>
      <c r="T488" s="711">
        <f t="shared" si="138"/>
        <v>1048.9559801565097</v>
      </c>
    </row>
    <row r="489" spans="2:20">
      <c r="B489" s="581">
        <v>415</v>
      </c>
      <c r="C489" s="711">
        <f t="shared" si="123"/>
        <v>6.0400204642680464</v>
      </c>
      <c r="D489" s="711">
        <f t="shared" si="124"/>
        <v>1499.4258847176102</v>
      </c>
      <c r="E489" s="711">
        <f t="shared" si="125"/>
        <v>1001.1272498320074</v>
      </c>
      <c r="F489" s="711">
        <f t="shared" si="126"/>
        <v>637.59803895743005</v>
      </c>
      <c r="G489" s="711">
        <f t="shared" si="127"/>
        <v>426.1777360247433</v>
      </c>
      <c r="H489" s="718">
        <f t="shared" si="128"/>
        <v>308.58721379211221</v>
      </c>
      <c r="I489" s="711">
        <f t="shared" si="129"/>
        <v>307.71211283940113</v>
      </c>
      <c r="J489" s="711">
        <f t="shared" si="130"/>
        <v>307.09490648271884</v>
      </c>
      <c r="K489" s="711">
        <f t="shared" si="131"/>
        <v>306.72731439169308</v>
      </c>
      <c r="L489" s="711">
        <f t="shared" si="132"/>
        <v>306.60432971357443</v>
      </c>
      <c r="N489" s="581">
        <v>415</v>
      </c>
      <c r="O489" s="711">
        <f t="shared" si="133"/>
        <v>6.0400204642680464</v>
      </c>
      <c r="P489" s="711">
        <f t="shared" si="134"/>
        <v>1088.5871786310738</v>
      </c>
      <c r="Q489" s="711">
        <f t="shared" si="135"/>
        <v>1071.9681388448214</v>
      </c>
      <c r="R489" s="711">
        <f t="shared" si="136"/>
        <v>1059.951588640469</v>
      </c>
      <c r="S489" s="711">
        <f t="shared" si="137"/>
        <v>1052.6451331491905</v>
      </c>
      <c r="T489" s="711">
        <f t="shared" si="138"/>
        <v>1050.1133862450508</v>
      </c>
    </row>
    <row r="490" spans="2:20">
      <c r="B490" s="581">
        <v>416</v>
      </c>
      <c r="C490" s="711">
        <f t="shared" si="123"/>
        <v>6.0545747304470057</v>
      </c>
      <c r="D490" s="711">
        <f t="shared" si="124"/>
        <v>1499.5158771395988</v>
      </c>
      <c r="E490" s="711">
        <f t="shared" si="125"/>
        <v>1001.7350537491782</v>
      </c>
      <c r="F490" s="711">
        <f t="shared" si="126"/>
        <v>638.28404315134947</v>
      </c>
      <c r="G490" s="711">
        <f t="shared" si="127"/>
        <v>426.60090402946906</v>
      </c>
      <c r="H490" s="718">
        <f t="shared" si="128"/>
        <v>308.65208647968024</v>
      </c>
      <c r="I490" s="711">
        <f t="shared" si="129"/>
        <v>307.77421641715</v>
      </c>
      <c r="J490" s="711">
        <f t="shared" si="130"/>
        <v>307.15501607475034</v>
      </c>
      <c r="K490" s="711">
        <f t="shared" si="131"/>
        <v>306.78621828390078</v>
      </c>
      <c r="L490" s="711">
        <f t="shared" si="132"/>
        <v>306.66282394041161</v>
      </c>
      <c r="N490" s="581">
        <v>416</v>
      </c>
      <c r="O490" s="711">
        <f t="shared" si="133"/>
        <v>6.0545747304470057</v>
      </c>
      <c r="P490" s="711">
        <f t="shared" si="134"/>
        <v>1089.659475201697</v>
      </c>
      <c r="Q490" s="711">
        <f t="shared" si="135"/>
        <v>1073.0764640055236</v>
      </c>
      <c r="R490" s="711">
        <f t="shared" si="136"/>
        <v>1061.0858261844971</v>
      </c>
      <c r="S490" s="711">
        <f t="shared" si="137"/>
        <v>1053.7949303552414</v>
      </c>
      <c r="T490" s="711">
        <f t="shared" si="138"/>
        <v>1051.268248371443</v>
      </c>
    </row>
    <row r="491" spans="2:20">
      <c r="B491" s="581">
        <v>417</v>
      </c>
      <c r="C491" s="711">
        <f t="shared" si="123"/>
        <v>6.0691289966259649</v>
      </c>
      <c r="D491" s="711">
        <f t="shared" si="124"/>
        <v>1499.6055677882027</v>
      </c>
      <c r="E491" s="711">
        <f t="shared" si="125"/>
        <v>1002.3408750399294</v>
      </c>
      <c r="F491" s="711">
        <f t="shared" si="126"/>
        <v>638.96850928645904</v>
      </c>
      <c r="G491" s="711">
        <f t="shared" si="127"/>
        <v>427.02364151790869</v>
      </c>
      <c r="H491" s="718">
        <f t="shared" si="128"/>
        <v>308.71714129925294</v>
      </c>
      <c r="I491" s="711">
        <f t="shared" si="129"/>
        <v>307.83650665247393</v>
      </c>
      <c r="J491" s="711">
        <f t="shared" si="130"/>
        <v>307.21531549384702</v>
      </c>
      <c r="K491" s="711">
        <f t="shared" si="131"/>
        <v>306.84531386910368</v>
      </c>
      <c r="L491" s="711">
        <f t="shared" si="132"/>
        <v>306.72151045560872</v>
      </c>
      <c r="N491" s="581">
        <v>417</v>
      </c>
      <c r="O491" s="711">
        <f t="shared" si="133"/>
        <v>6.0691289966259649</v>
      </c>
      <c r="P491" s="711">
        <f t="shared" si="134"/>
        <v>1090.7294148796825</v>
      </c>
      <c r="Q491" s="711">
        <f t="shared" si="135"/>
        <v>1074.1823530832589</v>
      </c>
      <c r="R491" s="711">
        <f t="shared" si="136"/>
        <v>1062.217570690508</v>
      </c>
      <c r="S491" s="711">
        <f t="shared" si="137"/>
        <v>1054.9422003233585</v>
      </c>
      <c r="T491" s="711">
        <f t="shared" si="138"/>
        <v>1052.4205721272783</v>
      </c>
    </row>
    <row r="492" spans="2:20">
      <c r="B492" s="581">
        <v>418</v>
      </c>
      <c r="C492" s="711">
        <f t="shared" si="123"/>
        <v>6.0836832628049233</v>
      </c>
      <c r="D492" s="711">
        <f t="shared" si="124"/>
        <v>1499.6949581762815</v>
      </c>
      <c r="E492" s="711">
        <f t="shared" si="125"/>
        <v>1002.9447232898108</v>
      </c>
      <c r="F492" s="711">
        <f t="shared" si="126"/>
        <v>639.65144035274523</v>
      </c>
      <c r="G492" s="711">
        <f t="shared" si="127"/>
        <v>427.44594625811192</v>
      </c>
      <c r="H492" s="718">
        <f t="shared" si="128"/>
        <v>308.78237790774284</v>
      </c>
      <c r="I492" s="711">
        <f t="shared" si="129"/>
        <v>307.89898321881537</v>
      </c>
      <c r="J492" s="711">
        <f t="shared" si="130"/>
        <v>307.2758044260986</v>
      </c>
      <c r="K492" s="711">
        <f t="shared" si="131"/>
        <v>306.90460084133701</v>
      </c>
      <c r="L492" s="711">
        <f t="shared" si="132"/>
        <v>306.78038895594176</v>
      </c>
      <c r="N492" s="581">
        <v>418</v>
      </c>
      <c r="O492" s="711">
        <f t="shared" si="133"/>
        <v>6.0836832628049233</v>
      </c>
      <c r="P492" s="711">
        <f t="shared" si="134"/>
        <v>1091.7970028454477</v>
      </c>
      <c r="Q492" s="711">
        <f t="shared" si="135"/>
        <v>1075.2858114325031</v>
      </c>
      <c r="R492" s="711">
        <f t="shared" si="136"/>
        <v>1063.3468276381636</v>
      </c>
      <c r="S492" s="711">
        <f t="shared" si="137"/>
        <v>1056.0869486083752</v>
      </c>
      <c r="T492" s="711">
        <f t="shared" si="138"/>
        <v>1053.5703630918595</v>
      </c>
    </row>
    <row r="493" spans="2:20">
      <c r="B493" s="581">
        <v>419</v>
      </c>
      <c r="C493" s="711">
        <f t="shared" si="123"/>
        <v>6.0982375289838826</v>
      </c>
      <c r="D493" s="711">
        <f t="shared" si="124"/>
        <v>1499.784049805919</v>
      </c>
      <c r="E493" s="711">
        <f t="shared" si="125"/>
        <v>1003.5466080182185</v>
      </c>
      <c r="F493" s="711">
        <f t="shared" si="126"/>
        <v>640.33283934638939</v>
      </c>
      <c r="G493" s="711">
        <f t="shared" si="127"/>
        <v>427.86781605019786</v>
      </c>
      <c r="H493" s="718">
        <f t="shared" si="128"/>
        <v>308.84779596139441</v>
      </c>
      <c r="I493" s="711">
        <f t="shared" si="129"/>
        <v>307.96164578868172</v>
      </c>
      <c r="J493" s="711">
        <f t="shared" si="130"/>
        <v>307.33648255646267</v>
      </c>
      <c r="K493" s="711">
        <f t="shared" si="131"/>
        <v>306.96407889338275</v>
      </c>
      <c r="L493" s="711">
        <f t="shared" si="132"/>
        <v>306.83945913689263</v>
      </c>
      <c r="N493" s="581">
        <v>419</v>
      </c>
      <c r="O493" s="711">
        <f t="shared" si="133"/>
        <v>6.0982375289838826</v>
      </c>
      <c r="P493" s="711">
        <f t="shared" si="134"/>
        <v>1092.8622442680219</v>
      </c>
      <c r="Q493" s="711">
        <f t="shared" si="135"/>
        <v>1076.3868443959632</v>
      </c>
      <c r="R493" s="711">
        <f t="shared" si="136"/>
        <v>1064.4736024950819</v>
      </c>
      <c r="S493" s="711">
        <f t="shared" si="137"/>
        <v>1057.229180752915</v>
      </c>
      <c r="T493" s="711">
        <f t="shared" si="138"/>
        <v>1054.7176268322257</v>
      </c>
    </row>
    <row r="494" spans="2:20">
      <c r="B494" s="581">
        <v>420</v>
      </c>
      <c r="C494" s="711">
        <f t="shared" si="123"/>
        <v>6.1127917951628419</v>
      </c>
      <c r="D494" s="711">
        <f t="shared" si="124"/>
        <v>1499.8728441685196</v>
      </c>
      <c r="E494" s="711">
        <f t="shared" si="125"/>
        <v>1004.146538678972</v>
      </c>
      <c r="F494" s="711">
        <f t="shared" si="126"/>
        <v>641.0127092695584</v>
      </c>
      <c r="G494" s="711">
        <f t="shared" si="127"/>
        <v>428.28924872609065</v>
      </c>
      <c r="H494" s="718">
        <f t="shared" si="128"/>
        <v>308.91339511579872</v>
      </c>
      <c r="I494" s="711">
        <f t="shared" si="129"/>
        <v>308.02449403366228</v>
      </c>
      <c r="J494" s="711">
        <f t="shared" si="130"/>
        <v>307.39734956878289</v>
      </c>
      <c r="K494" s="711">
        <f t="shared" si="131"/>
        <v>307.02374771678876</v>
      </c>
      <c r="L494" s="711">
        <f t="shared" si="132"/>
        <v>306.89872069266909</v>
      </c>
      <c r="N494" s="581">
        <v>420</v>
      </c>
      <c r="O494" s="711">
        <f t="shared" si="133"/>
        <v>6.1127917951628419</v>
      </c>
      <c r="P494" s="711">
        <f t="shared" si="134"/>
        <v>1093.9251443050737</v>
      </c>
      <c r="Q494" s="711">
        <f t="shared" si="135"/>
        <v>1077.4854573046027</v>
      </c>
      <c r="R494" s="711">
        <f t="shared" si="136"/>
        <v>1065.597900716863</v>
      </c>
      <c r="S494" s="711">
        <f t="shared" si="137"/>
        <v>1058.3689022874187</v>
      </c>
      <c r="T494" s="711">
        <f t="shared" si="138"/>
        <v>1055.8623689031801</v>
      </c>
    </row>
    <row r="495" spans="2:20">
      <c r="B495" s="581">
        <v>421</v>
      </c>
      <c r="C495" s="711">
        <f t="shared" si="123"/>
        <v>6.1273460613418012</v>
      </c>
      <c r="D495" s="711">
        <f t="shared" si="124"/>
        <v>1499.9613427449021</v>
      </c>
      <c r="E495" s="711">
        <f t="shared" si="125"/>
        <v>1004.7445246608836</v>
      </c>
      <c r="F495" s="711">
        <f t="shared" si="126"/>
        <v>641.69105313019816</v>
      </c>
      <c r="G495" s="711">
        <f t="shared" si="127"/>
        <v>428.71024214925666</v>
      </c>
      <c r="H495" s="718">
        <f t="shared" si="128"/>
        <v>308.97917502590769</v>
      </c>
      <c r="I495" s="711">
        <f t="shared" si="129"/>
        <v>308.08752762444476</v>
      </c>
      <c r="J495" s="711">
        <f t="shared" si="130"/>
        <v>307.45840514580709</v>
      </c>
      <c r="K495" s="711">
        <f t="shared" si="131"/>
        <v>307.08360700188825</v>
      </c>
      <c r="L495" s="711">
        <f t="shared" si="132"/>
        <v>306.95817331622402</v>
      </c>
      <c r="N495" s="581">
        <v>421</v>
      </c>
      <c r="O495" s="711">
        <f t="shared" si="133"/>
        <v>6.1273460613418012</v>
      </c>
      <c r="P495" s="711">
        <f t="shared" si="134"/>
        <v>1094.9857081029361</v>
      </c>
      <c r="Q495" s="711">
        <f t="shared" si="135"/>
        <v>1078.5816554776673</v>
      </c>
      <c r="R495" s="711">
        <f t="shared" si="136"/>
        <v>1066.7197277471159</v>
      </c>
      <c r="S495" s="711">
        <f t="shared" si="137"/>
        <v>1059.5061187301719</v>
      </c>
      <c r="T495" s="711">
        <f t="shared" si="138"/>
        <v>1057.0045948473157</v>
      </c>
    </row>
    <row r="496" spans="2:20">
      <c r="B496" s="581">
        <v>422</v>
      </c>
      <c r="C496" s="711">
        <f t="shared" si="123"/>
        <v>6.1419003275207604</v>
      </c>
      <c r="D496" s="711">
        <f t="shared" si="124"/>
        <v>1500.0495470053952</v>
      </c>
      <c r="E496" s="711">
        <f t="shared" si="125"/>
        <v>1005.3405752883239</v>
      </c>
      <c r="F496" s="711">
        <f t="shared" si="126"/>
        <v>642.36787394183079</v>
      </c>
      <c r="G496" s="711">
        <f t="shared" si="127"/>
        <v>429.13079421444309</v>
      </c>
      <c r="H496" s="718">
        <f t="shared" si="128"/>
        <v>309.0451353460486</v>
      </c>
      <c r="I496" s="711">
        <f t="shared" si="129"/>
        <v>308.15074623083183</v>
      </c>
      <c r="J496" s="711">
        <f t="shared" si="130"/>
        <v>307.51964896920566</v>
      </c>
      <c r="K496" s="711">
        <f t="shared" si="131"/>
        <v>307.14365643781861</v>
      </c>
      <c r="L496" s="711">
        <f t="shared" si="132"/>
        <v>307.01781669927493</v>
      </c>
      <c r="N496" s="581">
        <v>422</v>
      </c>
      <c r="O496" s="711">
        <f t="shared" si="133"/>
        <v>6.1419003275207604</v>
      </c>
      <c r="P496" s="711">
        <f t="shared" si="134"/>
        <v>1096.0439407966287</v>
      </c>
      <c r="Q496" s="711">
        <f t="shared" si="135"/>
        <v>1079.6754442227118</v>
      </c>
      <c r="R496" s="711">
        <f t="shared" si="136"/>
        <v>1067.8390890174844</v>
      </c>
      <c r="S496" s="711">
        <f t="shared" si="137"/>
        <v>1060.6408355873307</v>
      </c>
      <c r="T496" s="711">
        <f t="shared" si="138"/>
        <v>1058.144310195044</v>
      </c>
    </row>
    <row r="497" spans="2:20">
      <c r="B497" s="581">
        <v>423</v>
      </c>
      <c r="C497" s="711">
        <f t="shared" si="123"/>
        <v>6.1564545936997197</v>
      </c>
      <c r="D497" s="711">
        <f t="shared" si="124"/>
        <v>1500.1374584099294</v>
      </c>
      <c r="E497" s="711">
        <f t="shared" si="125"/>
        <v>1005.9346998217802</v>
      </c>
      <c r="F497" s="711">
        <f t="shared" si="126"/>
        <v>643.04317472335435</v>
      </c>
      <c r="G497" s="711">
        <f t="shared" si="127"/>
        <v>429.55090284741834</v>
      </c>
      <c r="H497" s="718">
        <f t="shared" si="128"/>
        <v>309.11127572993792</v>
      </c>
      <c r="I497" s="711">
        <f t="shared" si="129"/>
        <v>308.21414952175724</v>
      </c>
      <c r="J497" s="711">
        <f t="shared" si="130"/>
        <v>307.58108071958918</v>
      </c>
      <c r="K497" s="711">
        <f t="shared" si="131"/>
        <v>307.20389571254037</v>
      </c>
      <c r="L497" s="711">
        <f t="shared" si="132"/>
        <v>307.07765053232316</v>
      </c>
      <c r="N497" s="581">
        <v>423</v>
      </c>
      <c r="O497" s="711">
        <f t="shared" si="133"/>
        <v>6.1564545936997197</v>
      </c>
      <c r="P497" s="711">
        <f t="shared" si="134"/>
        <v>1097.0998475098859</v>
      </c>
      <c r="Q497" s="711">
        <f t="shared" si="135"/>
        <v>1080.7668288356249</v>
      </c>
      <c r="R497" s="711">
        <f t="shared" si="136"/>
        <v>1068.9559899476737</v>
      </c>
      <c r="S497" s="711">
        <f t="shared" si="137"/>
        <v>1061.7730583529487</v>
      </c>
      <c r="T497" s="711">
        <f t="shared" si="138"/>
        <v>1059.2815204646199</v>
      </c>
    </row>
    <row r="498" spans="2:20">
      <c r="B498" s="581">
        <v>424</v>
      </c>
      <c r="C498" s="711">
        <f t="shared" si="123"/>
        <v>6.171008859878679</v>
      </c>
      <c r="D498" s="711">
        <f t="shared" si="124"/>
        <v>1500.2250784081293</v>
      </c>
      <c r="E498" s="711">
        <f t="shared" si="125"/>
        <v>1006.5269074584106</v>
      </c>
      <c r="F498" s="711">
        <f t="shared" si="126"/>
        <v>643.71695849884645</v>
      </c>
      <c r="G498" s="711">
        <f t="shared" si="127"/>
        <v>429.97056600471336</v>
      </c>
      <c r="H498" s="718">
        <f t="shared" si="128"/>
        <v>309.17759583069562</v>
      </c>
      <c r="I498" s="711">
        <f t="shared" si="129"/>
        <v>308.27773716530226</v>
      </c>
      <c r="J498" s="711">
        <f t="shared" si="130"/>
        <v>307.64270007652635</v>
      </c>
      <c r="K498" s="711">
        <f t="shared" si="131"/>
        <v>307.26432451285609</v>
      </c>
      <c r="L498" s="711">
        <f t="shared" si="132"/>
        <v>307.13767450467282</v>
      </c>
      <c r="N498" s="581">
        <v>424</v>
      </c>
      <c r="O498" s="711">
        <f t="shared" si="133"/>
        <v>6.171008859878679</v>
      </c>
      <c r="P498" s="711">
        <f t="shared" si="134"/>
        <v>1098.1534333551797</v>
      </c>
      <c r="Q498" s="711">
        <f t="shared" si="135"/>
        <v>1081.8558146006544</v>
      </c>
      <c r="R498" s="711">
        <f t="shared" si="136"/>
        <v>1070.0704359454769</v>
      </c>
      <c r="S498" s="711">
        <f t="shared" si="137"/>
        <v>1062.9027925090033</v>
      </c>
      <c r="T498" s="711">
        <f t="shared" si="138"/>
        <v>1060.4162311621701</v>
      </c>
    </row>
    <row r="499" spans="2:20">
      <c r="B499" s="581">
        <v>425</v>
      </c>
      <c r="C499" s="711">
        <f t="shared" si="123"/>
        <v>6.1855631260576374</v>
      </c>
      <c r="D499" s="711">
        <f t="shared" si="124"/>
        <v>1500.3124084394049</v>
      </c>
      <c r="E499" s="711">
        <f t="shared" si="125"/>
        <v>1007.1172073325916</v>
      </c>
      <c r="F499" s="711">
        <f t="shared" si="126"/>
        <v>644.38922829737066</v>
      </c>
      <c r="G499" s="711">
        <f t="shared" si="127"/>
        <v>430.38978167336523</v>
      </c>
      <c r="H499" s="718">
        <f t="shared" si="128"/>
        <v>309.24409530085899</v>
      </c>
      <c r="I499" s="711">
        <f t="shared" si="129"/>
        <v>308.3415088287116</v>
      </c>
      <c r="J499" s="711">
        <f t="shared" si="130"/>
        <v>307.70450671856145</v>
      </c>
      <c r="K499" s="711">
        <f t="shared" si="131"/>
        <v>307.32494252442859</v>
      </c>
      <c r="L499" s="711">
        <f t="shared" si="132"/>
        <v>307.19788830444992</v>
      </c>
      <c r="N499" s="581">
        <v>425</v>
      </c>
      <c r="O499" s="711">
        <f t="shared" si="133"/>
        <v>6.1855631260576374</v>
      </c>
      <c r="P499" s="711">
        <f t="shared" si="134"/>
        <v>1099.2047034337445</v>
      </c>
      <c r="Q499" s="711">
        <f t="shared" si="135"/>
        <v>1082.9424067904342</v>
      </c>
      <c r="R499" s="711">
        <f t="shared" si="136"/>
        <v>1071.1824324068002</v>
      </c>
      <c r="S499" s="711">
        <f t="shared" si="137"/>
        <v>1064.0300435254237</v>
      </c>
      <c r="T499" s="711">
        <f t="shared" si="138"/>
        <v>1061.5484477817181</v>
      </c>
    </row>
    <row r="500" spans="2:20">
      <c r="B500" s="581">
        <v>426</v>
      </c>
      <c r="C500" s="711">
        <f t="shared" si="123"/>
        <v>6.2001173922365966</v>
      </c>
      <c r="D500" s="711">
        <f t="shared" si="124"/>
        <v>1500.3994499330418</v>
      </c>
      <c r="E500" s="711">
        <f t="shared" si="125"/>
        <v>1007.7056085164613</v>
      </c>
      <c r="F500" s="711">
        <f t="shared" si="126"/>
        <v>645.05998715278599</v>
      </c>
      <c r="G500" s="711">
        <f t="shared" si="127"/>
        <v>430.80854787066158</v>
      </c>
      <c r="H500" s="718">
        <f t="shared" si="128"/>
        <v>309.31077379239611</v>
      </c>
      <c r="I500" s="711">
        <f t="shared" si="129"/>
        <v>308.40546417840932</v>
      </c>
      <c r="J500" s="711">
        <f t="shared" si="130"/>
        <v>307.76650032323204</v>
      </c>
      <c r="K500" s="711">
        <f t="shared" si="131"/>
        <v>307.38574943179975</v>
      </c>
      <c r="L500" s="711">
        <f t="shared" si="132"/>
        <v>307.25829161862083</v>
      </c>
      <c r="N500" s="581">
        <v>426</v>
      </c>
      <c r="O500" s="711">
        <f t="shared" si="133"/>
        <v>6.2001173922365966</v>
      </c>
      <c r="P500" s="711">
        <f t="shared" si="134"/>
        <v>1100.2536628356031</v>
      </c>
      <c r="Q500" s="711">
        <f t="shared" si="135"/>
        <v>1084.026610666009</v>
      </c>
      <c r="R500" s="711">
        <f t="shared" si="136"/>
        <v>1072.29198471569</v>
      </c>
      <c r="S500" s="711">
        <f t="shared" si="137"/>
        <v>1065.154816860115</v>
      </c>
      <c r="T500" s="711">
        <f t="shared" si="138"/>
        <v>1062.678175805212</v>
      </c>
    </row>
    <row r="501" spans="2:20">
      <c r="B501" s="581">
        <v>427</v>
      </c>
      <c r="C501" s="711">
        <f t="shared" si="123"/>
        <v>6.2146716584155559</v>
      </c>
      <c r="D501" s="711">
        <f t="shared" si="124"/>
        <v>1500.4862043082906</v>
      </c>
      <c r="E501" s="711">
        <f t="shared" si="125"/>
        <v>1008.2921200204565</v>
      </c>
      <c r="F501" s="711">
        <f t="shared" si="126"/>
        <v>645.72923810355917</v>
      </c>
      <c r="G501" s="711">
        <f t="shared" si="127"/>
        <v>431.22686264388676</v>
      </c>
      <c r="H501" s="718">
        <f t="shared" si="128"/>
        <v>309.37763095671983</v>
      </c>
      <c r="I501" s="711">
        <f t="shared" si="129"/>
        <v>308.46960288001458</v>
      </c>
      <c r="J501" s="711">
        <f t="shared" si="130"/>
        <v>307.82868056708605</v>
      </c>
      <c r="K501" s="711">
        <f t="shared" si="131"/>
        <v>307.44674491840857</v>
      </c>
      <c r="L501" s="711">
        <f t="shared" si="132"/>
        <v>307.31888413301107</v>
      </c>
      <c r="N501" s="581">
        <v>427</v>
      </c>
      <c r="O501" s="711">
        <f t="shared" si="133"/>
        <v>6.2146716584155559</v>
      </c>
      <c r="P501" s="711">
        <f t="shared" si="134"/>
        <v>1101.3003166395899</v>
      </c>
      <c r="Q501" s="711">
        <f t="shared" si="135"/>
        <v>1085.1084314768591</v>
      </c>
      <c r="R501" s="711">
        <f t="shared" si="136"/>
        <v>1073.3990982443588</v>
      </c>
      <c r="S501" s="711">
        <f t="shared" si="137"/>
        <v>1066.2771179589865</v>
      </c>
      <c r="T501" s="711">
        <f t="shared" si="138"/>
        <v>1063.8054207025507</v>
      </c>
    </row>
    <row r="502" spans="2:20">
      <c r="B502" s="581">
        <v>428</v>
      </c>
      <c r="C502" s="711">
        <f t="shared" si="123"/>
        <v>6.2292259245945152</v>
      </c>
      <c r="D502" s="711">
        <f t="shared" si="124"/>
        <v>1500.5726729744556</v>
      </c>
      <c r="E502" s="711">
        <f t="shared" si="125"/>
        <v>1008.8767507938446</v>
      </c>
      <c r="F502" s="711">
        <f t="shared" si="126"/>
        <v>646.39698419258048</v>
      </c>
      <c r="G502" s="711">
        <f t="shared" si="127"/>
        <v>431.64472407006991</v>
      </c>
      <c r="H502" s="718">
        <f t="shared" si="128"/>
        <v>309.44466644470111</v>
      </c>
      <c r="I502" s="711">
        <f t="shared" si="129"/>
        <v>308.53392459835732</v>
      </c>
      <c r="J502" s="711">
        <f t="shared" si="130"/>
        <v>307.89104712569917</v>
      </c>
      <c r="K502" s="711">
        <f t="shared" si="131"/>
        <v>307.50792866660925</v>
      </c>
      <c r="L502" s="711">
        <f t="shared" si="132"/>
        <v>307.37966553232377</v>
      </c>
      <c r="N502" s="581">
        <v>428</v>
      </c>
      <c r="O502" s="711">
        <f t="shared" si="133"/>
        <v>6.2292259245945152</v>
      </c>
      <c r="P502" s="711">
        <f t="shared" si="134"/>
        <v>1102.3446699133763</v>
      </c>
      <c r="Q502" s="711">
        <f t="shared" si="135"/>
        <v>1086.1878744609271</v>
      </c>
      <c r="R502" s="711">
        <f t="shared" si="136"/>
        <v>1074.5037783532107</v>
      </c>
      <c r="S502" s="711">
        <f t="shared" si="137"/>
        <v>1067.3969522559776</v>
      </c>
      <c r="T502" s="711">
        <f t="shared" si="138"/>
        <v>1064.9301879316099</v>
      </c>
    </row>
    <row r="503" spans="2:20">
      <c r="B503" s="581">
        <v>429</v>
      </c>
      <c r="C503" s="711">
        <f t="shared" si="123"/>
        <v>6.2437801907734745</v>
      </c>
      <c r="D503" s="711">
        <f t="shared" si="124"/>
        <v>1500.6588573309816</v>
      </c>
      <c r="E503" s="711">
        <f t="shared" si="125"/>
        <v>1009.4595097252509</v>
      </c>
      <c r="F503" s="711">
        <f t="shared" si="126"/>
        <v>647.06322846698151</v>
      </c>
      <c r="G503" s="711">
        <f t="shared" si="127"/>
        <v>432.06213025573379</v>
      </c>
      <c r="H503" s="718">
        <f t="shared" si="128"/>
        <v>309.51187990668251</v>
      </c>
      <c r="I503" s="711">
        <f t="shared" si="129"/>
        <v>308.59842899749361</v>
      </c>
      <c r="J503" s="711">
        <f t="shared" si="130"/>
        <v>307.95359967369166</v>
      </c>
      <c r="K503" s="711">
        <f t="shared" si="131"/>
        <v>307.56930035768937</v>
      </c>
      <c r="L503" s="711">
        <f t="shared" si="132"/>
        <v>307.44063550015773</v>
      </c>
      <c r="N503" s="581">
        <v>429</v>
      </c>
      <c r="O503" s="711">
        <f t="shared" si="133"/>
        <v>6.2437801907734745</v>
      </c>
      <c r="P503" s="711">
        <f t="shared" si="134"/>
        <v>1103.3867277134952</v>
      </c>
      <c r="Q503" s="711">
        <f t="shared" si="135"/>
        <v>1087.2649448446425</v>
      </c>
      <c r="R503" s="711">
        <f t="shared" si="136"/>
        <v>1075.606030390868</v>
      </c>
      <c r="S503" s="711">
        <f t="shared" si="137"/>
        <v>1068.5143251730838</v>
      </c>
      <c r="T503" s="711">
        <f t="shared" si="138"/>
        <v>1066.0524829382696</v>
      </c>
    </row>
    <row r="504" spans="2:20">
      <c r="B504" s="581">
        <v>430</v>
      </c>
      <c r="C504" s="711">
        <f t="shared" si="123"/>
        <v>6.2583344569524337</v>
      </c>
      <c r="D504" s="711">
        <f t="shared" si="124"/>
        <v>1500.7447587675417</v>
      </c>
      <c r="E504" s="711">
        <f t="shared" si="125"/>
        <v>1010.0404056431796</v>
      </c>
      <c r="F504" s="711">
        <f t="shared" si="126"/>
        <v>647.72797397795716</v>
      </c>
      <c r="G504" s="711">
        <f t="shared" si="127"/>
        <v>432.47907933664561</v>
      </c>
      <c r="H504" s="718">
        <f t="shared" si="128"/>
        <v>309.57927099249133</v>
      </c>
      <c r="I504" s="711">
        <f t="shared" si="129"/>
        <v>308.6631157407212</v>
      </c>
      <c r="J504" s="711">
        <f t="shared" si="130"/>
        <v>308.0163378847455</v>
      </c>
      <c r="K504" s="711">
        <f t="shared" si="131"/>
        <v>307.63085967188738</v>
      </c>
      <c r="L504" s="711">
        <f t="shared" si="132"/>
        <v>307.50179371902573</v>
      </c>
      <c r="N504" s="581">
        <v>430</v>
      </c>
      <c r="O504" s="711">
        <f t="shared" si="133"/>
        <v>6.2583344569524337</v>
      </c>
      <c r="P504" s="711">
        <f t="shared" si="134"/>
        <v>1104.4264950853649</v>
      </c>
      <c r="Q504" s="711">
        <f t="shared" si="135"/>
        <v>1088.3396478429472</v>
      </c>
      <c r="R504" s="711">
        <f t="shared" si="136"/>
        <v>1076.7058596941968</v>
      </c>
      <c r="S504" s="711">
        <f t="shared" si="137"/>
        <v>1069.6292421203832</v>
      </c>
      <c r="T504" s="711">
        <f t="shared" si="138"/>
        <v>1067.1723111564393</v>
      </c>
    </row>
    <row r="505" spans="2:20">
      <c r="B505" s="581">
        <v>431</v>
      </c>
      <c r="C505" s="711">
        <f t="shared" si="123"/>
        <v>6.272888723131393</v>
      </c>
      <c r="D505" s="711">
        <f t="shared" si="124"/>
        <v>1500.8303786641216</v>
      </c>
      <c r="E505" s="711">
        <f t="shared" si="125"/>
        <v>1010.6194473165311</v>
      </c>
      <c r="F505" s="711">
        <f t="shared" si="126"/>
        <v>648.39122378058914</v>
      </c>
      <c r="G505" s="711">
        <f t="shared" si="127"/>
        <v>432.89556947756938</v>
      </c>
      <c r="H505" s="718">
        <f t="shared" si="128"/>
        <v>309.6468393514528</v>
      </c>
      <c r="I505" s="711">
        <f t="shared" si="129"/>
        <v>308.72798449059462</v>
      </c>
      <c r="J505" s="711">
        <f t="shared" si="130"/>
        <v>308.07926143162081</v>
      </c>
      <c r="K505" s="711">
        <f t="shared" si="131"/>
        <v>307.69260628841079</v>
      </c>
      <c r="L505" s="711">
        <f t="shared" si="132"/>
        <v>307.56313987037248</v>
      </c>
      <c r="N505" s="581">
        <v>431</v>
      </c>
      <c r="O505" s="711">
        <f t="shared" si="133"/>
        <v>6.272888723131393</v>
      </c>
      <c r="P505" s="711">
        <f t="shared" si="134"/>
        <v>1105.4639770633141</v>
      </c>
      <c r="Q505" s="711">
        <f t="shared" si="135"/>
        <v>1089.4119886593205</v>
      </c>
      <c r="R505" s="711">
        <f t="shared" si="136"/>
        <v>1077.8032715883328</v>
      </c>
      <c r="S505" s="711">
        <f t="shared" si="137"/>
        <v>1070.7417084960623</v>
      </c>
      <c r="T505" s="711">
        <f t="shared" si="138"/>
        <v>1068.2896780080855</v>
      </c>
    </row>
    <row r="506" spans="2:20">
      <c r="B506" s="581">
        <v>432</v>
      </c>
      <c r="C506" s="711">
        <f t="shared" si="123"/>
        <v>6.2874429893103514</v>
      </c>
      <c r="D506" s="711">
        <f t="shared" si="124"/>
        <v>1500.9157183911059</v>
      </c>
      <c r="E506" s="711">
        <f t="shared" si="125"/>
        <v>1011.1966434551131</v>
      </c>
      <c r="F506" s="711">
        <f t="shared" si="126"/>
        <v>649.05298093367321</v>
      </c>
      <c r="G506" s="711">
        <f t="shared" si="127"/>
        <v>433.31159887201943</v>
      </c>
      <c r="H506" s="718">
        <f t="shared" si="128"/>
        <v>309.71458463240288</v>
      </c>
      <c r="I506" s="711">
        <f t="shared" si="129"/>
        <v>308.79303490894029</v>
      </c>
      <c r="J506" s="711">
        <f t="shared" si="130"/>
        <v>308.1423699861727</v>
      </c>
      <c r="K506" s="711">
        <f t="shared" si="131"/>
        <v>307.75453988545308</v>
      </c>
      <c r="L506" s="711">
        <f t="shared" si="132"/>
        <v>307.62467363459251</v>
      </c>
      <c r="N506" s="581">
        <v>432</v>
      </c>
      <c r="O506" s="711">
        <f t="shared" si="133"/>
        <v>6.2874429893103514</v>
      </c>
      <c r="P506" s="711">
        <f t="shared" si="134"/>
        <v>1106.4991786706066</v>
      </c>
      <c r="Q506" s="711">
        <f t="shared" si="135"/>
        <v>1090.481972485805</v>
      </c>
      <c r="R506" s="711">
        <f t="shared" si="136"/>
        <v>1078.8982713867069</v>
      </c>
      <c r="S506" s="711">
        <f t="shared" si="137"/>
        <v>1071.8517296864429</v>
      </c>
      <c r="T506" s="711">
        <f t="shared" si="138"/>
        <v>1069.4045889032564</v>
      </c>
    </row>
    <row r="507" spans="2:20">
      <c r="B507" s="581">
        <v>433</v>
      </c>
      <c r="C507" s="711">
        <f t="shared" si="123"/>
        <v>6.3019972554893107</v>
      </c>
      <c r="D507" s="711">
        <f t="shared" si="124"/>
        <v>1501.0007793093619</v>
      </c>
      <c r="E507" s="711">
        <f t="shared" si="125"/>
        <v>1011.7720027101465</v>
      </c>
      <c r="F507" s="711">
        <f t="shared" si="126"/>
        <v>649.71324849954885</v>
      </c>
      <c r="G507" s="711">
        <f t="shared" si="127"/>
        <v>433.72716574201581</v>
      </c>
      <c r="H507" s="718">
        <f t="shared" si="128"/>
        <v>309.78250648370158</v>
      </c>
      <c r="I507" s="711">
        <f t="shared" si="129"/>
        <v>308.85826665687136</v>
      </c>
      <c r="J507" s="711">
        <f t="shared" si="130"/>
        <v>308.20566321936764</v>
      </c>
      <c r="K507" s="711">
        <f t="shared" si="131"/>
        <v>307.81666014021141</v>
      </c>
      <c r="L507" s="711">
        <f t="shared" si="132"/>
        <v>307.68639469104767</v>
      </c>
      <c r="N507" s="581">
        <v>433</v>
      </c>
      <c r="O507" s="711">
        <f t="shared" si="133"/>
        <v>6.3019972554893107</v>
      </c>
      <c r="P507" s="711">
        <f t="shared" si="134"/>
        <v>1107.5321049194642</v>
      </c>
      <c r="Q507" s="711">
        <f t="shared" si="135"/>
        <v>1091.5496045030311</v>
      </c>
      <c r="R507" s="711">
        <f t="shared" si="136"/>
        <v>1079.9908643910712</v>
      </c>
      <c r="S507" s="711">
        <f t="shared" si="137"/>
        <v>1072.9593110660076</v>
      </c>
      <c r="T507" s="711">
        <f t="shared" si="138"/>
        <v>1070.5170492401098</v>
      </c>
    </row>
    <row r="508" spans="2:20">
      <c r="B508" s="581">
        <v>434</v>
      </c>
      <c r="C508" s="711">
        <f t="shared" si="123"/>
        <v>6.3165515216682699</v>
      </c>
      <c r="D508" s="711">
        <f t="shared" si="124"/>
        <v>1501.0855627703222</v>
      </c>
      <c r="E508" s="711">
        <f t="shared" si="125"/>
        <v>1012.3455336747679</v>
      </c>
      <c r="F508" s="711">
        <f t="shared" si="126"/>
        <v>650.37202954393115</v>
      </c>
      <c r="G508" s="711">
        <f t="shared" si="127"/>
        <v>434.14226833784079</v>
      </c>
      <c r="H508" s="718">
        <f t="shared" si="128"/>
        <v>309.85060455324538</v>
      </c>
      <c r="I508" s="711">
        <f t="shared" si="129"/>
        <v>308.92367939480278</v>
      </c>
      <c r="J508" s="711">
        <f t="shared" si="130"/>
        <v>308.26914080129973</v>
      </c>
      <c r="K508" s="711">
        <f t="shared" si="131"/>
        <v>307.87896672890395</v>
      </c>
      <c r="L508" s="711">
        <f t="shared" si="132"/>
        <v>307.74830271808463</v>
      </c>
      <c r="N508" s="581">
        <v>434</v>
      </c>
      <c r="O508" s="711">
        <f t="shared" si="133"/>
        <v>6.3165515216682699</v>
      </c>
      <c r="P508" s="711">
        <f t="shared" si="134"/>
        <v>1108.5627608110929</v>
      </c>
      <c r="Q508" s="711">
        <f t="shared" si="135"/>
        <v>1092.6148898802419</v>
      </c>
      <c r="R508" s="711">
        <f t="shared" si="136"/>
        <v>1081.081055891525</v>
      </c>
      <c r="S508" s="711">
        <f t="shared" si="137"/>
        <v>1074.064457997426</v>
      </c>
      <c r="T508" s="711">
        <f t="shared" si="138"/>
        <v>1071.6270644049378</v>
      </c>
    </row>
    <row r="509" spans="2:20">
      <c r="B509" s="581">
        <v>435</v>
      </c>
      <c r="C509" s="711">
        <f t="shared" si="123"/>
        <v>6.3311057878472292</v>
      </c>
      <c r="D509" s="711">
        <f t="shared" si="124"/>
        <v>1501.1700701160682</v>
      </c>
      <c r="E509" s="711">
        <f t="shared" si="125"/>
        <v>1012.9172448845256</v>
      </c>
      <c r="F509" s="711">
        <f t="shared" si="126"/>
        <v>651.02932713574671</v>
      </c>
      <c r="G509" s="711">
        <f t="shared" si="127"/>
        <v>434.55690493779724</v>
      </c>
      <c r="H509" s="718">
        <f t="shared" si="128"/>
        <v>309.91887848848</v>
      </c>
      <c r="I509" s="711">
        <f t="shared" si="129"/>
        <v>308.9892727824656</v>
      </c>
      <c r="J509" s="711">
        <f t="shared" si="130"/>
        <v>308.332802401207</v>
      </c>
      <c r="K509" s="711">
        <f t="shared" si="131"/>
        <v>307.94145932678657</v>
      </c>
      <c r="L509" s="711">
        <f t="shared" si="132"/>
        <v>307.81039739305265</v>
      </c>
      <c r="N509" s="581">
        <v>435</v>
      </c>
      <c r="O509" s="711">
        <f t="shared" si="133"/>
        <v>6.3311057878472292</v>
      </c>
      <c r="P509" s="711">
        <f t="shared" si="134"/>
        <v>1109.5911513357055</v>
      </c>
      <c r="Q509" s="711">
        <f t="shared" si="135"/>
        <v>1093.6778337753187</v>
      </c>
      <c r="R509" s="711">
        <f t="shared" si="136"/>
        <v>1082.1688511665402</v>
      </c>
      <c r="S509" s="711">
        <f t="shared" si="137"/>
        <v>1075.1671758315802</v>
      </c>
      <c r="T509" s="711">
        <f t="shared" si="138"/>
        <v>1072.734639772194</v>
      </c>
    </row>
    <row r="510" spans="2:20">
      <c r="B510" s="581">
        <v>436</v>
      </c>
      <c r="C510" s="711">
        <f t="shared" si="123"/>
        <v>6.3456600540261885</v>
      </c>
      <c r="D510" s="711">
        <f t="shared" si="124"/>
        <v>1501.254302679411</v>
      </c>
      <c r="E510" s="711">
        <f t="shared" si="125"/>
        <v>1013.4871448178716</v>
      </c>
      <c r="F510" s="711">
        <f t="shared" si="126"/>
        <v>651.68514434697045</v>
      </c>
      <c r="G510" s="711">
        <f t="shared" si="127"/>
        <v>434.9710738479684</v>
      </c>
      <c r="H510" s="718">
        <f t="shared" si="128"/>
        <v>309.98732793641295</v>
      </c>
      <c r="I510" s="711">
        <f t="shared" si="129"/>
        <v>309.05504647892195</v>
      </c>
      <c r="J510" s="711">
        <f t="shared" si="130"/>
        <v>308.39664768748719</v>
      </c>
      <c r="K510" s="711">
        <f t="shared" si="131"/>
        <v>308.00413760817014</v>
      </c>
      <c r="L510" s="711">
        <f t="shared" si="132"/>
        <v>307.87267839232038</v>
      </c>
      <c r="N510" s="581">
        <v>436</v>
      </c>
      <c r="O510" s="711">
        <f t="shared" si="133"/>
        <v>6.3456600540261885</v>
      </c>
      <c r="P510" s="711">
        <f t="shared" si="134"/>
        <v>1110.6172814725464</v>
      </c>
      <c r="Q510" s="711">
        <f t="shared" si="135"/>
        <v>1094.7384413348063</v>
      </c>
      <c r="R510" s="711">
        <f t="shared" si="136"/>
        <v>1083.2542554829856</v>
      </c>
      <c r="S510" s="711">
        <f t="shared" si="137"/>
        <v>1076.2674699075919</v>
      </c>
      <c r="T510" s="711">
        <f t="shared" si="138"/>
        <v>1073.8397807045187</v>
      </c>
    </row>
    <row r="511" spans="2:20">
      <c r="B511" s="581">
        <v>437</v>
      </c>
      <c r="C511" s="711">
        <f t="shared" si="123"/>
        <v>6.3602143202051478</v>
      </c>
      <c r="D511" s="711">
        <f t="shared" si="124"/>
        <v>1501.3382617839723</v>
      </c>
      <c r="E511" s="711">
        <f t="shared" si="125"/>
        <v>1014.0552418966483</v>
      </c>
      <c r="F511" s="711">
        <f t="shared" si="126"/>
        <v>652.33948425246649</v>
      </c>
      <c r="G511" s="711">
        <f t="shared" si="127"/>
        <v>435.38477340197892</v>
      </c>
      <c r="H511" s="718">
        <f t="shared" si="128"/>
        <v>310.05595254362584</v>
      </c>
      <c r="I511" s="711">
        <f t="shared" si="129"/>
        <v>309.12100014257913</v>
      </c>
      <c r="J511" s="711">
        <f t="shared" si="130"/>
        <v>308.46067632771394</v>
      </c>
      <c r="K511" s="711">
        <f t="shared" si="131"/>
        <v>308.06700124643703</v>
      </c>
      <c r="L511" s="711">
        <f t="shared" si="132"/>
        <v>307.93514539129319</v>
      </c>
      <c r="N511" s="581">
        <v>437</v>
      </c>
      <c r="O511" s="711">
        <f t="shared" si="133"/>
        <v>6.3602143202051478</v>
      </c>
      <c r="P511" s="711">
        <f t="shared" si="134"/>
        <v>1111.641156189916</v>
      </c>
      <c r="Q511" s="711">
        <f t="shared" si="135"/>
        <v>1095.7967176939374</v>
      </c>
      <c r="R511" s="711">
        <f t="shared" si="136"/>
        <v>1084.3372740961543</v>
      </c>
      <c r="S511" s="711">
        <f t="shared" si="137"/>
        <v>1077.365345552847</v>
      </c>
      <c r="T511" s="711">
        <f t="shared" si="138"/>
        <v>1074.9424925527655</v>
      </c>
    </row>
    <row r="512" spans="2:20">
      <c r="B512" s="581">
        <v>438</v>
      </c>
      <c r="C512" s="711">
        <f t="shared" si="123"/>
        <v>6.374768586384107</v>
      </c>
      <c r="D512" s="711">
        <f t="shared" si="124"/>
        <v>1501.4219487442647</v>
      </c>
      <c r="E512" s="711">
        <f t="shared" si="125"/>
        <v>1014.6215444865709</v>
      </c>
      <c r="F512" s="711">
        <f t="shared" si="126"/>
        <v>652.99234992983088</v>
      </c>
      <c r="G512" s="711">
        <f t="shared" si="127"/>
        <v>435.79800196075746</v>
      </c>
      <c r="H512" s="718">
        <f t="shared" si="128"/>
        <v>310.12475195628662</v>
      </c>
      <c r="I512" s="711">
        <f t="shared" si="129"/>
        <v>309.18713343120407</v>
      </c>
      <c r="J512" s="711">
        <f t="shared" si="130"/>
        <v>308.52488798865227</v>
      </c>
      <c r="K512" s="711">
        <f t="shared" si="131"/>
        <v>308.13004991405813</v>
      </c>
      <c r="L512" s="711">
        <f t="shared" si="132"/>
        <v>307.99779806442984</v>
      </c>
      <c r="N512" s="581">
        <v>438</v>
      </c>
      <c r="O512" s="711">
        <f t="shared" si="133"/>
        <v>6.374768586384107</v>
      </c>
      <c r="P512" s="711">
        <f t="shared" si="134"/>
        <v>1112.6627804451941</v>
      </c>
      <c r="Q512" s="711">
        <f t="shared" si="135"/>
        <v>1096.8526679766569</v>
      </c>
      <c r="R512" s="711">
        <f t="shared" si="136"/>
        <v>1085.4179122497885</v>
      </c>
      <c r="S512" s="711">
        <f t="shared" si="137"/>
        <v>1078.4608080830217</v>
      </c>
      <c r="T512" s="711">
        <f t="shared" si="138"/>
        <v>1076.0427806560265</v>
      </c>
    </row>
    <row r="513" spans="2:20">
      <c r="B513" s="581">
        <v>439</v>
      </c>
      <c r="C513" s="711">
        <f t="shared" si="123"/>
        <v>6.3893228525630654</v>
      </c>
      <c r="D513" s="711">
        <f t="shared" si="124"/>
        <v>1501.5053648657706</v>
      </c>
      <c r="E513" s="711">
        <f t="shared" si="125"/>
        <v>1015.1860608977047</v>
      </c>
      <c r="F513" s="711">
        <f t="shared" si="126"/>
        <v>653.6437444592367</v>
      </c>
      <c r="G513" s="711">
        <f t="shared" si="127"/>
        <v>436.21075791230118</v>
      </c>
      <c r="H513" s="718">
        <f t="shared" si="128"/>
        <v>310.19372582016206</v>
      </c>
      <c r="I513" s="711">
        <f t="shared" si="129"/>
        <v>309.25344600193733</v>
      </c>
      <c r="J513" s="711">
        <f t="shared" si="130"/>
        <v>308.58928233627449</v>
      </c>
      <c r="K513" s="711">
        <f t="shared" si="131"/>
        <v>308.19328328260889</v>
      </c>
      <c r="L513" s="711">
        <f t="shared" si="132"/>
        <v>308.06063608525972</v>
      </c>
      <c r="N513" s="581">
        <v>439</v>
      </c>
      <c r="O513" s="711">
        <f t="shared" si="133"/>
        <v>6.3893228525630654</v>
      </c>
      <c r="P513" s="711">
        <f t="shared" si="134"/>
        <v>1113.6821591848648</v>
      </c>
      <c r="Q513" s="711">
        <f t="shared" si="135"/>
        <v>1097.9062972956476</v>
      </c>
      <c r="R513" s="711">
        <f t="shared" si="136"/>
        <v>1086.4961751761043</v>
      </c>
      <c r="S513" s="711">
        <f t="shared" si="137"/>
        <v>1079.5538628021091</v>
      </c>
      <c r="T513" s="711">
        <f t="shared" si="138"/>
        <v>1077.1406503416588</v>
      </c>
    </row>
    <row r="514" spans="2:20">
      <c r="B514" s="581">
        <v>440</v>
      </c>
      <c r="C514" s="711">
        <f t="shared" si="123"/>
        <v>6.4038771187420247</v>
      </c>
      <c r="D514" s="711">
        <f t="shared" si="124"/>
        <v>1501.5885114450207</v>
      </c>
      <c r="E514" s="711">
        <f t="shared" si="125"/>
        <v>1015.7487993849381</v>
      </c>
      <c r="F514" s="711">
        <f t="shared" si="126"/>
        <v>654.29367092328232</v>
      </c>
      <c r="G514" s="711">
        <f t="shared" si="127"/>
        <v>436.62303967144118</v>
      </c>
      <c r="H514" s="718">
        <f t="shared" si="128"/>
        <v>310.26287378062955</v>
      </c>
      <c r="I514" s="711">
        <f t="shared" si="129"/>
        <v>309.31993751130739</v>
      </c>
      <c r="J514" s="711">
        <f t="shared" si="130"/>
        <v>308.65385903577544</v>
      </c>
      <c r="K514" s="711">
        <f t="shared" si="131"/>
        <v>308.25670102278605</v>
      </c>
      <c r="L514" s="711">
        <f t="shared" si="132"/>
        <v>308.12365912639916</v>
      </c>
      <c r="N514" s="581">
        <v>440</v>
      </c>
      <c r="O514" s="711">
        <f t="shared" si="133"/>
        <v>6.4038771187420247</v>
      </c>
      <c r="P514" s="711">
        <f t="shared" si="134"/>
        <v>1114.699297344539</v>
      </c>
      <c r="Q514" s="711">
        <f t="shared" si="135"/>
        <v>1098.9576107523551</v>
      </c>
      <c r="R514" s="711">
        <f t="shared" si="136"/>
        <v>1087.5720680958177</v>
      </c>
      <c r="S514" s="711">
        <f t="shared" si="137"/>
        <v>1080.6445150024435</v>
      </c>
      <c r="T514" s="711">
        <f t="shared" si="138"/>
        <v>1078.2361069253102</v>
      </c>
    </row>
    <row r="515" spans="2:20">
      <c r="B515" s="581">
        <v>441</v>
      </c>
      <c r="C515" s="711">
        <f t="shared" si="123"/>
        <v>6.418431384920984</v>
      </c>
      <c r="D515" s="711">
        <f t="shared" si="124"/>
        <v>1501.671389769672</v>
      </c>
      <c r="E515" s="711">
        <f t="shared" si="125"/>
        <v>1016.309768148451</v>
      </c>
      <c r="F515" s="711">
        <f t="shared" si="126"/>
        <v>654.94213240684132</v>
      </c>
      <c r="G515" s="711">
        <f t="shared" si="127"/>
        <v>437.03484567960953</v>
      </c>
      <c r="H515" s="718">
        <f t="shared" si="128"/>
        <v>310.33219548268909</v>
      </c>
      <c r="I515" s="711">
        <f t="shared" si="129"/>
        <v>309.38660761524437</v>
      </c>
      <c r="J515" s="711">
        <f t="shared" si="130"/>
        <v>308.71861775158777</v>
      </c>
      <c r="K515" s="711">
        <f t="shared" si="131"/>
        <v>308.3203028044237</v>
      </c>
      <c r="L515" s="711">
        <f t="shared" si="132"/>
        <v>308.18686685956789</v>
      </c>
      <c r="N515" s="581">
        <v>441</v>
      </c>
      <c r="O515" s="711">
        <f t="shared" si="133"/>
        <v>6.418431384920984</v>
      </c>
      <c r="P515" s="711">
        <f t="shared" si="134"/>
        <v>1115.7141998489799</v>
      </c>
      <c r="Q515" s="711">
        <f t="shared" si="135"/>
        <v>1100.0066134370118</v>
      </c>
      <c r="R515" s="711">
        <f t="shared" si="136"/>
        <v>1088.6455962181697</v>
      </c>
      <c r="S515" s="711">
        <f t="shared" si="137"/>
        <v>1081.7327699647271</v>
      </c>
      <c r="T515" s="711">
        <f t="shared" si="138"/>
        <v>1079.3291557109446</v>
      </c>
    </row>
    <row r="516" spans="2:20">
      <c r="B516" s="581">
        <v>442</v>
      </c>
      <c r="C516" s="711">
        <f t="shared" si="123"/>
        <v>6.4329856510999432</v>
      </c>
      <c r="D516" s="711">
        <f t="shared" si="124"/>
        <v>1501.7540011185843</v>
      </c>
      <c r="E516" s="711">
        <f t="shared" si="125"/>
        <v>1016.8689753341781</v>
      </c>
      <c r="F516" s="711">
        <f t="shared" si="126"/>
        <v>655.58913199691528</v>
      </c>
      <c r="G516" s="711">
        <f t="shared" si="127"/>
        <v>437.44617440460826</v>
      </c>
      <c r="H516" s="718">
        <f t="shared" si="128"/>
        <v>310.40169057097518</v>
      </c>
      <c r="I516" s="711">
        <f t="shared" si="129"/>
        <v>309.4534559690938</v>
      </c>
      <c r="J516" s="711">
        <f t="shared" si="130"/>
        <v>308.78355814739757</v>
      </c>
      <c r="K516" s="711">
        <f t="shared" si="131"/>
        <v>308.38408829650916</v>
      </c>
      <c r="L516" s="711">
        <f t="shared" si="132"/>
        <v>308.25025895560577</v>
      </c>
      <c r="N516" s="581">
        <v>442</v>
      </c>
      <c r="O516" s="711">
        <f t="shared" si="133"/>
        <v>6.4329856510999432</v>
      </c>
      <c r="P516" s="711">
        <f t="shared" si="134"/>
        <v>1116.7268716121264</v>
      </c>
      <c r="Q516" s="711">
        <f t="shared" si="135"/>
        <v>1101.0533104286615</v>
      </c>
      <c r="R516" s="711">
        <f t="shared" si="136"/>
        <v>1089.716764740951</v>
      </c>
      <c r="S516" s="711">
        <f t="shared" si="137"/>
        <v>1082.8186329580551</v>
      </c>
      <c r="T516" s="711">
        <f t="shared" si="138"/>
        <v>1080.4198019908677</v>
      </c>
    </row>
    <row r="517" spans="2:20">
      <c r="B517" s="581">
        <v>443</v>
      </c>
      <c r="C517" s="711">
        <f t="shared" si="123"/>
        <v>6.4475399172789025</v>
      </c>
      <c r="D517" s="711">
        <f t="shared" si="124"/>
        <v>1501.8363467618965</v>
      </c>
      <c r="E517" s="711">
        <f t="shared" si="125"/>
        <v>1017.4264290342685</v>
      </c>
      <c r="F517" s="711">
        <f t="shared" si="126"/>
        <v>656.23467278248927</v>
      </c>
      <c r="G517" s="711">
        <f t="shared" si="127"/>
        <v>437.85702434037916</v>
      </c>
      <c r="H517" s="718">
        <f t="shared" si="128"/>
        <v>310.47135868976846</v>
      </c>
      <c r="I517" s="711">
        <f t="shared" si="129"/>
        <v>309.52048222763028</v>
      </c>
      <c r="J517" s="711">
        <f t="shared" si="130"/>
        <v>308.84867988615883</v>
      </c>
      <c r="K517" s="711">
        <f t="shared" si="131"/>
        <v>308.44805716719947</v>
      </c>
      <c r="L517" s="711">
        <f t="shared" si="132"/>
        <v>308.31383508448869</v>
      </c>
      <c r="N517" s="581">
        <v>443</v>
      </c>
      <c r="O517" s="711">
        <f t="shared" si="133"/>
        <v>6.4475399172789025</v>
      </c>
      <c r="P517" s="711">
        <f t="shared" si="134"/>
        <v>1117.7373175371156</v>
      </c>
      <c r="Q517" s="711">
        <f t="shared" si="135"/>
        <v>1102.0977067951851</v>
      </c>
      <c r="R517" s="711">
        <f t="shared" si="136"/>
        <v>1090.7855788505281</v>
      </c>
      <c r="S517" s="711">
        <f t="shared" si="137"/>
        <v>1083.9021092399412</v>
      </c>
      <c r="T517" s="711">
        <f t="shared" si="138"/>
        <v>1081.5080510457528</v>
      </c>
    </row>
    <row r="518" spans="2:20">
      <c r="B518" s="581">
        <v>444</v>
      </c>
      <c r="C518" s="711">
        <f t="shared" si="123"/>
        <v>6.4620941834578618</v>
      </c>
      <c r="D518" s="711">
        <f t="shared" si="124"/>
        <v>1501.9184279611018</v>
      </c>
      <c r="E518" s="711">
        <f t="shared" si="125"/>
        <v>1017.9821372875404</v>
      </c>
      <c r="F518" s="711">
        <f t="shared" si="126"/>
        <v>656.87875785438871</v>
      </c>
      <c r="G518" s="711">
        <f t="shared" si="127"/>
        <v>438.26739400677542</v>
      </c>
      <c r="H518" s="718">
        <f t="shared" si="128"/>
        <v>310.54119948300735</v>
      </c>
      <c r="I518" s="711">
        <f t="shared" si="129"/>
        <v>309.58768604507117</v>
      </c>
      <c r="J518" s="711">
        <f t="shared" si="130"/>
        <v>308.91398263010899</v>
      </c>
      <c r="K518" s="711">
        <f t="shared" si="131"/>
        <v>308.51220908383658</v>
      </c>
      <c r="L518" s="711">
        <f t="shared" si="132"/>
        <v>308.37759491534467</v>
      </c>
      <c r="N518" s="581">
        <v>444</v>
      </c>
      <c r="O518" s="711">
        <f t="shared" si="133"/>
        <v>6.4620941834578618</v>
      </c>
      <c r="P518" s="711">
        <f t="shared" si="134"/>
        <v>1118.7455425163082</v>
      </c>
      <c r="Q518" s="711">
        <f t="shared" si="135"/>
        <v>1103.1398075933239</v>
      </c>
      <c r="R518" s="711">
        <f t="shared" si="136"/>
        <v>1091.8520437218676</v>
      </c>
      <c r="S518" s="711">
        <f t="shared" si="137"/>
        <v>1084.9832040563435</v>
      </c>
      <c r="T518" s="711">
        <f t="shared" si="138"/>
        <v>1082.5939081446666</v>
      </c>
    </row>
    <row r="519" spans="2:20">
      <c r="B519" s="581">
        <v>445</v>
      </c>
      <c r="C519" s="711">
        <f t="shared" si="123"/>
        <v>6.4766484496368211</v>
      </c>
      <c r="D519" s="711">
        <f t="shared" si="124"/>
        <v>1502.0002459691223</v>
      </c>
      <c r="E519" s="711">
        <f t="shared" si="125"/>
        <v>1018.5361080799312</v>
      </c>
      <c r="F519" s="711">
        <f t="shared" si="126"/>
        <v>657.52139030513945</v>
      </c>
      <c r="G519" s="711">
        <f t="shared" si="127"/>
        <v>438.67728194933466</v>
      </c>
      <c r="H519" s="718">
        <f t="shared" si="128"/>
        <v>310.61121259429956</v>
      </c>
      <c r="I519" s="711">
        <f t="shared" si="129"/>
        <v>309.65506707508985</v>
      </c>
      <c r="J519" s="711">
        <f t="shared" si="130"/>
        <v>308.97946604078322</v>
      </c>
      <c r="K519" s="711">
        <f t="shared" si="131"/>
        <v>308.57654371296337</v>
      </c>
      <c r="L519" s="711">
        <f t="shared" si="132"/>
        <v>308.44153811646999</v>
      </c>
      <c r="N519" s="581">
        <v>445</v>
      </c>
      <c r="O519" s="711">
        <f t="shared" si="133"/>
        <v>6.4766484496368211</v>
      </c>
      <c r="P519" s="711">
        <f t="shared" si="134"/>
        <v>1119.7515514313118</v>
      </c>
      <c r="Q519" s="711">
        <f t="shared" si="135"/>
        <v>1104.1796178687046</v>
      </c>
      <c r="R519" s="711">
        <f t="shared" si="136"/>
        <v>1092.9161645185623</v>
      </c>
      <c r="S519" s="711">
        <f t="shared" si="137"/>
        <v>1086.0619226416891</v>
      </c>
      <c r="T519" s="711">
        <f t="shared" si="138"/>
        <v>1083.6773785450946</v>
      </c>
    </row>
    <row r="520" spans="2:20">
      <c r="B520" s="581">
        <v>446</v>
      </c>
      <c r="C520" s="711">
        <f t="shared" si="123"/>
        <v>6.4912027158157795</v>
      </c>
      <c r="D520" s="711">
        <f t="shared" si="124"/>
        <v>1502.0818020303836</v>
      </c>
      <c r="E520" s="711">
        <f t="shared" si="125"/>
        <v>1019.0883493449436</v>
      </c>
      <c r="F520" s="711">
        <f t="shared" si="126"/>
        <v>658.16257322882973</v>
      </c>
      <c r="G520" s="711">
        <f t="shared" si="127"/>
        <v>439.0866867390535</v>
      </c>
      <c r="H520" s="718">
        <f t="shared" si="128"/>
        <v>310.68139766693349</v>
      </c>
      <c r="I520" s="711">
        <f t="shared" si="129"/>
        <v>309.72262497082897</v>
      </c>
      <c r="J520" s="711">
        <f t="shared" si="130"/>
        <v>309.04512977902948</v>
      </c>
      <c r="K520" s="711">
        <f t="shared" si="131"/>
        <v>308.64106072033911</v>
      </c>
      <c r="L520" s="711">
        <f t="shared" si="132"/>
        <v>308.50566435534489</v>
      </c>
      <c r="N520" s="581">
        <v>446</v>
      </c>
      <c r="O520" s="711">
        <f t="shared" si="133"/>
        <v>6.4912027158157795</v>
      </c>
      <c r="P520" s="711">
        <f t="shared" si="134"/>
        <v>1120.7553491530041</v>
      </c>
      <c r="Q520" s="711">
        <f t="shared" si="135"/>
        <v>1105.2171426558634</v>
      </c>
      <c r="R520" s="711">
        <f t="shared" si="136"/>
        <v>1093.9779463928546</v>
      </c>
      <c r="S520" s="711">
        <f t="shared" si="137"/>
        <v>1087.1382702189001</v>
      </c>
      <c r="T520" s="711">
        <f t="shared" si="138"/>
        <v>1084.7584674929658</v>
      </c>
    </row>
    <row r="521" spans="2:20">
      <c r="B521" s="581">
        <v>447</v>
      </c>
      <c r="C521" s="711">
        <f t="shared" si="123"/>
        <v>6.5057569819947387</v>
      </c>
      <c r="D521" s="711">
        <f t="shared" si="124"/>
        <v>1502.1630973808874</v>
      </c>
      <c r="E521" s="711">
        <f t="shared" si="125"/>
        <v>1019.6388689640875</v>
      </c>
      <c r="F521" s="711">
        <f t="shared" si="126"/>
        <v>658.80230972097422</v>
      </c>
      <c r="G521" s="711">
        <f t="shared" si="127"/>
        <v>439.49560697216344</v>
      </c>
      <c r="H521" s="718">
        <f t="shared" si="128"/>
        <v>310.7517543438895</v>
      </c>
      <c r="I521" s="711">
        <f t="shared" si="129"/>
        <v>309.79035938491364</v>
      </c>
      <c r="J521" s="711">
        <f t="shared" si="130"/>
        <v>309.11097350502291</v>
      </c>
      <c r="K521" s="711">
        <f t="shared" si="131"/>
        <v>308.70575977095467</v>
      </c>
      <c r="L521" s="711">
        <f t="shared" si="132"/>
        <v>308.5699732986493</v>
      </c>
      <c r="N521" s="581">
        <v>447</v>
      </c>
      <c r="O521" s="711">
        <f t="shared" si="133"/>
        <v>6.5057569819947387</v>
      </c>
      <c r="P521" s="711">
        <f t="shared" si="134"/>
        <v>1121.7569405415563</v>
      </c>
      <c r="Q521" s="711">
        <f t="shared" si="135"/>
        <v>1106.2523869782715</v>
      </c>
      <c r="R521" s="711">
        <f t="shared" si="136"/>
        <v>1095.0373944856628</v>
      </c>
      <c r="S521" s="711">
        <f t="shared" si="137"/>
        <v>1088.2122519994189</v>
      </c>
      <c r="T521" s="711">
        <f t="shared" si="138"/>
        <v>1085.8371802226793</v>
      </c>
    </row>
    <row r="522" spans="2:20">
      <c r="B522" s="581">
        <v>448</v>
      </c>
      <c r="C522" s="711">
        <f t="shared" si="123"/>
        <v>6.520311248173698</v>
      </c>
      <c r="D522" s="711">
        <f t="shared" si="124"/>
        <v>1502.2441332482836</v>
      </c>
      <c r="E522" s="711">
        <f t="shared" si="125"/>
        <v>1020.1876747673172</v>
      </c>
      <c r="F522" s="711">
        <f t="shared" si="126"/>
        <v>659.4406028783809</v>
      </c>
      <c r="G522" s="711">
        <f t="shared" si="127"/>
        <v>439.9040412699083</v>
      </c>
      <c r="H522" s="718">
        <f t="shared" si="128"/>
        <v>310.82228226785094</v>
      </c>
      <c r="I522" s="711">
        <f t="shared" si="129"/>
        <v>309.85826996946457</v>
      </c>
      <c r="J522" s="711">
        <f t="shared" si="130"/>
        <v>309.17699687828025</v>
      </c>
      <c r="K522" s="711">
        <f t="shared" si="131"/>
        <v>308.77064052904814</v>
      </c>
      <c r="L522" s="711">
        <f t="shared" si="132"/>
        <v>308.63446461227818</v>
      </c>
      <c r="N522" s="581">
        <v>448</v>
      </c>
      <c r="O522" s="711">
        <f t="shared" si="133"/>
        <v>6.520311248173698</v>
      </c>
      <c r="P522" s="711">
        <f t="shared" si="134"/>
        <v>1122.7563304464575</v>
      </c>
      <c r="Q522" s="711">
        <f t="shared" si="135"/>
        <v>1107.2853558483575</v>
      </c>
      <c r="R522" s="711">
        <f t="shared" si="136"/>
        <v>1096.0945139266055</v>
      </c>
      <c r="S522" s="711">
        <f t="shared" si="137"/>
        <v>1089.2838731832328</v>
      </c>
      <c r="T522" s="711">
        <f t="shared" si="138"/>
        <v>1086.913521957129</v>
      </c>
    </row>
    <row r="523" spans="2:20">
      <c r="B523" s="581">
        <v>449</v>
      </c>
      <c r="C523" s="711">
        <f t="shared" ref="C523:C586" si="139">$C$73*B523</f>
        <v>6.5348655143526573</v>
      </c>
      <c r="D523" s="711">
        <f t="shared" ref="D523:D586" si="140">(1-2*FoAb-2*FoAb*BiCombAb)*D522+2*FoAb*E522+2*FoAb*BiCombAb*Tcomb</f>
        <v>1502.3249108519426</v>
      </c>
      <c r="E523" s="711">
        <f t="shared" ref="E523:E586" si="141">FoAb*D522+(1-2*FoAb)*E522+FoAb*F522</f>
        <v>1020.7347745334645</v>
      </c>
      <c r="F523" s="711">
        <f t="shared" ref="F523:F586" si="142">FoAb*E522+(1-2*FoAb)*F522+FoAb*G522</f>
        <v>660.07745579901928</v>
      </c>
      <c r="G523" s="711">
        <f t="shared" ref="G523:G586" si="143">FoAb*F522+(1-2*FoAb)*G522+FoAb*H522</f>
        <v>440.31198827832327</v>
      </c>
      <c r="H523" s="718">
        <f t="shared" ref="H523:H586" si="144">_FoN1*G522+(1-_FoN1-_FoN2)*H522+_FoN2*I522</f>
        <v>310.8929810812154</v>
      </c>
      <c r="I523" s="711">
        <f t="shared" ref="I523:I586" si="145">FoCase*H522+(1-2*FoCase)*I522+FoCase*J522</f>
        <v>309.9263563761109</v>
      </c>
      <c r="J523" s="711">
        <f t="shared" ref="J523:J586" si="146">FoCase*I522+(1-2*FoCase)*J522+FoCase*K522</f>
        <v>309.24319955767407</v>
      </c>
      <c r="K523" s="711">
        <f t="shared" ref="K523:K586" si="147">FoCase*J522+(1-2*FoCase)*K522+FoCase*L522</f>
        <v>308.83570265811949</v>
      </c>
      <c r="L523" s="711">
        <f t="shared" ref="L523:L586" si="148">(1-2*FoCase-2*FoCase*BiAtmCase)*L522+2*FoCase*K522+2*FoCase*BiAtmCase*Tatm</f>
        <v>308.69913796135711</v>
      </c>
      <c r="N523" s="581">
        <v>449</v>
      </c>
      <c r="O523" s="711">
        <f t="shared" ref="O523:O586" si="149">$O$73*N523</f>
        <v>6.5348655143526573</v>
      </c>
      <c r="P523" s="711">
        <f t="shared" ref="P523:P586" si="150">(1-2*FoCase-2*FoCase*BiCombCase)*P522+2*FoCase*Q522+2*FoCase*BiCombCase*Tcomb</f>
        <v>1123.7535237065374</v>
      </c>
      <c r="Q523" s="711">
        <f t="shared" ref="Q523:Q586" si="151">FoCase*P522+(1-2*FoCase)*Q522+FoCase*R522</f>
        <v>1108.3160542675339</v>
      </c>
      <c r="R523" s="711">
        <f t="shared" ref="R523:R586" si="152">FoCase*Q522+(1-2*FoCase)*R522+FoCase*S522</f>
        <v>1097.1493098340263</v>
      </c>
      <c r="S523" s="711">
        <f t="shared" ref="S523:S586" si="153">FoCase*R522+(1-2*FoCase)*S522+FoCase*T522</f>
        <v>1090.3531389589002</v>
      </c>
      <c r="T523" s="711">
        <f t="shared" ref="T523:T586" si="154">(1-2*FoCase-2*FoCase*BiAtmCase)*T522+2*FoCase*S522+2*FoCase*BiAtmCase*Tatm</f>
        <v>1087.9874979077285</v>
      </c>
    </row>
    <row r="524" spans="2:20">
      <c r="B524" s="581">
        <v>450</v>
      </c>
      <c r="C524" s="711">
        <f t="shared" si="139"/>
        <v>6.5494197805316166</v>
      </c>
      <c r="D524" s="711">
        <f t="shared" si="140"/>
        <v>1502.4054314030263</v>
      </c>
      <c r="E524" s="711">
        <f t="shared" si="141"/>
        <v>1021.2801759906679</v>
      </c>
      <c r="F524" s="711">
        <f t="shared" si="142"/>
        <v>660.71287158189136</v>
      </c>
      <c r="G524" s="711">
        <f t="shared" si="143"/>
        <v>440.71944666801494</v>
      </c>
      <c r="H524" s="718">
        <f t="shared" si="144"/>
        <v>310.96385042610552</v>
      </c>
      <c r="I524" s="711">
        <f t="shared" si="145"/>
        <v>309.99461825600309</v>
      </c>
      <c r="J524" s="711">
        <f t="shared" si="146"/>
        <v>309.30958120144703</v>
      </c>
      <c r="K524" s="711">
        <f t="shared" si="147"/>
        <v>308.90094582094594</v>
      </c>
      <c r="L524" s="711">
        <f t="shared" si="148"/>
        <v>308.76399301025754</v>
      </c>
      <c r="N524" s="581">
        <v>450</v>
      </c>
      <c r="O524" s="711">
        <f t="shared" si="149"/>
        <v>6.5494197805316166</v>
      </c>
      <c r="P524" s="711">
        <f t="shared" si="150"/>
        <v>1124.7485251499902</v>
      </c>
      <c r="Q524" s="711">
        <f t="shared" si="151"/>
        <v>1109.3444872262189</v>
      </c>
      <c r="R524" s="711">
        <f t="shared" si="152"/>
        <v>1098.2017873150191</v>
      </c>
      <c r="S524" s="711">
        <f t="shared" si="153"/>
        <v>1091.4200545035742</v>
      </c>
      <c r="T524" s="711">
        <f t="shared" si="154"/>
        <v>1089.0591132744375</v>
      </c>
    </row>
    <row r="525" spans="2:20">
      <c r="B525" s="581">
        <v>451</v>
      </c>
      <c r="C525" s="711">
        <f t="shared" si="139"/>
        <v>6.5639740467105758</v>
      </c>
      <c r="D525" s="711">
        <f t="shared" si="140"/>
        <v>1502.4856961045584</v>
      </c>
      <c r="E525" s="711">
        <f t="shared" si="141"/>
        <v>1021.8238868167977</v>
      </c>
      <c r="F525" s="711">
        <f t="shared" si="142"/>
        <v>661.34685332690447</v>
      </c>
      <c r="G525" s="711">
        <f t="shared" si="143"/>
        <v>441.12641513394334</v>
      </c>
      <c r="H525" s="718">
        <f t="shared" si="144"/>
        <v>311.03488994437998</v>
      </c>
      <c r="I525" s="711">
        <f t="shared" si="145"/>
        <v>310.06305525982543</v>
      </c>
      <c r="J525" s="711">
        <f t="shared" si="146"/>
        <v>309.37614146722581</v>
      </c>
      <c r="K525" s="711">
        <f t="shared" si="147"/>
        <v>308.9663696795966</v>
      </c>
      <c r="L525" s="711">
        <f t="shared" si="148"/>
        <v>308.82902942261188</v>
      </c>
      <c r="N525" s="581">
        <v>451</v>
      </c>
      <c r="O525" s="711">
        <f t="shared" si="149"/>
        <v>6.5639740467105758</v>
      </c>
      <c r="P525" s="711">
        <f t="shared" si="150"/>
        <v>1125.7413395943977</v>
      </c>
      <c r="Q525" s="711">
        <f t="shared" si="151"/>
        <v>1110.3706597038629</v>
      </c>
      <c r="R525" s="711">
        <f t="shared" si="152"/>
        <v>1099.2519514654521</v>
      </c>
      <c r="S525" s="711">
        <f t="shared" si="153"/>
        <v>1092.4846249830298</v>
      </c>
      <c r="T525" s="711">
        <f t="shared" si="154"/>
        <v>1090.1283732457857</v>
      </c>
    </row>
    <row r="526" spans="2:20">
      <c r="B526" s="581">
        <v>452</v>
      </c>
      <c r="C526" s="711">
        <f t="shared" si="139"/>
        <v>6.5785283128895351</v>
      </c>
      <c r="D526" s="711">
        <f t="shared" si="140"/>
        <v>1502.5657061514939</v>
      </c>
      <c r="E526" s="711">
        <f t="shared" si="141"/>
        <v>1022.3659146398762</v>
      </c>
      <c r="F526" s="711">
        <f t="shared" si="142"/>
        <v>661.97940413474612</v>
      </c>
      <c r="G526" s="711">
        <f t="shared" si="143"/>
        <v>441.53289239520507</v>
      </c>
      <c r="H526" s="718">
        <f t="shared" si="144"/>
        <v>311.10609927764403</v>
      </c>
      <c r="I526" s="711">
        <f t="shared" si="145"/>
        <v>310.1316670378086</v>
      </c>
      <c r="J526" s="711">
        <f t="shared" si="146"/>
        <v>309.44288001203518</v>
      </c>
      <c r="K526" s="711">
        <f t="shared" si="147"/>
        <v>309.03197389544738</v>
      </c>
      <c r="L526" s="711">
        <f t="shared" si="148"/>
        <v>308.89424686132838</v>
      </c>
      <c r="N526" s="581">
        <v>452</v>
      </c>
      <c r="O526" s="711">
        <f t="shared" si="149"/>
        <v>6.5785283128895351</v>
      </c>
      <c r="P526" s="711">
        <f t="shared" si="150"/>
        <v>1126.7319718467527</v>
      </c>
      <c r="Q526" s="711">
        <f t="shared" si="151"/>
        <v>1111.394576668971</v>
      </c>
      <c r="R526" s="711">
        <f t="shared" si="152"/>
        <v>1100.2998073699932</v>
      </c>
      <c r="S526" s="711">
        <f t="shared" si="153"/>
        <v>1093.5468555516866</v>
      </c>
      <c r="T526" s="711">
        <f t="shared" si="154"/>
        <v>1091.1952829988986</v>
      </c>
    </row>
    <row r="527" spans="2:20">
      <c r="B527" s="581">
        <v>453</v>
      </c>
      <c r="C527" s="711">
        <f t="shared" si="139"/>
        <v>6.5930825790684935</v>
      </c>
      <c r="D527" s="711">
        <f t="shared" si="140"/>
        <v>1502.645462730788</v>
      </c>
      <c r="E527" s="711">
        <f t="shared" si="141"/>
        <v>1022.9062670384951</v>
      </c>
      <c r="F527" s="711">
        <f t="shared" si="142"/>
        <v>662.61052710676131</v>
      </c>
      <c r="G527" s="711">
        <f t="shared" si="143"/>
        <v>441.93887719481796</v>
      </c>
      <c r="H527" s="718">
        <f t="shared" si="144"/>
        <v>311.17747806726027</v>
      </c>
      <c r="I527" s="711">
        <f t="shared" si="145"/>
        <v>310.20045323974244</v>
      </c>
      <c r="J527" s="711">
        <f t="shared" si="146"/>
        <v>309.50979649231152</v>
      </c>
      <c r="K527" s="711">
        <f t="shared" si="147"/>
        <v>309.0977581291952</v>
      </c>
      <c r="L527" s="711">
        <f t="shared" si="148"/>
        <v>308.95964498860633</v>
      </c>
      <c r="N527" s="581">
        <v>453</v>
      </c>
      <c r="O527" s="711">
        <f t="shared" si="149"/>
        <v>6.5930825790684935</v>
      </c>
      <c r="P527" s="711">
        <f t="shared" si="150"/>
        <v>1127.7204267034824</v>
      </c>
      <c r="Q527" s="711">
        <f t="shared" si="151"/>
        <v>1112.416243079128</v>
      </c>
      <c r="R527" s="711">
        <f t="shared" si="152"/>
        <v>1101.3453601021338</v>
      </c>
      <c r="S527" s="711">
        <f t="shared" si="153"/>
        <v>1094.6067513526355</v>
      </c>
      <c r="T527" s="711">
        <f t="shared" si="154"/>
        <v>1092.2598476995227</v>
      </c>
    </row>
    <row r="528" spans="2:20">
      <c r="B528" s="581">
        <v>454</v>
      </c>
      <c r="C528" s="711">
        <f t="shared" si="139"/>
        <v>6.6076368452474528</v>
      </c>
      <c r="D528" s="711">
        <f t="shared" si="140"/>
        <v>1502.7249670214651</v>
      </c>
      <c r="E528" s="711">
        <f t="shared" si="141"/>
        <v>1023.4449515422277</v>
      </c>
      <c r="F528" s="711">
        <f t="shared" si="142"/>
        <v>663.24022534483129</v>
      </c>
      <c r="G528" s="711">
        <f t="shared" si="143"/>
        <v>442.34436829950727</v>
      </c>
      <c r="H528" s="718">
        <f t="shared" si="144"/>
        <v>311.24902595435913</v>
      </c>
      <c r="I528" s="711">
        <f t="shared" si="145"/>
        <v>310.26941351498795</v>
      </c>
      <c r="J528" s="711">
        <f t="shared" si="146"/>
        <v>309.57689056391666</v>
      </c>
      <c r="K528" s="711">
        <f t="shared" si="147"/>
        <v>309.16372204087293</v>
      </c>
      <c r="L528" s="711">
        <f t="shared" si="148"/>
        <v>309.02522346595021</v>
      </c>
      <c r="N528" s="581">
        <v>454</v>
      </c>
      <c r="O528" s="711">
        <f t="shared" si="149"/>
        <v>6.6076368452474528</v>
      </c>
      <c r="P528" s="711">
        <f t="shared" si="150"/>
        <v>1128.7067089504717</v>
      </c>
      <c r="Q528" s="711">
        <f t="shared" si="151"/>
        <v>1113.4356638810214</v>
      </c>
      <c r="R528" s="711">
        <f t="shared" si="152"/>
        <v>1102.3886147242142</v>
      </c>
      <c r="S528" s="711">
        <f t="shared" si="153"/>
        <v>1095.6643175176628</v>
      </c>
      <c r="T528" s="711">
        <f t="shared" si="154"/>
        <v>1093.3220725020499</v>
      </c>
    </row>
    <row r="529" spans="2:20">
      <c r="B529" s="581">
        <v>455</v>
      </c>
      <c r="C529" s="711">
        <f t="shared" si="139"/>
        <v>6.622191111426412</v>
      </c>
      <c r="D529" s="711">
        <f t="shared" si="140"/>
        <v>1502.8042201946853</v>
      </c>
      <c r="E529" s="711">
        <f t="shared" si="141"/>
        <v>1023.9819756320378</v>
      </c>
      <c r="F529" s="711">
        <f t="shared" si="142"/>
        <v>663.86850195125464</v>
      </c>
      <c r="G529" s="711">
        <f t="shared" si="143"/>
        <v>442.74936449949297</v>
      </c>
      <c r="H529" s="718">
        <f t="shared" si="144"/>
        <v>311.32074257984931</v>
      </c>
      <c r="I529" s="711">
        <f t="shared" si="145"/>
        <v>310.33854751248947</v>
      </c>
      <c r="J529" s="711">
        <f t="shared" si="146"/>
        <v>309.64416188215148</v>
      </c>
      <c r="K529" s="711">
        <f t="shared" si="147"/>
        <v>309.22986528986331</v>
      </c>
      <c r="L529" s="711">
        <f t="shared" si="148"/>
        <v>309.09098195418494</v>
      </c>
      <c r="N529" s="581">
        <v>455</v>
      </c>
      <c r="O529" s="711">
        <f t="shared" si="149"/>
        <v>6.622191111426412</v>
      </c>
      <c r="P529" s="711">
        <f t="shared" si="150"/>
        <v>1129.6908233630859</v>
      </c>
      <c r="Q529" s="711">
        <f t="shared" si="151"/>
        <v>1114.4528440104659</v>
      </c>
      <c r="R529" s="711">
        <f t="shared" si="152"/>
        <v>1103.4295762874481</v>
      </c>
      <c r="S529" s="711">
        <f t="shared" si="153"/>
        <v>1096.7195591672748</v>
      </c>
      <c r="T529" s="711">
        <f t="shared" si="154"/>
        <v>1094.381962549543</v>
      </c>
    </row>
    <row r="530" spans="2:20">
      <c r="B530" s="581">
        <v>456</v>
      </c>
      <c r="C530" s="711">
        <f t="shared" si="139"/>
        <v>6.6367453776053713</v>
      </c>
      <c r="D530" s="711">
        <f t="shared" si="140"/>
        <v>1502.8832234138124</v>
      </c>
      <c r="E530" s="711">
        <f t="shared" si="141"/>
        <v>1024.5173467406851</v>
      </c>
      <c r="F530" s="711">
        <f t="shared" si="142"/>
        <v>664.49536002863033</v>
      </c>
      <c r="G530" s="711">
        <f t="shared" si="143"/>
        <v>443.15386460827904</v>
      </c>
      <c r="H530" s="718">
        <f t="shared" si="144"/>
        <v>311.39262758442811</v>
      </c>
      <c r="I530" s="711">
        <f t="shared" si="145"/>
        <v>310.40785488078711</v>
      </c>
      <c r="J530" s="711">
        <f t="shared" si="146"/>
        <v>309.711610101769</v>
      </c>
      <c r="K530" s="711">
        <f t="shared" si="147"/>
        <v>309.29618753491343</v>
      </c>
      <c r="L530" s="711">
        <f t="shared" si="148"/>
        <v>309.15692011346982</v>
      </c>
      <c r="N530" s="581">
        <v>456</v>
      </c>
      <c r="O530" s="711">
        <f t="shared" si="149"/>
        <v>6.6367453776053713</v>
      </c>
      <c r="P530" s="711">
        <f t="shared" si="150"/>
        <v>1130.6727747061934</v>
      </c>
      <c r="Q530" s="711">
        <f t="shared" si="151"/>
        <v>1115.4677883924287</v>
      </c>
      <c r="R530" s="711">
        <f t="shared" si="152"/>
        <v>1104.4682498319457</v>
      </c>
      <c r="S530" s="711">
        <f t="shared" si="153"/>
        <v>1097.7724814107239</v>
      </c>
      <c r="T530" s="711">
        <f t="shared" si="154"/>
        <v>1095.4395229737604</v>
      </c>
    </row>
    <row r="531" spans="2:20">
      <c r="B531" s="581">
        <v>457</v>
      </c>
      <c r="C531" s="711">
        <f t="shared" si="139"/>
        <v>6.6512996437843306</v>
      </c>
      <c r="D531" s="711">
        <f t="shared" si="140"/>
        <v>1502.9619778344797</v>
      </c>
      <c r="E531" s="711">
        <f t="shared" si="141"/>
        <v>1025.0510722531255</v>
      </c>
      <c r="F531" s="711">
        <f t="shared" si="142"/>
        <v>665.12080267974227</v>
      </c>
      <c r="G531" s="711">
        <f t="shared" si="143"/>
        <v>443.55786746244371</v>
      </c>
      <c r="H531" s="718">
        <f t="shared" si="144"/>
        <v>311.46468060859155</v>
      </c>
      <c r="I531" s="711">
        <f t="shared" si="145"/>
        <v>310.47733526802847</v>
      </c>
      <c r="J531" s="711">
        <f t="shared" si="146"/>
        <v>309.77923487698797</v>
      </c>
      <c r="K531" s="711">
        <f t="shared" si="147"/>
        <v>309.36268843414871</v>
      </c>
      <c r="L531" s="711">
        <f t="shared" si="148"/>
        <v>309.22303760331317</v>
      </c>
      <c r="N531" s="581">
        <v>457</v>
      </c>
      <c r="O531" s="711">
        <f t="shared" si="149"/>
        <v>6.6512996437843306</v>
      </c>
      <c r="P531" s="711">
        <f t="shared" si="150"/>
        <v>1131.6525677341913</v>
      </c>
      <c r="Q531" s="711">
        <f t="shared" si="151"/>
        <v>1116.4805019410503</v>
      </c>
      <c r="R531" s="711">
        <f t="shared" si="152"/>
        <v>1105.5046403867402</v>
      </c>
      <c r="S531" s="711">
        <f t="shared" si="153"/>
        <v>1098.8230893460318</v>
      </c>
      <c r="T531" s="711">
        <f t="shared" si="154"/>
        <v>1096.4947588951809</v>
      </c>
    </row>
    <row r="532" spans="2:20">
      <c r="B532" s="581">
        <v>458</v>
      </c>
      <c r="C532" s="711">
        <f t="shared" si="139"/>
        <v>6.6658539099632899</v>
      </c>
      <c r="D532" s="711">
        <f t="shared" si="140"/>
        <v>1503.0404846046556</v>
      </c>
      <c r="E532" s="711">
        <f t="shared" si="141"/>
        <v>1025.5831595069087</v>
      </c>
      <c r="F532" s="711">
        <f t="shared" si="142"/>
        <v>665.74483300744657</v>
      </c>
      <c r="G532" s="711">
        <f t="shared" si="143"/>
        <v>443.96137192143101</v>
      </c>
      <c r="H532" s="718">
        <f t="shared" si="144"/>
        <v>311.53690129264459</v>
      </c>
      <c r="I532" s="711">
        <f t="shared" si="145"/>
        <v>310.54698832198056</v>
      </c>
      <c r="J532" s="711">
        <f t="shared" si="146"/>
        <v>309.8470358615059</v>
      </c>
      <c r="K532" s="711">
        <f t="shared" si="147"/>
        <v>309.42936764508676</v>
      </c>
      <c r="L532" s="711">
        <f t="shared" si="148"/>
        <v>309.28933408258649</v>
      </c>
      <c r="N532" s="581">
        <v>458</v>
      </c>
      <c r="O532" s="711">
        <f t="shared" si="149"/>
        <v>6.6658539099632899</v>
      </c>
      <c r="P532" s="711">
        <f t="shared" si="150"/>
        <v>1132.630207191025</v>
      </c>
      <c r="Q532" s="711">
        <f t="shared" si="151"/>
        <v>1117.4909895596711</v>
      </c>
      <c r="R532" s="711">
        <f t="shared" si="152"/>
        <v>1106.5387529698105</v>
      </c>
      <c r="S532" s="711">
        <f t="shared" si="153"/>
        <v>1099.8713880600146</v>
      </c>
      <c r="T532" s="711">
        <f t="shared" si="154"/>
        <v>1097.547675423029</v>
      </c>
    </row>
    <row r="533" spans="2:20">
      <c r="B533" s="581">
        <v>459</v>
      </c>
      <c r="C533" s="711">
        <f t="shared" si="139"/>
        <v>6.6804081761422491</v>
      </c>
      <c r="D533" s="711">
        <f t="shared" si="140"/>
        <v>1503.118744864709</v>
      </c>
      <c r="E533" s="711">
        <f t="shared" si="141"/>
        <v>1026.1136157925712</v>
      </c>
      <c r="F533" s="711">
        <f t="shared" si="142"/>
        <v>666.36745411456013</v>
      </c>
      <c r="G533" s="711">
        <f t="shared" si="143"/>
        <v>444.36437686734445</v>
      </c>
      <c r="H533" s="718">
        <f t="shared" si="144"/>
        <v>311.60928927671102</v>
      </c>
      <c r="I533" s="711">
        <f t="shared" si="145"/>
        <v>310.61681369004151</v>
      </c>
      <c r="J533" s="711">
        <f t="shared" si="146"/>
        <v>309.91501270851211</v>
      </c>
      <c r="K533" s="711">
        <f t="shared" si="147"/>
        <v>309.49622482465134</v>
      </c>
      <c r="L533" s="711">
        <f t="shared" si="148"/>
        <v>309.35580920953839</v>
      </c>
      <c r="N533" s="581">
        <v>459</v>
      </c>
      <c r="O533" s="711">
        <f t="shared" si="149"/>
        <v>6.6804081761422491</v>
      </c>
      <c r="P533" s="711">
        <f t="shared" si="150"/>
        <v>1133.6056978102135</v>
      </c>
      <c r="Q533" s="711">
        <f t="shared" si="151"/>
        <v>1118.4992561408535</v>
      </c>
      <c r="R533" s="711">
        <f t="shared" si="152"/>
        <v>1107.5705925881057</v>
      </c>
      <c r="S533" s="711">
        <f t="shared" si="153"/>
        <v>1100.9173826283084</v>
      </c>
      <c r="T533" s="711">
        <f t="shared" si="154"/>
        <v>1098.5982776552985</v>
      </c>
    </row>
    <row r="534" spans="2:20">
      <c r="B534" s="581">
        <v>460</v>
      </c>
      <c r="C534" s="711">
        <f t="shared" si="139"/>
        <v>6.6949624423212075</v>
      </c>
      <c r="D534" s="711">
        <f t="shared" si="140"/>
        <v>1503.1967597474734</v>
      </c>
      <c r="E534" s="711">
        <f t="shared" si="141"/>
        <v>1026.6424483540263</v>
      </c>
      <c r="F534" s="711">
        <f t="shared" si="142"/>
        <v>666.98866910375079</v>
      </c>
      <c r="G534" s="711">
        <f t="shared" si="143"/>
        <v>444.76688120474125</v>
      </c>
      <c r="H534" s="718">
        <f t="shared" si="144"/>
        <v>311.68184420074363</v>
      </c>
      <c r="I534" s="711">
        <f t="shared" si="145"/>
        <v>310.68681101925245</v>
      </c>
      <c r="J534" s="711">
        <f t="shared" si="146"/>
        <v>309.98316507070058</v>
      </c>
      <c r="K534" s="711">
        <f t="shared" si="147"/>
        <v>309.56325962918589</v>
      </c>
      <c r="L534" s="711">
        <f t="shared" si="148"/>
        <v>309.42246264180881</v>
      </c>
      <c r="N534" s="581">
        <v>460</v>
      </c>
      <c r="O534" s="711">
        <f t="shared" si="149"/>
        <v>6.6949624423212075</v>
      </c>
      <c r="P534" s="711">
        <f t="shared" si="150"/>
        <v>1134.5790443148715</v>
      </c>
      <c r="Q534" s="711">
        <f t="shared" si="151"/>
        <v>1119.505306566406</v>
      </c>
      <c r="R534" s="711">
        <f t="shared" si="152"/>
        <v>1108.6001642375704</v>
      </c>
      <c r="S534" s="711">
        <f t="shared" si="153"/>
        <v>1101.9610781153924</v>
      </c>
      <c r="T534" s="711">
        <f t="shared" si="154"/>
        <v>1099.6465706787785</v>
      </c>
    </row>
    <row r="535" spans="2:20">
      <c r="B535" s="581">
        <v>461</v>
      </c>
      <c r="C535" s="711">
        <f t="shared" si="139"/>
        <v>6.7095167085001668</v>
      </c>
      <c r="D535" s="711">
        <f t="shared" si="140"/>
        <v>1503.2745303783108</v>
      </c>
      <c r="E535" s="711">
        <f t="shared" si="141"/>
        <v>1027.1696643889495</v>
      </c>
      <c r="F535" s="711">
        <f t="shared" si="142"/>
        <v>667.60848107743004</v>
      </c>
      <c r="G535" s="711">
        <f t="shared" si="143"/>
        <v>445.16888386042854</v>
      </c>
      <c r="H535" s="718">
        <f t="shared" si="144"/>
        <v>311.75456570453377</v>
      </c>
      <c r="I535" s="711">
        <f t="shared" si="145"/>
        <v>310.75697995630861</v>
      </c>
      <c r="J535" s="711">
        <f t="shared" si="146"/>
        <v>310.05149260028293</v>
      </c>
      <c r="K535" s="711">
        <f t="shared" si="147"/>
        <v>309.63047171446726</v>
      </c>
      <c r="L535" s="711">
        <f t="shared" si="148"/>
        <v>309.48929403644252</v>
      </c>
      <c r="N535" s="581">
        <v>461</v>
      </c>
      <c r="O535" s="711">
        <f t="shared" si="149"/>
        <v>6.7095167085001668</v>
      </c>
      <c r="P535" s="711">
        <f t="shared" si="150"/>
        <v>1135.5502514177322</v>
      </c>
      <c r="Q535" s="711">
        <f t="shared" si="151"/>
        <v>1120.5091457074077</v>
      </c>
      <c r="R535" s="711">
        <f t="shared" si="152"/>
        <v>1109.6274729031679</v>
      </c>
      <c r="S535" s="711">
        <f t="shared" si="153"/>
        <v>1103.0024795746149</v>
      </c>
      <c r="T535" s="711">
        <f t="shared" si="154"/>
        <v>1100.6925595690768</v>
      </c>
    </row>
    <row r="536" spans="2:20">
      <c r="B536" s="581">
        <v>462</v>
      </c>
      <c r="C536" s="711">
        <f t="shared" si="139"/>
        <v>6.7240709746791261</v>
      </c>
      <c r="D536" s="711">
        <f t="shared" si="140"/>
        <v>1503.352057875175</v>
      </c>
      <c r="E536" s="711">
        <f t="shared" si="141"/>
        <v>1027.6952710491614</v>
      </c>
      <c r="F536" s="711">
        <f t="shared" si="142"/>
        <v>668.22689313764727</v>
      </c>
      <c r="G536" s="711">
        <f t="shared" si="143"/>
        <v>445.57038378326075</v>
      </c>
      <c r="H536" s="718">
        <f t="shared" si="144"/>
        <v>311.82745342772125</v>
      </c>
      <c r="I536" s="711">
        <f t="shared" si="145"/>
        <v>310.82732014757124</v>
      </c>
      <c r="J536" s="711">
        <f t="shared" si="146"/>
        <v>310.11999494900084</v>
      </c>
      <c r="K536" s="711">
        <f t="shared" si="147"/>
        <v>309.69786073571913</v>
      </c>
      <c r="L536" s="711">
        <f t="shared" si="148"/>
        <v>309.55630304990314</v>
      </c>
      <c r="N536" s="581">
        <v>462</v>
      </c>
      <c r="O536" s="711">
        <f t="shared" si="149"/>
        <v>6.7240709746791261</v>
      </c>
      <c r="P536" s="711">
        <f t="shared" si="150"/>
        <v>1136.5193238211705</v>
      </c>
      <c r="Q536" s="711">
        <f t="shared" si="151"/>
        <v>1121.5107784242302</v>
      </c>
      <c r="R536" s="711">
        <f t="shared" si="152"/>
        <v>1110.6525235589047</v>
      </c>
      <c r="S536" s="711">
        <f t="shared" si="153"/>
        <v>1104.041592048216</v>
      </c>
      <c r="T536" s="711">
        <f t="shared" si="154"/>
        <v>1101.7362493906458</v>
      </c>
    </row>
    <row r="537" spans="2:20">
      <c r="B537" s="581">
        <v>463</v>
      </c>
      <c r="C537" s="711">
        <f t="shared" si="139"/>
        <v>6.7386252408580853</v>
      </c>
      <c r="D537" s="711">
        <f t="shared" si="140"/>
        <v>1503.4293433486737</v>
      </c>
      <c r="E537" s="711">
        <f t="shared" si="141"/>
        <v>1028.2192754410057</v>
      </c>
      <c r="F537" s="711">
        <f t="shared" si="142"/>
        <v>668.84390838598495</v>
      </c>
      <c r="G537" s="711">
        <f t="shared" si="143"/>
        <v>445.97137994393859</v>
      </c>
      <c r="H537" s="718">
        <f t="shared" si="144"/>
        <v>311.90050700980362</v>
      </c>
      <c r="I537" s="711">
        <f t="shared" si="145"/>
        <v>310.89783123907876</v>
      </c>
      <c r="J537" s="711">
        <f t="shared" si="146"/>
        <v>310.18867176813887</v>
      </c>
      <c r="K537" s="711">
        <f t="shared" si="147"/>
        <v>309.76542634762529</v>
      </c>
      <c r="L537" s="711">
        <f t="shared" si="148"/>
        <v>309.62348933808653</v>
      </c>
      <c r="N537" s="581">
        <v>463</v>
      </c>
      <c r="O537" s="711">
        <f t="shared" si="149"/>
        <v>6.7386252408580853</v>
      </c>
      <c r="P537" s="711">
        <f t="shared" si="150"/>
        <v>1137.4862662172252</v>
      </c>
      <c r="Q537" s="711">
        <f t="shared" si="151"/>
        <v>1122.5102095665629</v>
      </c>
      <c r="R537" s="711">
        <f t="shared" si="152"/>
        <v>1111.675321167854</v>
      </c>
      <c r="S537" s="711">
        <f t="shared" si="153"/>
        <v>1105.078420567354</v>
      </c>
      <c r="T537" s="711">
        <f t="shared" si="154"/>
        <v>1102.7776451968052</v>
      </c>
    </row>
    <row r="538" spans="2:20">
      <c r="B538" s="581">
        <v>464</v>
      </c>
      <c r="C538" s="711">
        <f t="shared" si="139"/>
        <v>6.7531795070370446</v>
      </c>
      <c r="D538" s="711">
        <f t="shared" si="140"/>
        <v>1503.5063879021313</v>
      </c>
      <c r="E538" s="711">
        <f t="shared" si="141"/>
        <v>1028.741684625724</v>
      </c>
      <c r="F538" s="711">
        <f t="shared" si="142"/>
        <v>669.45952992345724</v>
      </c>
      <c r="G538" s="711">
        <f t="shared" si="143"/>
        <v>446.37187133480893</v>
      </c>
      <c r="H538" s="718">
        <f t="shared" si="144"/>
        <v>311.97372609014622</v>
      </c>
      <c r="I538" s="711">
        <f t="shared" si="145"/>
        <v>310.96851287655755</v>
      </c>
      <c r="J538" s="711">
        <f t="shared" si="146"/>
        <v>310.25752270853684</v>
      </c>
      <c r="K538" s="711">
        <f t="shared" si="147"/>
        <v>309.83316820434277</v>
      </c>
      <c r="L538" s="711">
        <f t="shared" si="148"/>
        <v>309.69085255633422</v>
      </c>
      <c r="N538" s="581">
        <v>464</v>
      </c>
      <c r="O538" s="711">
        <f t="shared" si="149"/>
        <v>6.7531795070370446</v>
      </c>
      <c r="P538" s="711">
        <f t="shared" si="150"/>
        <v>1138.4510832876224</v>
      </c>
      <c r="Q538" s="711">
        <f t="shared" si="151"/>
        <v>1123.5074439734349</v>
      </c>
      <c r="R538" s="711">
        <f t="shared" si="152"/>
        <v>1112.6958706821811</v>
      </c>
      <c r="S538" s="711">
        <f t="shared" si="153"/>
        <v>1106.1129701521281</v>
      </c>
      <c r="T538" s="711">
        <f t="shared" si="154"/>
        <v>1103.8167520297693</v>
      </c>
    </row>
    <row r="539" spans="2:20">
      <c r="B539" s="581">
        <v>465</v>
      </c>
      <c r="C539" s="711">
        <f t="shared" si="139"/>
        <v>6.7677337732160039</v>
      </c>
      <c r="D539" s="711">
        <f t="shared" si="140"/>
        <v>1503.5831926316491</v>
      </c>
      <c r="E539" s="711">
        <f t="shared" si="141"/>
        <v>1029.2625056198281</v>
      </c>
      <c r="F539" s="711">
        <f t="shared" si="142"/>
        <v>670.07376085040846</v>
      </c>
      <c r="G539" s="711">
        <f t="shared" si="143"/>
        <v>446.7718569696666</v>
      </c>
      <c r="H539" s="718">
        <f t="shared" si="144"/>
        <v>312.04711030799115</v>
      </c>
      <c r="I539" s="711">
        <f t="shared" si="145"/>
        <v>311.03936470543374</v>
      </c>
      <c r="J539" s="711">
        <f t="shared" si="146"/>
        <v>310.32654742060197</v>
      </c>
      <c r="K539" s="711">
        <f t="shared" si="147"/>
        <v>309.90108595951494</v>
      </c>
      <c r="L539" s="711">
        <f t="shared" si="148"/>
        <v>309.75839235944682</v>
      </c>
      <c r="N539" s="581">
        <v>465</v>
      </c>
      <c r="O539" s="711">
        <f t="shared" si="149"/>
        <v>6.7677337732160039</v>
      </c>
      <c r="P539" s="711">
        <f t="shared" si="150"/>
        <v>1139.4137797037977</v>
      </c>
      <c r="Q539" s="711">
        <f t="shared" si="151"/>
        <v>1124.5024864732397</v>
      </c>
      <c r="R539" s="711">
        <f t="shared" si="152"/>
        <v>1113.7141770431658</v>
      </c>
      <c r="S539" s="711">
        <f t="shared" si="153"/>
        <v>1107.1452458116039</v>
      </c>
      <c r="T539" s="711">
        <f t="shared" si="154"/>
        <v>1104.8535749206681</v>
      </c>
    </row>
    <row r="540" spans="2:20">
      <c r="B540" s="581">
        <v>466</v>
      </c>
      <c r="C540" s="711">
        <f t="shared" si="139"/>
        <v>6.7822880393949632</v>
      </c>
      <c r="D540" s="711">
        <f t="shared" si="140"/>
        <v>1503.6597586261671</v>
      </c>
      <c r="E540" s="711">
        <f t="shared" si="141"/>
        <v>1029.7817453954667</v>
      </c>
      <c r="F540" s="711">
        <f t="shared" si="142"/>
        <v>670.68660426641486</v>
      </c>
      <c r="G540" s="711">
        <f t="shared" si="143"/>
        <v>447.17133588355739</v>
      </c>
      <c r="H540" s="718">
        <f t="shared" si="144"/>
        <v>312.12065930246672</v>
      </c>
      <c r="I540" s="711">
        <f t="shared" si="145"/>
        <v>311.1103863708438</v>
      </c>
      <c r="J540" s="711">
        <f t="shared" si="146"/>
        <v>310.39574555432137</v>
      </c>
      <c r="K540" s="711">
        <f t="shared" si="147"/>
        <v>309.96917926628475</v>
      </c>
      <c r="L540" s="711">
        <f t="shared" si="148"/>
        <v>309.8261084016973</v>
      </c>
      <c r="N540" s="581">
        <v>466</v>
      </c>
      <c r="O540" s="711">
        <f t="shared" si="149"/>
        <v>6.7822880393949632</v>
      </c>
      <c r="P540" s="711">
        <f t="shared" si="150"/>
        <v>1140.3743601269191</v>
      </c>
      <c r="Q540" s="711">
        <f t="shared" si="151"/>
        <v>1125.4953418837581</v>
      </c>
      <c r="R540" s="711">
        <f t="shared" si="152"/>
        <v>1114.7302451812275</v>
      </c>
      <c r="S540" s="711">
        <f t="shared" si="153"/>
        <v>1108.1752525438369</v>
      </c>
      <c r="T540" s="711">
        <f t="shared" si="154"/>
        <v>1105.8881188895739</v>
      </c>
    </row>
    <row r="541" spans="2:20">
      <c r="B541" s="581">
        <v>467</v>
      </c>
      <c r="C541" s="711">
        <f t="shared" si="139"/>
        <v>6.7968423055739215</v>
      </c>
      <c r="D541" s="711">
        <f t="shared" si="140"/>
        <v>1503.7360869675231</v>
      </c>
      <c r="E541" s="711">
        <f t="shared" si="141"/>
        <v>1030.2994108807907</v>
      </c>
      <c r="F541" s="711">
        <f t="shared" si="142"/>
        <v>671.2980632701865</v>
      </c>
      <c r="G541" s="711">
        <f t="shared" si="143"/>
        <v>447.57030713258223</v>
      </c>
      <c r="H541" s="718">
        <f t="shared" si="144"/>
        <v>312.19437271259699</v>
      </c>
      <c r="I541" s="711">
        <f t="shared" si="145"/>
        <v>311.18157751764534</v>
      </c>
      <c r="J541" s="711">
        <f t="shared" si="146"/>
        <v>310.46511675927394</v>
      </c>
      <c r="K541" s="711">
        <f t="shared" si="147"/>
        <v>310.03744777730719</v>
      </c>
      <c r="L541" s="711">
        <f t="shared" si="148"/>
        <v>309.89400033684387</v>
      </c>
      <c r="N541" s="581">
        <v>467</v>
      </c>
      <c r="O541" s="711">
        <f t="shared" si="149"/>
        <v>6.7968423055739215</v>
      </c>
      <c r="P541" s="711">
        <f t="shared" si="150"/>
        <v>1141.3328292079093</v>
      </c>
      <c r="Q541" s="711">
        <f t="shared" si="151"/>
        <v>1126.486015012181</v>
      </c>
      <c r="R541" s="711">
        <f t="shared" si="152"/>
        <v>1115.7440800159482</v>
      </c>
      <c r="S541" s="711">
        <f t="shared" si="153"/>
        <v>1109.202995335897</v>
      </c>
      <c r="T541" s="711">
        <f t="shared" si="154"/>
        <v>1106.9203889455248</v>
      </c>
    </row>
    <row r="542" spans="2:20">
      <c r="B542" s="581">
        <v>468</v>
      </c>
      <c r="C542" s="711">
        <f t="shared" si="139"/>
        <v>6.8113965717528808</v>
      </c>
      <c r="D542" s="711">
        <f t="shared" si="140"/>
        <v>1503.8121787305136</v>
      </c>
      <c r="E542" s="711">
        <f t="shared" si="141"/>
        <v>1030.8155089603138</v>
      </c>
      <c r="F542" s="711">
        <f t="shared" si="142"/>
        <v>671.90814095947258</v>
      </c>
      <c r="G542" s="711">
        <f t="shared" si="143"/>
        <v>447.96876979370307</v>
      </c>
      <c r="H542" s="718">
        <f t="shared" si="144"/>
        <v>312.26825017731039</v>
      </c>
      <c r="I542" s="711">
        <f t="shared" si="145"/>
        <v>311.25293779042812</v>
      </c>
      <c r="J542" s="711">
        <f t="shared" si="146"/>
        <v>310.53466068464246</v>
      </c>
      <c r="K542" s="711">
        <f t="shared" si="147"/>
        <v>310.10589114476221</v>
      </c>
      <c r="L542" s="711">
        <f t="shared" si="148"/>
        <v>309.96206781814328</v>
      </c>
      <c r="N542" s="581">
        <v>468</v>
      </c>
      <c r="O542" s="711">
        <f t="shared" si="149"/>
        <v>6.8113965717528808</v>
      </c>
      <c r="P542" s="711">
        <f t="shared" si="150"/>
        <v>1142.2891915874679</v>
      </c>
      <c r="Q542" s="711">
        <f t="shared" si="151"/>
        <v>1127.4745106551338</v>
      </c>
      <c r="R542" s="711">
        <f t="shared" si="152"/>
        <v>1116.755686456097</v>
      </c>
      <c r="S542" s="711">
        <f t="shared" si="153"/>
        <v>1110.2284791638922</v>
      </c>
      <c r="T542" s="711">
        <f t="shared" si="154"/>
        <v>1107.9503900865493</v>
      </c>
    </row>
    <row r="543" spans="2:20">
      <c r="B543" s="581">
        <v>469</v>
      </c>
      <c r="C543" s="711">
        <f t="shared" si="139"/>
        <v>6.8259508379318401</v>
      </c>
      <c r="D543" s="711">
        <f t="shared" si="140"/>
        <v>1503.8880349829517</v>
      </c>
      <c r="E543" s="711">
        <f t="shared" si="141"/>
        <v>1031.3300464752701</v>
      </c>
      <c r="F543" s="711">
        <f t="shared" si="142"/>
        <v>672.51684043096668</v>
      </c>
      <c r="G543" s="711">
        <f t="shared" si="143"/>
        <v>448.36672296454975</v>
      </c>
      <c r="H543" s="718">
        <f t="shared" si="144"/>
        <v>312.3422913354492</v>
      </c>
      <c r="I543" s="711">
        <f t="shared" si="145"/>
        <v>311.32446683352475</v>
      </c>
      <c r="J543" s="711">
        <f t="shared" si="146"/>
        <v>310.60437697922538</v>
      </c>
      <c r="K543" s="711">
        <f t="shared" si="147"/>
        <v>310.17450902036728</v>
      </c>
      <c r="L543" s="711">
        <f t="shared" si="148"/>
        <v>310.03031049836318</v>
      </c>
      <c r="N543" s="581">
        <v>469</v>
      </c>
      <c r="O543" s="711">
        <f t="shared" si="149"/>
        <v>6.8259508379318401</v>
      </c>
      <c r="P543" s="711">
        <f t="shared" si="150"/>
        <v>1143.2434518960952</v>
      </c>
      <c r="Q543" s="711">
        <f t="shared" si="151"/>
        <v>1128.4608335986982</v>
      </c>
      <c r="R543" s="711">
        <f t="shared" si="152"/>
        <v>1117.7650693996534</v>
      </c>
      <c r="S543" s="711">
        <f t="shared" si="153"/>
        <v>1111.2517089929938</v>
      </c>
      <c r="T543" s="711">
        <f t="shared" si="154"/>
        <v>1108.9781272996902</v>
      </c>
    </row>
    <row r="544" spans="2:20">
      <c r="B544" s="581">
        <v>470</v>
      </c>
      <c r="C544" s="711">
        <f t="shared" si="139"/>
        <v>6.8405051041107994</v>
      </c>
      <c r="D544" s="711">
        <f t="shared" si="140"/>
        <v>1503.963656785726</v>
      </c>
      <c r="E544" s="711">
        <f t="shared" si="141"/>
        <v>1031.8430302239676</v>
      </c>
      <c r="F544" s="711">
        <f t="shared" si="142"/>
        <v>673.1241647802143</v>
      </c>
      <c r="G544" s="711">
        <f t="shared" si="143"/>
        <v>448.76416576322873</v>
      </c>
      <c r="H544" s="718">
        <f t="shared" si="144"/>
        <v>312.41649582577833</v>
      </c>
      <c r="I544" s="711">
        <f t="shared" si="145"/>
        <v>311.39616429102114</v>
      </c>
      <c r="J544" s="711">
        <f t="shared" si="146"/>
        <v>310.67426529144859</v>
      </c>
      <c r="K544" s="711">
        <f t="shared" si="147"/>
        <v>310.24330105538979</v>
      </c>
      <c r="L544" s="711">
        <f t="shared" si="148"/>
        <v>310.09872802979532</v>
      </c>
      <c r="N544" s="581">
        <v>470</v>
      </c>
      <c r="O544" s="711">
        <f t="shared" si="149"/>
        <v>6.8405051041107994</v>
      </c>
      <c r="P544" s="711">
        <f t="shared" si="150"/>
        <v>1144.195614754113</v>
      </c>
      <c r="Q544" s="711">
        <f t="shared" si="151"/>
        <v>1129.4449886184368</v>
      </c>
      <c r="R544" s="711">
        <f t="shared" si="152"/>
        <v>1118.7722337338316</v>
      </c>
      <c r="S544" s="711">
        <f t="shared" si="153"/>
        <v>1112.2726897774592</v>
      </c>
      <c r="T544" s="711">
        <f t="shared" si="154"/>
        <v>1110.003605561029</v>
      </c>
    </row>
    <row r="545" spans="2:20">
      <c r="B545" s="581">
        <v>471</v>
      </c>
      <c r="C545" s="711">
        <f t="shared" si="139"/>
        <v>6.8550593702897586</v>
      </c>
      <c r="D545" s="711">
        <f t="shared" si="140"/>
        <v>1504.0390451928583</v>
      </c>
      <c r="E545" s="711">
        <f t="shared" si="141"/>
        <v>1032.3544669621404</v>
      </c>
      <c r="F545" s="711">
        <f t="shared" si="142"/>
        <v>673.73011710152241</v>
      </c>
      <c r="G545" s="711">
        <f t="shared" si="143"/>
        <v>449.16109732813254</v>
      </c>
      <c r="H545" s="718">
        <f t="shared" si="144"/>
        <v>312.49086328699417</v>
      </c>
      <c r="I545" s="711">
        <f t="shared" si="145"/>
        <v>311.46802980676676</v>
      </c>
      <c r="J545" s="711">
        <f t="shared" si="146"/>
        <v>310.74432526937733</v>
      </c>
      <c r="K545" s="711">
        <f t="shared" si="147"/>
        <v>310.31226690065967</v>
      </c>
      <c r="L545" s="711">
        <f t="shared" si="148"/>
        <v>310.16732006426793</v>
      </c>
      <c r="N545" s="581">
        <v>471</v>
      </c>
      <c r="O545" s="711">
        <f t="shared" si="149"/>
        <v>6.8550593702897586</v>
      </c>
      <c r="P545" s="711">
        <f t="shared" si="150"/>
        <v>1145.1456847716881</v>
      </c>
      <c r="Q545" s="711">
        <f t="shared" si="151"/>
        <v>1130.4269804794155</v>
      </c>
      <c r="R545" s="711">
        <f t="shared" si="152"/>
        <v>1119.7771843351034</v>
      </c>
      <c r="S545" s="711">
        <f t="shared" si="153"/>
        <v>1113.2914264606566</v>
      </c>
      <c r="T545" s="711">
        <f t="shared" si="154"/>
        <v>1111.0268298357096</v>
      </c>
    </row>
    <row r="546" spans="2:20">
      <c r="B546" s="581">
        <v>472</v>
      </c>
      <c r="C546" s="711">
        <f t="shared" si="139"/>
        <v>6.8696136364687179</v>
      </c>
      <c r="D546" s="711">
        <f t="shared" si="140"/>
        <v>1504.1142012515611</v>
      </c>
      <c r="E546" s="711">
        <f t="shared" si="141"/>
        <v>1032.8643634032942</v>
      </c>
      <c r="F546" s="711">
        <f t="shared" si="142"/>
        <v>674.33470048786967</v>
      </c>
      <c r="G546" s="711">
        <f t="shared" si="143"/>
        <v>449.55751681775104</v>
      </c>
      <c r="H546" s="718">
        <f t="shared" si="144"/>
        <v>312.56539335773346</v>
      </c>
      <c r="I546" s="711">
        <f t="shared" si="145"/>
        <v>311.54006302438563</v>
      </c>
      <c r="J546" s="711">
        <f t="shared" si="146"/>
        <v>310.81455656072728</v>
      </c>
      <c r="K546" s="711">
        <f t="shared" si="147"/>
        <v>310.3814062065814</v>
      </c>
      <c r="L546" s="711">
        <f t="shared" si="148"/>
        <v>310.23608625315825</v>
      </c>
      <c r="N546" s="581">
        <v>472</v>
      </c>
      <c r="O546" s="711">
        <f t="shared" si="149"/>
        <v>6.8696136364687179</v>
      </c>
      <c r="P546" s="711">
        <f t="shared" si="150"/>
        <v>1146.0936665488541</v>
      </c>
      <c r="Q546" s="711">
        <f t="shared" si="151"/>
        <v>1131.4068139362266</v>
      </c>
      <c r="R546" s="711">
        <f t="shared" si="152"/>
        <v>1120.7799260692223</v>
      </c>
      <c r="S546" s="711">
        <f t="shared" si="153"/>
        <v>1114.3079239750887</v>
      </c>
      <c r="T546" s="711">
        <f t="shared" si="154"/>
        <v>1112.0478050779625</v>
      </c>
    </row>
    <row r="547" spans="2:20">
      <c r="B547" s="581">
        <v>473</v>
      </c>
      <c r="C547" s="711">
        <f t="shared" si="139"/>
        <v>6.8841679026476772</v>
      </c>
      <c r="D547" s="711">
        <f t="shared" si="140"/>
        <v>1504.1891260022946</v>
      </c>
      <c r="E547" s="711">
        <f t="shared" si="141"/>
        <v>1033.3727262190525</v>
      </c>
      <c r="F547" s="711">
        <f t="shared" si="142"/>
        <v>674.93791803081899</v>
      </c>
      <c r="G547" s="711">
        <f t="shared" si="143"/>
        <v>449.95342341048399</v>
      </c>
      <c r="H547" s="718">
        <f t="shared" si="144"/>
        <v>312.64008567658175</v>
      </c>
      <c r="I547" s="711">
        <f t="shared" si="145"/>
        <v>311.61226358728595</v>
      </c>
      <c r="J547" s="711">
        <f t="shared" si="146"/>
        <v>310.88495881287622</v>
      </c>
      <c r="K547" s="711">
        <f t="shared" si="147"/>
        <v>310.45071862314626</v>
      </c>
      <c r="L547" s="711">
        <f t="shared" si="148"/>
        <v>310.30502624740484</v>
      </c>
      <c r="N547" s="581">
        <v>473</v>
      </c>
      <c r="O547" s="711">
        <f t="shared" si="149"/>
        <v>6.8841679026476772</v>
      </c>
      <c r="P547" s="711">
        <f t="shared" si="150"/>
        <v>1147.0395646755337</v>
      </c>
      <c r="Q547" s="711">
        <f t="shared" si="151"/>
        <v>1132.3844937330118</v>
      </c>
      <c r="R547" s="711">
        <f t="shared" si="152"/>
        <v>1121.7804637912468</v>
      </c>
      <c r="S547" s="711">
        <f t="shared" si="153"/>
        <v>1115.3221872424169</v>
      </c>
      <c r="T547" s="711">
        <f t="shared" si="154"/>
        <v>1113.066536231129</v>
      </c>
    </row>
    <row r="548" spans="2:20">
      <c r="B548" s="581">
        <v>474</v>
      </c>
      <c r="C548" s="711">
        <f t="shared" si="139"/>
        <v>6.8987221688266356</v>
      </c>
      <c r="D548" s="711">
        <f t="shared" si="140"/>
        <v>1504.2638204788225</v>
      </c>
      <c r="E548" s="711">
        <f t="shared" si="141"/>
        <v>1033.8795620394965</v>
      </c>
      <c r="F548" s="711">
        <f t="shared" si="142"/>
        <v>675.53977282043081</v>
      </c>
      <c r="G548" s="711">
        <f t="shared" si="143"/>
        <v>450.34881630445472</v>
      </c>
      <c r="H548" s="718">
        <f t="shared" si="144"/>
        <v>312.71493988208232</v>
      </c>
      <c r="I548" s="711">
        <f t="shared" si="145"/>
        <v>311.68463113867045</v>
      </c>
      <c r="J548" s="711">
        <f t="shared" si="146"/>
        <v>310.95553167287545</v>
      </c>
      <c r="K548" s="711">
        <f t="shared" si="147"/>
        <v>310.52020379994423</v>
      </c>
      <c r="L548" s="711">
        <f t="shared" si="148"/>
        <v>310.37413969752009</v>
      </c>
      <c r="N548" s="581">
        <v>474</v>
      </c>
      <c r="O548" s="711">
        <f t="shared" si="149"/>
        <v>6.8987221688266356</v>
      </c>
      <c r="P548" s="711">
        <f t="shared" si="150"/>
        <v>1147.9833837315612</v>
      </c>
      <c r="Q548" s="711">
        <f t="shared" si="151"/>
        <v>1133.360024603485</v>
      </c>
      <c r="R548" s="711">
        <f t="shared" si="152"/>
        <v>1122.7788023455646</v>
      </c>
      <c r="S548" s="711">
        <f t="shared" si="153"/>
        <v>1116.3342211734841</v>
      </c>
      <c r="T548" s="711">
        <f t="shared" si="154"/>
        <v>1114.0830282276854</v>
      </c>
    </row>
    <row r="549" spans="2:20">
      <c r="B549" s="581">
        <v>475</v>
      </c>
      <c r="C549" s="711">
        <f t="shared" si="139"/>
        <v>6.9132764350055949</v>
      </c>
      <c r="D549" s="711">
        <f t="shared" si="140"/>
        <v>1504.3382857082672</v>
      </c>
      <c r="E549" s="711">
        <f t="shared" si="141"/>
        <v>1034.384877453502</v>
      </c>
      <c r="F549" s="711">
        <f t="shared" si="142"/>
        <v>676.14026794517849</v>
      </c>
      <c r="G549" s="711">
        <f t="shared" si="143"/>
        <v>450.74369471732518</v>
      </c>
      <c r="H549" s="718">
        <f t="shared" si="144"/>
        <v>312.78995561274445</v>
      </c>
      <c r="I549" s="711">
        <f t="shared" si="145"/>
        <v>311.75716532154672</v>
      </c>
      <c r="J549" s="711">
        <f t="shared" si="146"/>
        <v>311.02627478746086</v>
      </c>
      <c r="K549" s="711">
        <f t="shared" si="147"/>
        <v>310.5898613861761</v>
      </c>
      <c r="L549" s="711">
        <f t="shared" si="148"/>
        <v>310.44342625360207</v>
      </c>
      <c r="N549" s="581">
        <v>475</v>
      </c>
      <c r="O549" s="711">
        <f t="shared" si="149"/>
        <v>6.9132764350055949</v>
      </c>
      <c r="P549" s="711">
        <f t="shared" si="150"/>
        <v>1148.9251282867042</v>
      </c>
      <c r="Q549" s="711">
        <f t="shared" si="151"/>
        <v>1134.333411270956</v>
      </c>
      <c r="R549" s="711">
        <f t="shared" si="152"/>
        <v>1123.7749465659144</v>
      </c>
      <c r="S549" s="711">
        <f t="shared" si="153"/>
        <v>1117.3440306683403</v>
      </c>
      <c r="T549" s="711">
        <f t="shared" si="154"/>
        <v>1115.0972859892659</v>
      </c>
    </row>
    <row r="550" spans="2:20">
      <c r="B550" s="581">
        <v>476</v>
      </c>
      <c r="C550" s="711">
        <f t="shared" si="139"/>
        <v>6.9278307011845541</v>
      </c>
      <c r="D550" s="711">
        <f t="shared" si="140"/>
        <v>1504.4125227111667</v>
      </c>
      <c r="E550" s="711">
        <f t="shared" si="141"/>
        <v>1034.888679009076</v>
      </c>
      <c r="F550" s="711">
        <f t="shared" si="142"/>
        <v>676.73940649186488</v>
      </c>
      <c r="G550" s="711">
        <f t="shared" si="143"/>
        <v>451.13805788611268</v>
      </c>
      <c r="H550" s="718">
        <f t="shared" si="144"/>
        <v>312.8651325070519</v>
      </c>
      <c r="I550" s="711">
        <f t="shared" si="145"/>
        <v>311.82986577873686</v>
      </c>
      <c r="J550" s="711">
        <f t="shared" si="146"/>
        <v>311.09718780306406</v>
      </c>
      <c r="K550" s="711">
        <f t="shared" si="147"/>
        <v>310.65969103066521</v>
      </c>
      <c r="L550" s="711">
        <f t="shared" si="148"/>
        <v>310.51288556534655</v>
      </c>
      <c r="N550" s="581">
        <v>476</v>
      </c>
      <c r="O550" s="711">
        <f t="shared" si="149"/>
        <v>6.9278307011845541</v>
      </c>
      <c r="P550" s="711">
        <f t="shared" si="150"/>
        <v>1149.8648029006861</v>
      </c>
      <c r="Q550" s="711">
        <f t="shared" si="151"/>
        <v>1135.3046584483523</v>
      </c>
      <c r="R550" s="711">
        <f t="shared" si="152"/>
        <v>1124.7689012754117</v>
      </c>
      <c r="S550" s="711">
        <f t="shared" si="153"/>
        <v>1118.3516206162647</v>
      </c>
      <c r="T550" s="711">
        <f t="shared" si="154"/>
        <v>1116.109314426687</v>
      </c>
    </row>
    <row r="551" spans="2:20">
      <c r="B551" s="581">
        <v>477</v>
      </c>
      <c r="C551" s="711">
        <f t="shared" si="139"/>
        <v>6.9423849673635134</v>
      </c>
      <c r="D551" s="711">
        <f t="shared" si="140"/>
        <v>1504.4865325015276</v>
      </c>
      <c r="E551" s="711">
        <f t="shared" si="141"/>
        <v>1035.3909732136865</v>
      </c>
      <c r="F551" s="711">
        <f t="shared" si="142"/>
        <v>677.33719154554058</v>
      </c>
      <c r="G551" s="711">
        <f t="shared" si="143"/>
        <v>451.53190506700741</v>
      </c>
      <c r="H551" s="718">
        <f t="shared" si="144"/>
        <v>312.94047020347114</v>
      </c>
      <c r="I551" s="711">
        <f t="shared" si="145"/>
        <v>311.90273215288744</v>
      </c>
      <c r="J551" s="711">
        <f t="shared" si="146"/>
        <v>311.16827036582345</v>
      </c>
      <c r="K551" s="711">
        <f t="shared" si="147"/>
        <v>310.72969238186897</v>
      </c>
      <c r="L551" s="711">
        <f t="shared" si="148"/>
        <v>310.58251728205937</v>
      </c>
      <c r="N551" s="581">
        <v>477</v>
      </c>
      <c r="O551" s="711">
        <f t="shared" si="149"/>
        <v>6.9423849673635134</v>
      </c>
      <c r="P551" s="711">
        <f t="shared" si="150"/>
        <v>1150.8024121232086</v>
      </c>
      <c r="Q551" s="711">
        <f t="shared" si="151"/>
        <v>1136.2737708382429</v>
      </c>
      <c r="R551" s="711">
        <f t="shared" si="152"/>
        <v>1125.7606712865702</v>
      </c>
      <c r="S551" s="711">
        <f t="shared" si="153"/>
        <v>1119.3569958957894</v>
      </c>
      <c r="T551" s="711">
        <f t="shared" si="154"/>
        <v>1117.119118439972</v>
      </c>
    </row>
    <row r="552" spans="2:20">
      <c r="B552" s="581">
        <v>478</v>
      </c>
      <c r="C552" s="711">
        <f t="shared" si="139"/>
        <v>6.9569392335424727</v>
      </c>
      <c r="D552" s="711">
        <f t="shared" si="140"/>
        <v>1504.5603160868793</v>
      </c>
      <c r="E552" s="711">
        <f t="shared" si="141"/>
        <v>1035.8917665345909</v>
      </c>
      <c r="F552" s="711">
        <f t="shared" si="142"/>
        <v>677.93362618942263</v>
      </c>
      <c r="G552" s="711">
        <f t="shared" si="143"/>
        <v>451.92523553519146</v>
      </c>
      <c r="H552" s="718">
        <f t="shared" si="144"/>
        <v>313.01596834045984</v>
      </c>
      <c r="I552" s="711">
        <f t="shared" si="145"/>
        <v>311.97576408647933</v>
      </c>
      <c r="J552" s="711">
        <f t="shared" si="146"/>
        <v>311.23952212159497</v>
      </c>
      <c r="K552" s="711">
        <f t="shared" si="147"/>
        <v>310.79986508789079</v>
      </c>
      <c r="L552" s="711">
        <f t="shared" si="148"/>
        <v>310.65232105266762</v>
      </c>
      <c r="N552" s="581">
        <v>478</v>
      </c>
      <c r="O552" s="711">
        <f t="shared" si="149"/>
        <v>6.9569392335424727</v>
      </c>
      <c r="P552" s="711">
        <f t="shared" si="150"/>
        <v>1151.7379604939724</v>
      </c>
      <c r="Q552" s="711">
        <f t="shared" si="151"/>
        <v>1137.2407531328602</v>
      </c>
      <c r="R552" s="711">
        <f t="shared" si="152"/>
        <v>1126.7502614013258</v>
      </c>
      <c r="S552" s="711">
        <f t="shared" si="153"/>
        <v>1120.3601613747246</v>
      </c>
      <c r="T552" s="711">
        <f t="shared" si="154"/>
        <v>1118.1267029183732</v>
      </c>
    </row>
    <row r="553" spans="2:20">
      <c r="B553" s="581">
        <v>479</v>
      </c>
      <c r="C553" s="711">
        <f t="shared" si="139"/>
        <v>6.971493499721432</v>
      </c>
      <c r="D553" s="711">
        <f t="shared" si="140"/>
        <v>1504.6338744683285</v>
      </c>
      <c r="E553" s="711">
        <f t="shared" si="141"/>
        <v>1036.3910653991627</v>
      </c>
      <c r="F553" s="711">
        <f t="shared" si="142"/>
        <v>678.52871350481632</v>
      </c>
      <c r="G553" s="711">
        <f t="shared" si="143"/>
        <v>452.31804858465961</v>
      </c>
      <c r="H553" s="718">
        <f t="shared" si="144"/>
        <v>313.09162655647481</v>
      </c>
      <c r="I553" s="711">
        <f t="shared" si="145"/>
        <v>312.04896122183726</v>
      </c>
      <c r="J553" s="711">
        <f t="shared" si="146"/>
        <v>311.31094271596305</v>
      </c>
      <c r="K553" s="711">
        <f t="shared" si="147"/>
        <v>310.870208796491</v>
      </c>
      <c r="L553" s="711">
        <f t="shared" si="148"/>
        <v>310.72229652573185</v>
      </c>
      <c r="N553" s="581">
        <v>479</v>
      </c>
      <c r="O553" s="711">
        <f t="shared" si="149"/>
        <v>6.971493499721432</v>
      </c>
      <c r="P553" s="711">
        <f t="shared" si="150"/>
        <v>1152.6714525427005</v>
      </c>
      <c r="Q553" s="711">
        <f t="shared" si="151"/>
        <v>1138.2056100141235</v>
      </c>
      <c r="R553" s="711">
        <f t="shared" si="152"/>
        <v>1127.7376764110595</v>
      </c>
      <c r="S553" s="711">
        <f t="shared" si="153"/>
        <v>1121.3611219101804</v>
      </c>
      <c r="T553" s="711">
        <f t="shared" si="154"/>
        <v>1119.1320727403972</v>
      </c>
    </row>
    <row r="554" spans="2:20">
      <c r="B554" s="581">
        <v>480</v>
      </c>
      <c r="C554" s="711">
        <f t="shared" si="139"/>
        <v>6.9860477659003912</v>
      </c>
      <c r="D554" s="711">
        <f t="shared" si="140"/>
        <v>1504.7072086406117</v>
      </c>
      <c r="E554" s="711">
        <f t="shared" si="141"/>
        <v>1036.8888761952114</v>
      </c>
      <c r="F554" s="711">
        <f t="shared" si="142"/>
        <v>679.12245657103676</v>
      </c>
      <c r="G554" s="711">
        <f t="shared" si="143"/>
        <v>452.71034352804048</v>
      </c>
      <c r="H554" s="718">
        <f t="shared" si="144"/>
        <v>313.1674444899802</v>
      </c>
      <c r="I554" s="711">
        <f t="shared" si="145"/>
        <v>312.12232320113958</v>
      </c>
      <c r="J554" s="711">
        <f t="shared" si="146"/>
        <v>311.38253179425107</v>
      </c>
      <c r="K554" s="711">
        <f t="shared" si="147"/>
        <v>310.94072315509879</v>
      </c>
      <c r="L554" s="711">
        <f t="shared" si="148"/>
        <v>310.79244334945747</v>
      </c>
      <c r="N554" s="581">
        <v>480</v>
      </c>
      <c r="O554" s="711">
        <f t="shared" si="149"/>
        <v>6.9860477659003912</v>
      </c>
      <c r="P554" s="711">
        <f t="shared" si="150"/>
        <v>1153.6028927891596</v>
      </c>
      <c r="Q554" s="711">
        <f t="shared" si="151"/>
        <v>1139.1683461536613</v>
      </c>
      <c r="R554" s="711">
        <f t="shared" si="152"/>
        <v>1128.7229210966218</v>
      </c>
      <c r="S554" s="711">
        <f t="shared" si="153"/>
        <v>1122.3598823485911</v>
      </c>
      <c r="T554" s="711">
        <f t="shared" si="154"/>
        <v>1120.1352327738271</v>
      </c>
    </row>
    <row r="555" spans="2:20">
      <c r="B555" s="581">
        <v>481</v>
      </c>
      <c r="C555" s="711">
        <f t="shared" si="139"/>
        <v>7.0006020320793496</v>
      </c>
      <c r="D555" s="711">
        <f t="shared" si="140"/>
        <v>1504.7803195921481</v>
      </c>
      <c r="E555" s="711">
        <f t="shared" si="141"/>
        <v>1037.3852052713039</v>
      </c>
      <c r="F555" s="711">
        <f t="shared" si="142"/>
        <v>679.71485846533278</v>
      </c>
      <c r="G555" s="711">
        <f t="shared" si="143"/>
        <v>453.10211969642006</v>
      </c>
      <c r="H555" s="718">
        <f t="shared" si="144"/>
        <v>313.24342177945528</v>
      </c>
      <c r="I555" s="711">
        <f t="shared" si="145"/>
        <v>312.19584966642753</v>
      </c>
      <c r="J555" s="711">
        <f t="shared" si="146"/>
        <v>311.45428900153223</v>
      </c>
      <c r="K555" s="711">
        <f t="shared" si="147"/>
        <v>311.01140781082319</v>
      </c>
      <c r="L555" s="711">
        <f t="shared" si="148"/>
        <v>310.86276117170598</v>
      </c>
      <c r="N555" s="581">
        <v>481</v>
      </c>
      <c r="O555" s="711">
        <f t="shared" si="149"/>
        <v>7.0006020320793496</v>
      </c>
      <c r="P555" s="711">
        <f t="shared" si="150"/>
        <v>1154.5322857431818</v>
      </c>
      <c r="Q555" s="711">
        <f t="shared" si="151"/>
        <v>1140.1289662128338</v>
      </c>
      <c r="R555" s="711">
        <f t="shared" si="152"/>
        <v>1129.7060002283538</v>
      </c>
      <c r="S555" s="711">
        <f t="shared" si="153"/>
        <v>1123.3564475257392</v>
      </c>
      <c r="T555" s="711">
        <f t="shared" si="154"/>
        <v>1121.1361878757466</v>
      </c>
    </row>
    <row r="556" spans="2:20">
      <c r="B556" s="581">
        <v>482</v>
      </c>
      <c r="C556" s="711">
        <f t="shared" si="139"/>
        <v>7.0151562982583089</v>
      </c>
      <c r="D556" s="711">
        <f t="shared" si="140"/>
        <v>1504.8532083050911</v>
      </c>
      <c r="E556" s="711">
        <f t="shared" si="141"/>
        <v>1037.8800589370785</v>
      </c>
      <c r="F556" s="711">
        <f t="shared" si="142"/>
        <v>680.30592226281146</v>
      </c>
      <c r="G556" s="711">
        <f t="shared" si="143"/>
        <v>453.49337643916539</v>
      </c>
      <c r="H556" s="718">
        <f t="shared" si="144"/>
        <v>313.31955806340255</v>
      </c>
      <c r="I556" s="711">
        <f t="shared" si="145"/>
        <v>312.2695402596147</v>
      </c>
      <c r="J556" s="711">
        <f t="shared" si="146"/>
        <v>311.52621398263977</v>
      </c>
      <c r="K556" s="711">
        <f t="shared" si="147"/>
        <v>311.08226241046412</v>
      </c>
      <c r="L556" s="711">
        <f t="shared" si="148"/>
        <v>310.93324964000686</v>
      </c>
      <c r="N556" s="581">
        <v>482</v>
      </c>
      <c r="O556" s="711">
        <f t="shared" si="149"/>
        <v>7.0151562982583089</v>
      </c>
      <c r="P556" s="711">
        <f t="shared" si="150"/>
        <v>1155.459635904687</v>
      </c>
      <c r="Q556" s="711">
        <f t="shared" si="151"/>
        <v>1141.0874748427555</v>
      </c>
      <c r="R556" s="711">
        <f t="shared" si="152"/>
        <v>1130.6869185661126</v>
      </c>
      <c r="S556" s="711">
        <f t="shared" si="153"/>
        <v>1124.3508222667774</v>
      </c>
      <c r="T556" s="711">
        <f t="shared" si="154"/>
        <v>1122.1349428925641</v>
      </c>
    </row>
    <row r="557" spans="2:20">
      <c r="B557" s="581">
        <v>483</v>
      </c>
      <c r="C557" s="711">
        <f t="shared" si="139"/>
        <v>7.0297105644372682</v>
      </c>
      <c r="D557" s="711">
        <f t="shared" si="140"/>
        <v>1504.9258757553803</v>
      </c>
      <c r="E557" s="711">
        <f t="shared" si="141"/>
        <v>1038.3734434635603</v>
      </c>
      <c r="F557" s="711">
        <f t="shared" si="142"/>
        <v>680.89565103636471</v>
      </c>
      <c r="G557" s="711">
        <f t="shared" si="143"/>
        <v>453.88411312375064</v>
      </c>
      <c r="H557" s="718">
        <f t="shared" si="144"/>
        <v>313.39585298035547</v>
      </c>
      <c r="I557" s="711">
        <f t="shared" si="145"/>
        <v>312.34339462249642</v>
      </c>
      <c r="J557" s="711">
        <f t="shared" si="146"/>
        <v>311.59830638217755</v>
      </c>
      <c r="K557" s="711">
        <f t="shared" si="147"/>
        <v>311.15328660052364</v>
      </c>
      <c r="L557" s="711">
        <f t="shared" si="148"/>
        <v>311.00390840156831</v>
      </c>
      <c r="N557" s="581">
        <v>483</v>
      </c>
      <c r="O557" s="711">
        <f t="shared" si="149"/>
        <v>7.0297105644372682</v>
      </c>
      <c r="P557" s="711">
        <f t="shared" si="150"/>
        <v>1156.3849477637043</v>
      </c>
      <c r="Q557" s="711">
        <f t="shared" si="151"/>
        <v>1142.0438766843176</v>
      </c>
      <c r="R557" s="711">
        <f t="shared" si="152"/>
        <v>1131.6656808592925</v>
      </c>
      <c r="S557" s="711">
        <f t="shared" si="153"/>
        <v>1125.3430113862535</v>
      </c>
      <c r="T557" s="711">
        <f t="shared" si="154"/>
        <v>1123.1315026600353</v>
      </c>
    </row>
    <row r="558" spans="2:20">
      <c r="B558" s="581">
        <v>484</v>
      </c>
      <c r="C558" s="711">
        <f t="shared" si="139"/>
        <v>7.0442648306162274</v>
      </c>
      <c r="D558" s="711">
        <f t="shared" si="140"/>
        <v>1504.9983229127929</v>
      </c>
      <c r="E558" s="711">
        <f t="shared" si="141"/>
        <v>1038.8653650834697</v>
      </c>
      <c r="F558" s="711">
        <f t="shared" si="142"/>
        <v>681.4840478565967</v>
      </c>
      <c r="G558" s="711">
        <f t="shared" si="143"/>
        <v>454.27432913558351</v>
      </c>
      <c r="H558" s="718">
        <f t="shared" si="144"/>
        <v>313.47230616888629</v>
      </c>
      <c r="I558" s="711">
        <f t="shared" si="145"/>
        <v>312.41741239675878</v>
      </c>
      <c r="J558" s="711">
        <f t="shared" si="146"/>
        <v>311.67056584453013</v>
      </c>
      <c r="K558" s="711">
        <f t="shared" si="147"/>
        <v>311.22448002721671</v>
      </c>
      <c r="L558" s="711">
        <f t="shared" si="148"/>
        <v>311.07473710328873</v>
      </c>
      <c r="N558" s="581">
        <v>484</v>
      </c>
      <c r="O558" s="711">
        <f t="shared" si="149"/>
        <v>7.0442648306162274</v>
      </c>
      <c r="P558" s="711">
        <f t="shared" si="150"/>
        <v>1157.3082258003933</v>
      </c>
      <c r="Q558" s="711">
        <f t="shared" si="151"/>
        <v>1142.9981763682117</v>
      </c>
      <c r="R558" s="711">
        <f t="shared" si="152"/>
        <v>1132.6422918468488</v>
      </c>
      <c r="S558" s="711">
        <f t="shared" si="153"/>
        <v>1126.3330196881323</v>
      </c>
      <c r="T558" s="711">
        <f t="shared" si="154"/>
        <v>1124.1258720032872</v>
      </c>
    </row>
    <row r="559" spans="2:20">
      <c r="B559" s="581">
        <v>485</v>
      </c>
      <c r="C559" s="711">
        <f t="shared" si="139"/>
        <v>7.0588190967951867</v>
      </c>
      <c r="D559" s="711">
        <f t="shared" si="140"/>
        <v>1505.070550740993</v>
      </c>
      <c r="E559" s="711">
        <f t="shared" si="141"/>
        <v>1039.3558299915303</v>
      </c>
      <c r="F559" s="711">
        <f t="shared" si="142"/>
        <v>682.07111579175228</v>
      </c>
      <c r="G559" s="711">
        <f t="shared" si="143"/>
        <v>454.66402387783376</v>
      </c>
      <c r="H559" s="718">
        <f t="shared" si="144"/>
        <v>313.54891726761355</v>
      </c>
      <c r="I559" s="711">
        <f t="shared" si="145"/>
        <v>312.49159322398776</v>
      </c>
      <c r="J559" s="711">
        <f t="shared" si="146"/>
        <v>311.74299201387305</v>
      </c>
      <c r="K559" s="711">
        <f t="shared" si="147"/>
        <v>311.29584233648211</v>
      </c>
      <c r="L559" s="711">
        <f t="shared" si="148"/>
        <v>311.14573539176763</v>
      </c>
      <c r="N559" s="581">
        <v>485</v>
      </c>
      <c r="O559" s="711">
        <f t="shared" si="149"/>
        <v>7.0588190967951867</v>
      </c>
      <c r="P559" s="711">
        <f t="shared" si="150"/>
        <v>1158.2294744850667</v>
      </c>
      <c r="Q559" s="711">
        <f t="shared" si="151"/>
        <v>1143.95037851495</v>
      </c>
      <c r="R559" s="711">
        <f t="shared" si="152"/>
        <v>1133.6167562573207</v>
      </c>
      <c r="S559" s="711">
        <f t="shared" si="153"/>
        <v>1127.3208519658203</v>
      </c>
      <c r="T559" s="711">
        <f t="shared" si="154"/>
        <v>1125.1180557368411</v>
      </c>
    </row>
    <row r="560" spans="2:20">
      <c r="B560" s="581">
        <v>486</v>
      </c>
      <c r="C560" s="711">
        <f t="shared" si="139"/>
        <v>7.073373362974146</v>
      </c>
      <c r="D560" s="711">
        <f t="shared" si="140"/>
        <v>1505.1425601975836</v>
      </c>
      <c r="E560" s="711">
        <f t="shared" si="141"/>
        <v>1039.8448443447739</v>
      </c>
      <c r="F560" s="711">
        <f t="shared" si="142"/>
        <v>682.65685790764735</v>
      </c>
      <c r="G560" s="711">
        <f t="shared" si="143"/>
        <v>455.05319677126209</v>
      </c>
      <c r="H560" s="718">
        <f t="shared" si="144"/>
        <v>313.62568591520966</v>
      </c>
      <c r="I560" s="711">
        <f t="shared" si="145"/>
        <v>312.56593674567853</v>
      </c>
      <c r="J560" s="711">
        <f t="shared" si="146"/>
        <v>311.8155845341829</v>
      </c>
      <c r="K560" s="711">
        <f t="shared" si="147"/>
        <v>311.36737317399314</v>
      </c>
      <c r="L560" s="711">
        <f t="shared" si="148"/>
        <v>311.21690291331663</v>
      </c>
      <c r="N560" s="581">
        <v>486</v>
      </c>
      <c r="O560" s="711">
        <f t="shared" si="149"/>
        <v>7.073373362974146</v>
      </c>
      <c r="P560" s="711">
        <f t="shared" si="150"/>
        <v>1159.1486982782114</v>
      </c>
      <c r="Q560" s="711">
        <f t="shared" si="151"/>
        <v>1144.9004877348893</v>
      </c>
      <c r="R560" s="711">
        <f t="shared" si="152"/>
        <v>1134.5890788088543</v>
      </c>
      <c r="S560" s="711">
        <f t="shared" si="153"/>
        <v>1128.3065130021876</v>
      </c>
      <c r="T560" s="711">
        <f t="shared" si="154"/>
        <v>1126.1080586646362</v>
      </c>
    </row>
    <row r="561" spans="2:20">
      <c r="B561" s="581">
        <v>487</v>
      </c>
      <c r="C561" s="711">
        <f t="shared" si="139"/>
        <v>7.0879276291531053</v>
      </c>
      <c r="D561" s="711">
        <f t="shared" si="140"/>
        <v>1505.2143522341551</v>
      </c>
      <c r="E561" s="711">
        <f t="shared" si="141"/>
        <v>1040.3324142628421</v>
      </c>
      <c r="F561" s="711">
        <f t="shared" si="142"/>
        <v>683.24127726760025</v>
      </c>
      <c r="G561" s="711">
        <f t="shared" si="143"/>
        <v>455.4418472540512</v>
      </c>
      <c r="H561" s="718">
        <f t="shared" si="144"/>
        <v>313.70261175040855</v>
      </c>
      <c r="I561" s="711">
        <f t="shared" si="145"/>
        <v>312.64044260324397</v>
      </c>
      <c r="J561" s="711">
        <f t="shared" si="146"/>
        <v>311.88834304924728</v>
      </c>
      <c r="K561" s="711">
        <f t="shared" si="147"/>
        <v>311.43907218516819</v>
      </c>
      <c r="L561" s="711">
        <f t="shared" si="148"/>
        <v>311.28823931397017</v>
      </c>
      <c r="N561" s="581">
        <v>487</v>
      </c>
      <c r="O561" s="711">
        <f t="shared" si="149"/>
        <v>7.0879276291531053</v>
      </c>
      <c r="P561" s="711">
        <f t="shared" si="150"/>
        <v>1160.0659016305106</v>
      </c>
      <c r="Q561" s="711">
        <f t="shared" si="151"/>
        <v>1145.8485086282535</v>
      </c>
      <c r="R561" s="711">
        <f t="shared" si="152"/>
        <v>1135.5592642092249</v>
      </c>
      <c r="S561" s="711">
        <f t="shared" si="153"/>
        <v>1129.2900075695916</v>
      </c>
      <c r="T561" s="711">
        <f t="shared" si="154"/>
        <v>1127.0958855800523</v>
      </c>
    </row>
    <row r="562" spans="2:20">
      <c r="B562" s="581">
        <v>488</v>
      </c>
      <c r="C562" s="711">
        <f t="shared" si="139"/>
        <v>7.1024818953320636</v>
      </c>
      <c r="D562" s="711">
        <f t="shared" si="140"/>
        <v>1505.2859277963341</v>
      </c>
      <c r="E562" s="711">
        <f t="shared" si="141"/>
        <v>1040.8185458282846</v>
      </c>
      <c r="F562" s="711">
        <f t="shared" si="142"/>
        <v>683.82437693236363</v>
      </c>
      <c r="G562" s="711">
        <f t="shared" si="143"/>
        <v>455.82997478163736</v>
      </c>
      <c r="H562" s="718">
        <f t="shared" si="144"/>
        <v>313.77969441201293</v>
      </c>
      <c r="I562" s="711">
        <f t="shared" si="145"/>
        <v>312.71511043802366</v>
      </c>
      <c r="J562" s="711">
        <f t="shared" si="146"/>
        <v>311.96126720267461</v>
      </c>
      <c r="K562" s="711">
        <f t="shared" si="147"/>
        <v>311.51093901518129</v>
      </c>
      <c r="L562" s="711">
        <f t="shared" si="148"/>
        <v>311.35974423949642</v>
      </c>
      <c r="N562" s="581">
        <v>488</v>
      </c>
      <c r="O562" s="711">
        <f t="shared" si="149"/>
        <v>7.1024818953320636</v>
      </c>
      <c r="P562" s="711">
        <f t="shared" si="150"/>
        <v>1160.9810889828639</v>
      </c>
      <c r="Q562" s="711">
        <f t="shared" si="151"/>
        <v>1146.7944457851543</v>
      </c>
      <c r="R562" s="711">
        <f t="shared" si="152"/>
        <v>1136.5273171558606</v>
      </c>
      <c r="S562" s="711">
        <f t="shared" si="153"/>
        <v>1130.2713404299006</v>
      </c>
      <c r="T562" s="711">
        <f t="shared" si="154"/>
        <v>1128.0815412659335</v>
      </c>
    </row>
    <row r="563" spans="2:20">
      <c r="B563" s="581">
        <v>489</v>
      </c>
      <c r="C563" s="711">
        <f t="shared" si="139"/>
        <v>7.1170361615110229</v>
      </c>
      <c r="D563" s="711">
        <f t="shared" si="140"/>
        <v>1505.3572878238333</v>
      </c>
      <c r="E563" s="711">
        <f t="shared" si="141"/>
        <v>1041.3032450868557</v>
      </c>
      <c r="F563" s="711">
        <f t="shared" si="142"/>
        <v>684.40615996005874</v>
      </c>
      <c r="G563" s="711">
        <f t="shared" si="143"/>
        <v>456.21757882654367</v>
      </c>
      <c r="H563" s="718">
        <f t="shared" si="144"/>
        <v>313.85693353890161</v>
      </c>
      <c r="I563" s="711">
        <f t="shared" si="145"/>
        <v>312.7899398912927</v>
      </c>
      <c r="J563" s="711">
        <f t="shared" si="146"/>
        <v>312.03435663790401</v>
      </c>
      <c r="K563" s="711">
        <f t="shared" si="147"/>
        <v>311.58297330897261</v>
      </c>
      <c r="L563" s="711">
        <f t="shared" si="148"/>
        <v>311.43141733540767</v>
      </c>
      <c r="N563" s="581">
        <v>489</v>
      </c>
      <c r="O563" s="711">
        <f t="shared" si="149"/>
        <v>7.1170361615110229</v>
      </c>
      <c r="P563" s="711">
        <f t="shared" si="150"/>
        <v>1161.894264766411</v>
      </c>
      <c r="Q563" s="711">
        <f t="shared" si="151"/>
        <v>1147.738303785615</v>
      </c>
      <c r="R563" s="711">
        <f t="shared" si="152"/>
        <v>1137.4932423358646</v>
      </c>
      <c r="S563" s="711">
        <f t="shared" si="153"/>
        <v>1131.2505163345159</v>
      </c>
      <c r="T563" s="711">
        <f t="shared" si="154"/>
        <v>1129.0650304946125</v>
      </c>
    </row>
    <row r="564" spans="2:20">
      <c r="B564" s="581">
        <v>490</v>
      </c>
      <c r="C564" s="711">
        <f t="shared" si="139"/>
        <v>7.1315904276899822</v>
      </c>
      <c r="D564" s="711">
        <f t="shared" si="140"/>
        <v>1505.4284332504988</v>
      </c>
      <c r="E564" s="711">
        <f t="shared" si="141"/>
        <v>1041.7865180478075</v>
      </c>
      <c r="F564" s="711">
        <f t="shared" si="142"/>
        <v>684.98662940610996</v>
      </c>
      <c r="G564" s="711">
        <f t="shared" si="143"/>
        <v>456.60465887821437</v>
      </c>
      <c r="H564" s="718">
        <f t="shared" si="144"/>
        <v>313.93432877003693</v>
      </c>
      <c r="I564" s="711">
        <f t="shared" si="145"/>
        <v>312.86493060427023</v>
      </c>
      <c r="J564" s="711">
        <f t="shared" si="146"/>
        <v>312.10761099821491</v>
      </c>
      <c r="K564" s="711">
        <f t="shared" si="147"/>
        <v>311.6551747112585</v>
      </c>
      <c r="L564" s="711">
        <f t="shared" si="148"/>
        <v>311.50325824697109</v>
      </c>
      <c r="N564" s="581">
        <v>490</v>
      </c>
      <c r="O564" s="711">
        <f t="shared" si="149"/>
        <v>7.1315904276899822</v>
      </c>
      <c r="P564" s="711">
        <f t="shared" si="150"/>
        <v>1162.8054334025514</v>
      </c>
      <c r="Q564" s="711">
        <f t="shared" si="151"/>
        <v>1148.6800871995922</v>
      </c>
      <c r="R564" s="711">
        <f t="shared" si="152"/>
        <v>1138.4570444260373</v>
      </c>
      <c r="S564" s="711">
        <f t="shared" si="153"/>
        <v>1132.2275400243955</v>
      </c>
      <c r="T564" s="711">
        <f t="shared" si="154"/>
        <v>1130.0463580279306</v>
      </c>
    </row>
    <row r="565" spans="2:20">
      <c r="B565" s="581">
        <v>491</v>
      </c>
      <c r="C565" s="711">
        <f t="shared" si="139"/>
        <v>7.1461446938689415</v>
      </c>
      <c r="D565" s="711">
        <f t="shared" si="140"/>
        <v>1505.4993650043584</v>
      </c>
      <c r="E565" s="711">
        <f t="shared" si="141"/>
        <v>1042.268370684181</v>
      </c>
      <c r="F565" s="711">
        <f t="shared" si="142"/>
        <v>685.56578832318098</v>
      </c>
      <c r="G565" s="711">
        <f t="shared" si="143"/>
        <v>456.99121444285038</v>
      </c>
      <c r="H565" s="718">
        <f t="shared" si="144"/>
        <v>314.01187974447168</v>
      </c>
      <c r="I565" s="711">
        <f t="shared" si="145"/>
        <v>312.94008221812811</v>
      </c>
      <c r="J565" s="711">
        <f t="shared" si="146"/>
        <v>312.18102992673664</v>
      </c>
      <c r="K565" s="711">
        <f t="shared" si="147"/>
        <v>311.72754286654208</v>
      </c>
      <c r="L565" s="711">
        <f t="shared" si="148"/>
        <v>311.57526661921906</v>
      </c>
      <c r="N565" s="581">
        <v>491</v>
      </c>
      <c r="O565" s="711">
        <f t="shared" si="149"/>
        <v>7.1461446938689415</v>
      </c>
      <c r="P565" s="711">
        <f t="shared" si="150"/>
        <v>1163.7145993029669</v>
      </c>
      <c r="Q565" s="711">
        <f t="shared" si="151"/>
        <v>1149.6198005869971</v>
      </c>
      <c r="R565" s="711">
        <f t="shared" si="152"/>
        <v>1139.4187280929004</v>
      </c>
      <c r="S565" s="711">
        <f t="shared" si="153"/>
        <v>1133.202416230077</v>
      </c>
      <c r="T565" s="711">
        <f t="shared" si="154"/>
        <v>1131.0255286172637</v>
      </c>
    </row>
    <row r="566" spans="2:20">
      <c r="B566" s="581">
        <v>492</v>
      </c>
      <c r="C566" s="711">
        <f t="shared" si="139"/>
        <v>7.1606989600479007</v>
      </c>
      <c r="D566" s="711">
        <f t="shared" si="140"/>
        <v>1505.5700840076688</v>
      </c>
      <c r="E566" s="711">
        <f t="shared" si="141"/>
        <v>1042.7488089330934</v>
      </c>
      <c r="F566" s="711">
        <f t="shared" si="142"/>
        <v>686.14363976111156</v>
      </c>
      <c r="G566" s="711">
        <f t="shared" si="143"/>
        <v>457.37724504324615</v>
      </c>
      <c r="H566" s="718">
        <f t="shared" si="144"/>
        <v>314.08958610135642</v>
      </c>
      <c r="I566" s="711">
        <f t="shared" si="145"/>
        <v>313.01539437399919</v>
      </c>
      <c r="J566" s="711">
        <f t="shared" si="146"/>
        <v>312.25461306645803</v>
      </c>
      <c r="K566" s="711">
        <f t="shared" si="147"/>
        <v>311.80007741912294</v>
      </c>
      <c r="L566" s="711">
        <f t="shared" si="148"/>
        <v>311.64744209695937</v>
      </c>
      <c r="N566" s="581">
        <v>492</v>
      </c>
      <c r="O566" s="711">
        <f t="shared" si="149"/>
        <v>7.1606989600479007</v>
      </c>
      <c r="P566" s="711">
        <f t="shared" si="150"/>
        <v>1164.621766869642</v>
      </c>
      <c r="Q566" s="711">
        <f t="shared" si="151"/>
        <v>1150.5574484977192</v>
      </c>
      <c r="R566" s="711">
        <f t="shared" si="152"/>
        <v>1140.378297992718</v>
      </c>
      <c r="S566" s="711">
        <f t="shared" si="153"/>
        <v>1134.1751496717002</v>
      </c>
      <c r="T566" s="711">
        <f t="shared" si="154"/>
        <v>1132.0025470035439</v>
      </c>
    </row>
    <row r="567" spans="2:20">
      <c r="B567" s="581">
        <v>493</v>
      </c>
      <c r="C567" s="711">
        <f t="shared" si="139"/>
        <v>7.17525322622686</v>
      </c>
      <c r="D567" s="711">
        <f t="shared" si="140"/>
        <v>1505.6405911769625</v>
      </c>
      <c r="E567" s="711">
        <f t="shared" si="141"/>
        <v>1043.2278386960236</v>
      </c>
      <c r="F567" s="711">
        <f t="shared" si="142"/>
        <v>686.72018676685661</v>
      </c>
      <c r="G567" s="711">
        <f t="shared" si="143"/>
        <v>457.76275021862779</v>
      </c>
      <c r="H567" s="718">
        <f t="shared" si="144"/>
        <v>314.16744747994625</v>
      </c>
      <c r="I567" s="711">
        <f t="shared" si="145"/>
        <v>313.09086671298599</v>
      </c>
      <c r="J567" s="711">
        <f t="shared" si="146"/>
        <v>312.32836006023655</v>
      </c>
      <c r="K567" s="711">
        <f t="shared" si="147"/>
        <v>311.87277801310745</v>
      </c>
      <c r="L567" s="711">
        <f t="shared" si="148"/>
        <v>311.71978432478556</v>
      </c>
      <c r="N567" s="581">
        <v>493</v>
      </c>
      <c r="O567" s="711">
        <f t="shared" si="149"/>
        <v>7.17525322622686</v>
      </c>
      <c r="P567" s="711">
        <f t="shared" si="150"/>
        <v>1165.526940494886</v>
      </c>
      <c r="Q567" s="711">
        <f t="shared" si="151"/>
        <v>1151.4930354716462</v>
      </c>
      <c r="R567" s="711">
        <f t="shared" si="152"/>
        <v>1141.3357587715202</v>
      </c>
      <c r="S567" s="711">
        <f t="shared" si="153"/>
        <v>1135.1457450590299</v>
      </c>
      <c r="T567" s="711">
        <f t="shared" si="154"/>
        <v>1132.9774179172834</v>
      </c>
    </row>
    <row r="568" spans="2:20">
      <c r="B568" s="581">
        <v>494</v>
      </c>
      <c r="C568" s="711">
        <f t="shared" si="139"/>
        <v>7.1898074924058193</v>
      </c>
      <c r="D568" s="711">
        <f t="shared" si="140"/>
        <v>1505.7108874230939</v>
      </c>
      <c r="E568" s="711">
        <f t="shared" si="141"/>
        <v>1043.7054658390948</v>
      </c>
      <c r="F568" s="711">
        <f t="shared" si="142"/>
        <v>687.29543238442477</v>
      </c>
      <c r="G568" s="711">
        <f t="shared" si="143"/>
        <v>458.14772952449215</v>
      </c>
      <c r="H568" s="718">
        <f t="shared" si="144"/>
        <v>314.24546351960805</v>
      </c>
      <c r="I568" s="711">
        <f t="shared" si="145"/>
        <v>313.1664988761687</v>
      </c>
      <c r="J568" s="711">
        <f t="shared" si="146"/>
        <v>312.40227055080783</v>
      </c>
      <c r="K568" s="711">
        <f t="shared" si="147"/>
        <v>311.94564429241865</v>
      </c>
      <c r="L568" s="711">
        <f t="shared" si="148"/>
        <v>311.79229294708705</v>
      </c>
      <c r="N568" s="581">
        <v>494</v>
      </c>
      <c r="O568" s="711">
        <f t="shared" si="149"/>
        <v>7.1898074924058193</v>
      </c>
      <c r="P568" s="711">
        <f t="shared" si="150"/>
        <v>1166.4301245613535</v>
      </c>
      <c r="Q568" s="711">
        <f t="shared" si="151"/>
        <v>1152.4265660386886</v>
      </c>
      <c r="R568" s="711">
        <f t="shared" si="152"/>
        <v>1142.291115065125</v>
      </c>
      <c r="S568" s="711">
        <f t="shared" si="153"/>
        <v>1136.1142070914791</v>
      </c>
      <c r="T568" s="711">
        <f t="shared" si="154"/>
        <v>1133.9501460785959</v>
      </c>
    </row>
    <row r="569" spans="2:20">
      <c r="B569" s="581">
        <v>495</v>
      </c>
      <c r="C569" s="711">
        <f t="shared" si="139"/>
        <v>7.2043617585847777</v>
      </c>
      <c r="D569" s="711">
        <f t="shared" si="140"/>
        <v>1505.7809736512861</v>
      </c>
      <c r="E569" s="711">
        <f t="shared" si="141"/>
        <v>1044.1816961933548</v>
      </c>
      <c r="F569" s="711">
        <f t="shared" si="142"/>
        <v>687.86937965481934</v>
      </c>
      <c r="G569" s="711">
        <f t="shared" si="143"/>
        <v>458.53218253244751</v>
      </c>
      <c r="H569" s="718">
        <f t="shared" si="144"/>
        <v>314.32363385982705</v>
      </c>
      <c r="I569" s="711">
        <f t="shared" si="145"/>
        <v>313.24229050461366</v>
      </c>
      <c r="J569" s="711">
        <f t="shared" si="146"/>
        <v>312.47634418079485</v>
      </c>
      <c r="K569" s="711">
        <f t="shared" si="147"/>
        <v>312.01867590080582</v>
      </c>
      <c r="L569" s="711">
        <f t="shared" si="148"/>
        <v>311.86496760805898</v>
      </c>
      <c r="N569" s="581">
        <v>495</v>
      </c>
      <c r="O569" s="711">
        <f t="shared" si="149"/>
        <v>7.2043617585847777</v>
      </c>
      <c r="P569" s="711">
        <f t="shared" si="150"/>
        <v>1167.3313234420668</v>
      </c>
      <c r="Q569" s="711">
        <f t="shared" si="151"/>
        <v>1153.3580447187992</v>
      </c>
      <c r="R569" s="711">
        <f t="shared" si="152"/>
        <v>1143.2443714991609</v>
      </c>
      <c r="S569" s="711">
        <f t="shared" si="153"/>
        <v>1137.0805404581317</v>
      </c>
      <c r="T569" s="711">
        <f t="shared" si="154"/>
        <v>1134.9207361972212</v>
      </c>
    </row>
    <row r="570" spans="2:20">
      <c r="B570" s="581">
        <v>496</v>
      </c>
      <c r="C570" s="711">
        <f t="shared" si="139"/>
        <v>7.2189160247637369</v>
      </c>
      <c r="D570" s="711">
        <f t="shared" si="140"/>
        <v>1505.8508507611757</v>
      </c>
      <c r="E570" s="711">
        <f t="shared" si="141"/>
        <v>1044.6565355550531</v>
      </c>
      <c r="F570" s="711">
        <f t="shared" si="142"/>
        <v>688.44203161597989</v>
      </c>
      <c r="G570" s="711">
        <f t="shared" si="143"/>
        <v>458.9161088300549</v>
      </c>
      <c r="H570" s="718">
        <f t="shared" si="144"/>
        <v>314.40195814021382</v>
      </c>
      <c r="I570" s="711">
        <f t="shared" si="145"/>
        <v>313.31824123938122</v>
      </c>
      <c r="J570" s="711">
        <f t="shared" si="146"/>
        <v>312.55058059271681</v>
      </c>
      <c r="K570" s="711">
        <f t="shared" si="147"/>
        <v>312.09187248185447</v>
      </c>
      <c r="L570" s="711">
        <f t="shared" si="148"/>
        <v>311.93780795171239</v>
      </c>
      <c r="N570" s="581">
        <v>496</v>
      </c>
      <c r="O570" s="711">
        <f t="shared" si="149"/>
        <v>7.2189160247637369</v>
      </c>
      <c r="P570" s="711">
        <f t="shared" si="150"/>
        <v>1168.2305415004357</v>
      </c>
      <c r="Q570" s="711">
        <f t="shared" si="151"/>
        <v>1154.2874760219963</v>
      </c>
      <c r="R570" s="711">
        <f t="shared" si="152"/>
        <v>1144.1955326890898</v>
      </c>
      <c r="S570" s="711">
        <f t="shared" si="153"/>
        <v>1138.0447498377646</v>
      </c>
      <c r="T570" s="711">
        <f t="shared" si="154"/>
        <v>1135.8891929725467</v>
      </c>
    </row>
    <row r="571" spans="2:20">
      <c r="B571" s="581">
        <v>497</v>
      </c>
      <c r="C571" s="711">
        <f t="shared" si="139"/>
        <v>7.2334702909426962</v>
      </c>
      <c r="D571" s="711">
        <f t="shared" si="140"/>
        <v>1505.9205196468588</v>
      </c>
      <c r="E571" s="711">
        <f t="shared" si="141"/>
        <v>1045.1299896859157</v>
      </c>
      <c r="F571" s="711">
        <f t="shared" si="142"/>
        <v>689.01339130272459</v>
      </c>
      <c r="G571" s="711">
        <f t="shared" si="143"/>
        <v>459.29950802067111</v>
      </c>
      <c r="H571" s="718">
        <f t="shared" si="144"/>
        <v>314.48043600051102</v>
      </c>
      <c r="I571" s="711">
        <f t="shared" si="145"/>
        <v>313.39435072153401</v>
      </c>
      <c r="J571" s="711">
        <f t="shared" si="146"/>
        <v>312.62497942899853</v>
      </c>
      <c r="K571" s="711">
        <f t="shared" si="147"/>
        <v>312.16523367899578</v>
      </c>
      <c r="L571" s="711">
        <f t="shared" si="148"/>
        <v>312.01081362188387</v>
      </c>
      <c r="N571" s="581">
        <v>497</v>
      </c>
      <c r="O571" s="711">
        <f t="shared" si="149"/>
        <v>7.2334702909426962</v>
      </c>
      <c r="P571" s="711">
        <f t="shared" si="150"/>
        <v>1169.1277830902798</v>
      </c>
      <c r="Q571" s="711">
        <f t="shared" si="151"/>
        <v>1155.2148644483857</v>
      </c>
      <c r="R571" s="711">
        <f t="shared" si="152"/>
        <v>1145.1446032402278</v>
      </c>
      <c r="S571" s="711">
        <f t="shared" si="153"/>
        <v>1139.0068398988715</v>
      </c>
      <c r="T571" s="711">
        <f t="shared" si="154"/>
        <v>1136.8555210936304</v>
      </c>
    </row>
    <row r="572" spans="2:20">
      <c r="B572" s="581">
        <v>498</v>
      </c>
      <c r="C572" s="711">
        <f t="shared" si="139"/>
        <v>7.2480245571216555</v>
      </c>
      <c r="D572" s="711">
        <f t="shared" si="140"/>
        <v>1505.9899811969349</v>
      </c>
      <c r="E572" s="711">
        <f t="shared" si="141"/>
        <v>1045.6020643134175</v>
      </c>
      <c r="F572" s="711">
        <f t="shared" si="142"/>
        <v>689.58346174669441</v>
      </c>
      <c r="G572" s="711">
        <f t="shared" si="143"/>
        <v>459.68237972329291</v>
      </c>
      <c r="H572" s="718">
        <f t="shared" si="144"/>
        <v>314.55906708059973</v>
      </c>
      <c r="I572" s="711">
        <f t="shared" si="145"/>
        <v>313.47061859214466</v>
      </c>
      <c r="J572" s="711">
        <f t="shared" si="146"/>
        <v>312.69954033197905</v>
      </c>
      <c r="K572" s="711">
        <f t="shared" si="147"/>
        <v>312.2387591355162</v>
      </c>
      <c r="L572" s="711">
        <f t="shared" si="148"/>
        <v>312.08398426224528</v>
      </c>
      <c r="N572" s="581">
        <v>498</v>
      </c>
      <c r="O572" s="711">
        <f t="shared" si="149"/>
        <v>7.2480245571216555</v>
      </c>
      <c r="P572" s="711">
        <f t="shared" si="150"/>
        <v>1170.0230525558488</v>
      </c>
      <c r="Q572" s="711">
        <f t="shared" si="151"/>
        <v>1156.1402144881811</v>
      </c>
      <c r="R572" s="711">
        <f t="shared" si="152"/>
        <v>1146.0915877477701</v>
      </c>
      <c r="S572" s="711">
        <f t="shared" si="153"/>
        <v>1139.9668152996837</v>
      </c>
      <c r="T572" s="711">
        <f t="shared" si="154"/>
        <v>1137.8197252392245</v>
      </c>
    </row>
    <row r="573" spans="2:20">
      <c r="B573" s="581">
        <v>499</v>
      </c>
      <c r="C573" s="711">
        <f t="shared" si="139"/>
        <v>7.2625788233006148</v>
      </c>
      <c r="D573" s="711">
        <f t="shared" si="140"/>
        <v>1506.0592362945515</v>
      </c>
      <c r="E573" s="711">
        <f t="shared" si="141"/>
        <v>1046.0727651310524</v>
      </c>
      <c r="F573" s="711">
        <f t="shared" si="142"/>
        <v>690.15224597629708</v>
      </c>
      <c r="G573" s="711">
        <f t="shared" si="143"/>
        <v>460.0647235724021</v>
      </c>
      <c r="H573" s="718">
        <f t="shared" si="144"/>
        <v>314.63785102050633</v>
      </c>
      <c r="I573" s="711">
        <f t="shared" si="145"/>
        <v>313.54704449230405</v>
      </c>
      <c r="J573" s="711">
        <f t="shared" si="146"/>
        <v>312.77426294392069</v>
      </c>
      <c r="K573" s="711">
        <f t="shared" si="147"/>
        <v>312.31244849456687</v>
      </c>
      <c r="L573" s="711">
        <f t="shared" si="148"/>
        <v>312.15731951631335</v>
      </c>
      <c r="N573" s="581">
        <v>499</v>
      </c>
      <c r="O573" s="711">
        <f t="shared" si="149"/>
        <v>7.2625788233006148</v>
      </c>
      <c r="P573" s="711">
        <f t="shared" si="150"/>
        <v>1170.916354231844</v>
      </c>
      <c r="Q573" s="711">
        <f t="shared" si="151"/>
        <v>1157.0635306217275</v>
      </c>
      <c r="R573" s="711">
        <f t="shared" si="152"/>
        <v>1147.0364907968101</v>
      </c>
      <c r="S573" s="711">
        <f t="shared" si="153"/>
        <v>1140.9246806881956</v>
      </c>
      <c r="T573" s="711">
        <f t="shared" si="154"/>
        <v>1138.7818100777963</v>
      </c>
    </row>
    <row r="574" spans="2:20">
      <c r="B574" s="581">
        <v>500</v>
      </c>
      <c r="C574" s="711">
        <f t="shared" si="139"/>
        <v>7.277133089479574</v>
      </c>
      <c r="D574" s="711">
        <f t="shared" si="140"/>
        <v>1506.1282858174484</v>
      </c>
      <c r="E574" s="711">
        <f t="shared" si="141"/>
        <v>1046.5420977986007</v>
      </c>
      <c r="F574" s="711">
        <f t="shared" si="142"/>
        <v>690.71974701665374</v>
      </c>
      <c r="G574" s="711">
        <f t="shared" si="143"/>
        <v>460.44653921781196</v>
      </c>
      <c r="H574" s="718">
        <f t="shared" si="144"/>
        <v>314.71678746040897</v>
      </c>
      <c r="I574" s="711">
        <f t="shared" si="145"/>
        <v>313.62362806312865</v>
      </c>
      <c r="J574" s="711">
        <f t="shared" si="146"/>
        <v>312.8491469070176</v>
      </c>
      <c r="K574" s="711">
        <f t="shared" si="147"/>
        <v>312.38630139917285</v>
      </c>
      <c r="L574" s="711">
        <f t="shared" si="148"/>
        <v>312.2308190274594</v>
      </c>
      <c r="N574" s="581">
        <v>500</v>
      </c>
      <c r="O574" s="711">
        <f t="shared" si="149"/>
        <v>7.277133089479574</v>
      </c>
      <c r="P574" s="711">
        <f t="shared" si="150"/>
        <v>1171.8076924434388</v>
      </c>
      <c r="Q574" s="711">
        <f t="shared" si="151"/>
        <v>1157.9848173195221</v>
      </c>
      <c r="R574" s="711">
        <f t="shared" si="152"/>
        <v>1147.9793169623645</v>
      </c>
      <c r="S574" s="711">
        <f t="shared" si="153"/>
        <v>1141.8804407021835</v>
      </c>
      <c r="T574" s="711">
        <f t="shared" si="154"/>
        <v>1139.7417802675532</v>
      </c>
    </row>
    <row r="575" spans="2:20">
      <c r="B575" s="581">
        <v>501</v>
      </c>
      <c r="C575" s="711">
        <f t="shared" si="139"/>
        <v>7.2916873556585333</v>
      </c>
      <c r="D575" s="711">
        <f t="shared" si="140"/>
        <v>1506.1971306380008</v>
      </c>
      <c r="E575" s="711">
        <f t="shared" si="141"/>
        <v>1047.0100679423933</v>
      </c>
      <c r="F575" s="711">
        <f t="shared" si="142"/>
        <v>691.28596788954519</v>
      </c>
      <c r="G575" s="711">
        <f t="shared" si="143"/>
        <v>460.82782632451472</v>
      </c>
      <c r="H575" s="718">
        <f t="shared" si="144"/>
        <v>314.79587604064375</v>
      </c>
      <c r="I575" s="711">
        <f t="shared" si="145"/>
        <v>313.70036894576862</v>
      </c>
      <c r="J575" s="711">
        <f t="shared" si="146"/>
        <v>312.92419186340459</v>
      </c>
      <c r="K575" s="711">
        <f t="shared" si="147"/>
        <v>312.46031749224267</v>
      </c>
      <c r="L575" s="711">
        <f t="shared" si="148"/>
        <v>312.30448243891851</v>
      </c>
      <c r="N575" s="581">
        <v>501</v>
      </c>
      <c r="O575" s="711">
        <f t="shared" si="149"/>
        <v>7.2916873556585333</v>
      </c>
      <c r="P575" s="711">
        <f t="shared" si="150"/>
        <v>1172.6970715063001</v>
      </c>
      <c r="Q575" s="711">
        <f t="shared" si="151"/>
        <v>1158.9040790422355</v>
      </c>
      <c r="R575" s="711">
        <f t="shared" si="152"/>
        <v>1148.9200708093936</v>
      </c>
      <c r="S575" s="711">
        <f t="shared" si="153"/>
        <v>1142.8340999692309</v>
      </c>
      <c r="T575" s="711">
        <f t="shared" si="154"/>
        <v>1140.6996404564629</v>
      </c>
    </row>
    <row r="576" spans="2:20">
      <c r="B576" s="581">
        <v>502</v>
      </c>
      <c r="C576" s="711">
        <f t="shared" si="139"/>
        <v>7.3062416218374917</v>
      </c>
      <c r="D576" s="711">
        <f t="shared" si="140"/>
        <v>1506.265771623262</v>
      </c>
      <c r="E576" s="711">
        <f t="shared" si="141"/>
        <v>1047.4766811555749</v>
      </c>
      <c r="F576" s="711">
        <f t="shared" si="142"/>
        <v>691.85091161335913</v>
      </c>
      <c r="G576" s="711">
        <f t="shared" si="143"/>
        <v>461.2085845725303</v>
      </c>
      <c r="H576" s="718">
        <f t="shared" si="144"/>
        <v>314.87511640171141</v>
      </c>
      <c r="I576" s="711">
        <f t="shared" si="145"/>
        <v>313.77726678141505</v>
      </c>
      <c r="J576" s="711">
        <f t="shared" si="146"/>
        <v>312.99939745516559</v>
      </c>
      <c r="K576" s="711">
        <f t="shared" si="147"/>
        <v>312.53449641657693</v>
      </c>
      <c r="L576" s="711">
        <f t="shared" si="148"/>
        <v>312.37830939379904</v>
      </c>
      <c r="N576" s="581">
        <v>502</v>
      </c>
      <c r="O576" s="711">
        <f t="shared" si="149"/>
        <v>7.3062416218374917</v>
      </c>
      <c r="P576" s="711">
        <f t="shared" si="150"/>
        <v>1173.5844957266088</v>
      </c>
      <c r="Q576" s="711">
        <f t="shared" si="151"/>
        <v>1159.8213202407346</v>
      </c>
      <c r="R576" s="711">
        <f t="shared" si="152"/>
        <v>1149.8587568928242</v>
      </c>
      <c r="S576" s="711">
        <f t="shared" si="153"/>
        <v>1143.7856631067498</v>
      </c>
      <c r="T576" s="711">
        <f t="shared" si="154"/>
        <v>1141.6553952822776</v>
      </c>
    </row>
    <row r="577" spans="2:20">
      <c r="B577" s="581">
        <v>503</v>
      </c>
      <c r="C577" s="711">
        <f t="shared" si="139"/>
        <v>7.320795888016451</v>
      </c>
      <c r="D577" s="711">
        <f t="shared" si="140"/>
        <v>1506.3342096350075</v>
      </c>
      <c r="E577" s="711">
        <f t="shared" si="141"/>
        <v>1047.9419429983629</v>
      </c>
      <c r="F577" s="711">
        <f t="shared" si="142"/>
        <v>692.41458120304026</v>
      </c>
      <c r="G577" s="711">
        <f t="shared" si="143"/>
        <v>461.58881365675649</v>
      </c>
      <c r="H577" s="718">
        <f t="shared" si="144"/>
        <v>314.95450818428316</v>
      </c>
      <c r="I577" s="711">
        <f t="shared" si="145"/>
        <v>313.85432121130788</v>
      </c>
      <c r="J577" s="711">
        <f t="shared" si="146"/>
        <v>313.07476332434226</v>
      </c>
      <c r="K577" s="711">
        <f t="shared" si="147"/>
        <v>312.60883781487792</v>
      </c>
      <c r="L577" s="711">
        <f t="shared" si="148"/>
        <v>312.45229953509181</v>
      </c>
      <c r="N577" s="581">
        <v>503</v>
      </c>
      <c r="O577" s="711">
        <f t="shared" si="149"/>
        <v>7.320795888016451</v>
      </c>
      <c r="P577" s="711">
        <f t="shared" si="150"/>
        <v>1174.4699694010812</v>
      </c>
      <c r="Q577" s="711">
        <f t="shared" si="151"/>
        <v>1160.7365453561026</v>
      </c>
      <c r="R577" s="711">
        <f t="shared" si="152"/>
        <v>1150.7953797575715</v>
      </c>
      <c r="S577" s="711">
        <f t="shared" si="153"/>
        <v>1144.7351347220031</v>
      </c>
      <c r="T577" s="711">
        <f t="shared" si="154"/>
        <v>1142.6090493725555</v>
      </c>
    </row>
    <row r="578" spans="2:20">
      <c r="B578" s="581">
        <v>504</v>
      </c>
      <c r="C578" s="711">
        <f t="shared" si="139"/>
        <v>7.3353501541954103</v>
      </c>
      <c r="D578" s="711">
        <f t="shared" si="140"/>
        <v>1506.4024455297754</v>
      </c>
      <c r="E578" s="711">
        <f t="shared" si="141"/>
        <v>1048.4058589983069</v>
      </c>
      <c r="F578" s="711">
        <f t="shared" si="142"/>
        <v>692.97697967003842</v>
      </c>
      <c r="G578" s="711">
        <f t="shared" si="143"/>
        <v>461.96851328681964</v>
      </c>
      <c r="H578" s="718">
        <f t="shared" si="144"/>
        <v>315.03405102920738</v>
      </c>
      <c r="I578" s="711">
        <f t="shared" si="145"/>
        <v>313.93153187674318</v>
      </c>
      <c r="J578" s="711">
        <f t="shared" si="146"/>
        <v>313.15028911294212</v>
      </c>
      <c r="K578" s="711">
        <f t="shared" si="147"/>
        <v>312.68334132975838</v>
      </c>
      <c r="L578" s="711">
        <f t="shared" si="148"/>
        <v>312.52645250567912</v>
      </c>
      <c r="N578" s="581">
        <v>504</v>
      </c>
      <c r="O578" s="711">
        <f t="shared" si="149"/>
        <v>7.3353501541954103</v>
      </c>
      <c r="P578" s="711">
        <f t="shared" si="150"/>
        <v>1175.3534968169895</v>
      </c>
      <c r="Q578" s="711">
        <f t="shared" si="151"/>
        <v>1161.6497588196619</v>
      </c>
      <c r="R578" s="711">
        <f t="shared" si="152"/>
        <v>1151.7299439385604</v>
      </c>
      <c r="S578" s="711">
        <f t="shared" si="153"/>
        <v>1145.6825194121272</v>
      </c>
      <c r="T578" s="711">
        <f t="shared" si="154"/>
        <v>1143.5606073446831</v>
      </c>
    </row>
    <row r="579" spans="2:20">
      <c r="B579" s="581">
        <v>505</v>
      </c>
      <c r="C579" s="711">
        <f t="shared" si="139"/>
        <v>7.3499044203743695</v>
      </c>
      <c r="D579" s="711">
        <f t="shared" si="140"/>
        <v>1506.4704801589098</v>
      </c>
      <c r="E579" s="711">
        <f t="shared" si="141"/>
        <v>1048.8684346505429</v>
      </c>
      <c r="F579" s="711">
        <f t="shared" si="142"/>
        <v>693.53811002226007</v>
      </c>
      <c r="G579" s="711">
        <f t="shared" si="143"/>
        <v>462.34768318692704</v>
      </c>
      <c r="H579" s="718">
        <f t="shared" si="144"/>
        <v>315.11374457751555</v>
      </c>
      <c r="I579" s="711">
        <f t="shared" si="145"/>
        <v>314.00889841908042</v>
      </c>
      <c r="J579" s="711">
        <f t="shared" si="146"/>
        <v>313.22597446294719</v>
      </c>
      <c r="K579" s="711">
        <f t="shared" si="147"/>
        <v>312.75800660375012</v>
      </c>
      <c r="L579" s="711">
        <f t="shared" si="148"/>
        <v>312.60076794834424</v>
      </c>
      <c r="N579" s="581">
        <v>505</v>
      </c>
      <c r="O579" s="711">
        <f t="shared" si="149"/>
        <v>7.3499044203743695</v>
      </c>
      <c r="P579" s="711">
        <f t="shared" si="150"/>
        <v>1176.2350822521823</v>
      </c>
      <c r="Q579" s="711">
        <f t="shared" si="151"/>
        <v>1162.5609650529946</v>
      </c>
      <c r="R579" s="711">
        <f t="shared" si="152"/>
        <v>1152.6624539607487</v>
      </c>
      <c r="S579" s="711">
        <f t="shared" si="153"/>
        <v>1146.6278217641536</v>
      </c>
      <c r="T579" s="711">
        <f t="shared" si="154"/>
        <v>1144.5100738058986</v>
      </c>
    </row>
    <row r="580" spans="2:20">
      <c r="B580" s="581">
        <v>506</v>
      </c>
      <c r="C580" s="711">
        <f t="shared" si="139"/>
        <v>7.3644586865533288</v>
      </c>
      <c r="D580" s="711">
        <f t="shared" si="140"/>
        <v>1506.5383143686017</v>
      </c>
      <c r="E580" s="711">
        <f t="shared" si="141"/>
        <v>1049.3296754180456</v>
      </c>
      <c r="F580" s="711">
        <f t="shared" si="142"/>
        <v>694.09797526401985</v>
      </c>
      <c r="G580" s="711">
        <f t="shared" si="143"/>
        <v>462.72632309572009</v>
      </c>
      <c r="H580" s="718">
        <f t="shared" si="144"/>
        <v>315.1935884704281</v>
      </c>
      <c r="I580" s="711">
        <f t="shared" si="145"/>
        <v>314.08642047975013</v>
      </c>
      <c r="J580" s="711">
        <f t="shared" si="146"/>
        <v>313.30181901632193</v>
      </c>
      <c r="K580" s="711">
        <f t="shared" si="147"/>
        <v>312.83283327931304</v>
      </c>
      <c r="L580" s="711">
        <f t="shared" si="148"/>
        <v>312.67524550577991</v>
      </c>
      <c r="N580" s="581">
        <v>506</v>
      </c>
      <c r="O580" s="711">
        <f t="shared" si="149"/>
        <v>7.3644586865533288</v>
      </c>
      <c r="P580" s="711">
        <f t="shared" si="150"/>
        <v>1177.1147299751058</v>
      </c>
      <c r="Q580" s="711">
        <f t="shared" si="151"/>
        <v>1163.4701684679637</v>
      </c>
      <c r="R580" s="711">
        <f t="shared" si="152"/>
        <v>1153.5929143391484</v>
      </c>
      <c r="S580" s="711">
        <f t="shared" si="153"/>
        <v>1147.5710463550322</v>
      </c>
      <c r="T580" s="711">
        <f t="shared" si="154"/>
        <v>1145.4574533533132</v>
      </c>
    </row>
    <row r="581" spans="2:20">
      <c r="B581" s="581">
        <v>507</v>
      </c>
      <c r="C581" s="711">
        <f t="shared" si="139"/>
        <v>7.3790129527322881</v>
      </c>
      <c r="D581" s="711">
        <f t="shared" si="140"/>
        <v>1506.6059489999298</v>
      </c>
      <c r="E581" s="711">
        <f t="shared" si="141"/>
        <v>1049.7895867318803</v>
      </c>
      <c r="F581" s="711">
        <f t="shared" si="142"/>
        <v>694.65657839599237</v>
      </c>
      <c r="G581" s="711">
        <f t="shared" si="143"/>
        <v>463.10443276612898</v>
      </c>
      <c r="H581" s="718">
        <f t="shared" si="144"/>
        <v>315.27358234936071</v>
      </c>
      <c r="I581" s="711">
        <f t="shared" si="145"/>
        <v>314.16409770026075</v>
      </c>
      <c r="J581" s="711">
        <f t="shared" si="146"/>
        <v>313.37782241502151</v>
      </c>
      <c r="K581" s="711">
        <f t="shared" si="147"/>
        <v>312.90782099884399</v>
      </c>
      <c r="L581" s="711">
        <f t="shared" si="148"/>
        <v>312.74988482059723</v>
      </c>
      <c r="N581" s="581">
        <v>507</v>
      </c>
      <c r="O581" s="711">
        <f t="shared" si="149"/>
        <v>7.3790129527322881</v>
      </c>
      <c r="P581" s="711">
        <f t="shared" si="150"/>
        <v>1177.9924442448237</v>
      </c>
      <c r="Q581" s="711">
        <f t="shared" si="151"/>
        <v>1164.3773734667361</v>
      </c>
      <c r="R581" s="711">
        <f t="shared" si="152"/>
        <v>1154.5213295788474</v>
      </c>
      <c r="S581" s="711">
        <f t="shared" si="153"/>
        <v>1148.5121977516519</v>
      </c>
      <c r="T581" s="711">
        <f t="shared" si="154"/>
        <v>1146.4027505739341</v>
      </c>
    </row>
    <row r="582" spans="2:20">
      <c r="B582" s="581">
        <v>508</v>
      </c>
      <c r="C582" s="711">
        <f t="shared" si="139"/>
        <v>7.3935672189112474</v>
      </c>
      <c r="D582" s="711">
        <f t="shared" si="140"/>
        <v>1506.6733848889021</v>
      </c>
      <c r="E582" s="711">
        <f t="shared" si="141"/>
        <v>1050.2481739914504</v>
      </c>
      <c r="F582" s="711">
        <f t="shared" si="142"/>
        <v>695.21392241516651</v>
      </c>
      <c r="G582" s="711">
        <f t="shared" si="143"/>
        <v>463.4820119652282</v>
      </c>
      <c r="H582" s="718">
        <f t="shared" si="144"/>
        <v>315.35372585593018</v>
      </c>
      <c r="I582" s="711">
        <f t="shared" si="145"/>
        <v>314.24192972220601</v>
      </c>
      <c r="J582" s="711">
        <f t="shared" si="146"/>
        <v>313.45398430099999</v>
      </c>
      <c r="K582" s="711">
        <f t="shared" si="147"/>
        <v>312.98296940468492</v>
      </c>
      <c r="L582" s="711">
        <f t="shared" si="148"/>
        <v>312.82468553533488</v>
      </c>
      <c r="N582" s="581">
        <v>508</v>
      </c>
      <c r="O582" s="711">
        <f t="shared" si="149"/>
        <v>7.3935672189112474</v>
      </c>
      <c r="P582" s="711">
        <f t="shared" si="150"/>
        <v>1178.8682293110389</v>
      </c>
      <c r="Q582" s="711">
        <f t="shared" si="151"/>
        <v>1165.2825844418021</v>
      </c>
      <c r="R582" s="711">
        <f t="shared" si="152"/>
        <v>1155.4477041750315</v>
      </c>
      <c r="S582" s="711">
        <f t="shared" si="153"/>
        <v>1149.451280510865</v>
      </c>
      <c r="T582" s="711">
        <f t="shared" si="154"/>
        <v>1147.3459700446856</v>
      </c>
    </row>
    <row r="583" spans="2:20">
      <c r="B583" s="581">
        <v>509</v>
      </c>
      <c r="C583" s="711">
        <f t="shared" si="139"/>
        <v>7.4081214850902057</v>
      </c>
      <c r="D583" s="711">
        <f t="shared" si="140"/>
        <v>1506.7406228664954</v>
      </c>
      <c r="E583" s="711">
        <f t="shared" si="141"/>
        <v>1050.7054425647441</v>
      </c>
      <c r="F583" s="711">
        <f t="shared" si="142"/>
        <v>695.7700103147987</v>
      </c>
      <c r="G583" s="711">
        <f t="shared" si="143"/>
        <v>463.85906047409304</v>
      </c>
      <c r="H583" s="718">
        <f t="shared" si="144"/>
        <v>315.43401863196016</v>
      </c>
      <c r="I583" s="711">
        <f t="shared" si="145"/>
        <v>314.31991618727193</v>
      </c>
      <c r="J583" s="711">
        <f t="shared" si="146"/>
        <v>313.53030431621795</v>
      </c>
      <c r="K583" s="711">
        <f t="shared" si="147"/>
        <v>313.05827813913174</v>
      </c>
      <c r="L583" s="711">
        <f t="shared" si="148"/>
        <v>312.89964729246742</v>
      </c>
      <c r="N583" s="581">
        <v>509</v>
      </c>
      <c r="O583" s="711">
        <f t="shared" si="149"/>
        <v>7.4081214850902057</v>
      </c>
      <c r="P583" s="711">
        <f t="shared" si="150"/>
        <v>1179.7420894141135</v>
      </c>
      <c r="Q583" s="711">
        <f t="shared" si="151"/>
        <v>1166.1858057759976</v>
      </c>
      <c r="R583" s="711">
        <f t="shared" si="152"/>
        <v>1156.3720426130064</v>
      </c>
      <c r="S583" s="711">
        <f t="shared" si="153"/>
        <v>1150.3882991795067</v>
      </c>
      <c r="T583" s="711">
        <f t="shared" si="154"/>
        <v>1148.2871163324326</v>
      </c>
    </row>
    <row r="584" spans="2:20">
      <c r="B584" s="581">
        <v>510</v>
      </c>
      <c r="C584" s="711">
        <f t="shared" si="139"/>
        <v>7.422675751269165</v>
      </c>
      <c r="D584" s="711">
        <f t="shared" si="140"/>
        <v>1506.8076637586958</v>
      </c>
      <c r="E584" s="711">
        <f t="shared" si="141"/>
        <v>1051.1613977885779</v>
      </c>
      <c r="F584" s="711">
        <f t="shared" si="142"/>
        <v>696.32484508436892</v>
      </c>
      <c r="G584" s="711">
        <f t="shared" si="143"/>
        <v>464.23557808765764</v>
      </c>
      <c r="H584" s="718">
        <f t="shared" si="144"/>
        <v>315.51446031948717</v>
      </c>
      <c r="I584" s="711">
        <f t="shared" si="145"/>
        <v>314.39805673724379</v>
      </c>
      <c r="J584" s="711">
        <f t="shared" si="146"/>
        <v>313.6067821026507</v>
      </c>
      <c r="K584" s="711">
        <f t="shared" si="147"/>
        <v>313.13374684444273</v>
      </c>
      <c r="L584" s="711">
        <f t="shared" si="148"/>
        <v>312.97476973441405</v>
      </c>
      <c r="N584" s="581">
        <v>510</v>
      </c>
      <c r="O584" s="711">
        <f t="shared" si="149"/>
        <v>7.422675751269165</v>
      </c>
      <c r="P584" s="711">
        <f t="shared" si="150"/>
        <v>1180.6140287850887</v>
      </c>
      <c r="Q584" s="711">
        <f t="shared" si="151"/>
        <v>1167.0870418425247</v>
      </c>
      <c r="R584" s="711">
        <f t="shared" si="152"/>
        <v>1157.2943493682187</v>
      </c>
      <c r="S584" s="711">
        <f t="shared" si="153"/>
        <v>1151.323258294419</v>
      </c>
      <c r="T584" s="711">
        <f t="shared" si="154"/>
        <v>1149.2261939940017</v>
      </c>
    </row>
    <row r="585" spans="2:20">
      <c r="B585" s="581">
        <v>511</v>
      </c>
      <c r="C585" s="711">
        <f t="shared" si="139"/>
        <v>7.4372300174481243</v>
      </c>
      <c r="D585" s="711">
        <f t="shared" si="140"/>
        <v>1506.8745083865379</v>
      </c>
      <c r="E585" s="711">
        <f t="shared" si="141"/>
        <v>1051.616044968838</v>
      </c>
      <c r="F585" s="711">
        <f t="shared" si="142"/>
        <v>696.87842970953591</v>
      </c>
      <c r="G585" s="711">
        <f t="shared" si="143"/>
        <v>464.61156461457381</v>
      </c>
      <c r="H585" s="718">
        <f t="shared" si="144"/>
        <v>315.59505056076608</v>
      </c>
      <c r="I585" s="711">
        <f t="shared" si="145"/>
        <v>314.47635101401318</v>
      </c>
      <c r="J585" s="711">
        <f t="shared" si="146"/>
        <v>313.68341730229588</v>
      </c>
      <c r="K585" s="711">
        <f t="shared" si="147"/>
        <v>313.20937516284664</v>
      </c>
      <c r="L585" s="711">
        <f t="shared" si="148"/>
        <v>313.05005250354708</v>
      </c>
      <c r="N585" s="581">
        <v>511</v>
      </c>
      <c r="O585" s="711">
        <f t="shared" si="149"/>
        <v>7.4372300174481243</v>
      </c>
      <c r="P585" s="711">
        <f t="shared" si="150"/>
        <v>1181.4840516457068</v>
      </c>
      <c r="Q585" s="711">
        <f t="shared" si="151"/>
        <v>1167.9862970049737</v>
      </c>
      <c r="R585" s="711">
        <f t="shared" si="152"/>
        <v>1158.2146289062784</v>
      </c>
      <c r="S585" s="711">
        <f t="shared" si="153"/>
        <v>1152.2561623824715</v>
      </c>
      <c r="T585" s="711">
        <f t="shared" si="154"/>
        <v>1150.1632075762045</v>
      </c>
    </row>
    <row r="586" spans="2:20">
      <c r="B586" s="581">
        <v>512</v>
      </c>
      <c r="C586" s="711">
        <f t="shared" si="139"/>
        <v>7.4517842836270836</v>
      </c>
      <c r="D586" s="711">
        <f t="shared" si="140"/>
        <v>1506.9411575661445</v>
      </c>
      <c r="E586" s="711">
        <f t="shared" si="141"/>
        <v>1052.0693893807206</v>
      </c>
      <c r="F586" s="711">
        <f t="shared" si="142"/>
        <v>697.43076717209465</v>
      </c>
      <c r="G586" s="711">
        <f t="shared" si="143"/>
        <v>464.98701987707113</v>
      </c>
      <c r="H586" s="718">
        <f t="shared" si="144"/>
        <v>315.675788998276</v>
      </c>
      <c r="I586" s="711">
        <f t="shared" si="145"/>
        <v>314.55479865958461</v>
      </c>
      <c r="J586" s="711">
        <f t="shared" si="146"/>
        <v>313.76020955718121</v>
      </c>
      <c r="K586" s="711">
        <f t="shared" si="147"/>
        <v>313.28516273655129</v>
      </c>
      <c r="L586" s="711">
        <f t="shared" si="148"/>
        <v>313.12549524220026</v>
      </c>
      <c r="N586" s="581">
        <v>512</v>
      </c>
      <c r="O586" s="711">
        <f t="shared" si="149"/>
        <v>7.4517842836270836</v>
      </c>
      <c r="P586" s="711">
        <f t="shared" si="150"/>
        <v>1182.3521622084302</v>
      </c>
      <c r="Q586" s="711">
        <f t="shared" si="151"/>
        <v>1168.8835756173437</v>
      </c>
      <c r="R586" s="711">
        <f t="shared" si="152"/>
        <v>1159.13288568298</v>
      </c>
      <c r="S586" s="711">
        <f t="shared" si="153"/>
        <v>1153.1870159605842</v>
      </c>
      <c r="T586" s="711">
        <f t="shared" si="154"/>
        <v>1151.0981616158574</v>
      </c>
    </row>
    <row r="587" spans="2:20">
      <c r="B587" s="581">
        <v>513</v>
      </c>
      <c r="C587" s="711">
        <f t="shared" ref="C587:C650" si="155">$C$73*B587</f>
        <v>7.4663385498060428</v>
      </c>
      <c r="D587" s="711">
        <f t="shared" ref="D587:D650" si="156">(1-2*FoAb-2*FoAb*BiCombAb)*D586+2*FoAb*E586+2*FoAb*BiCombAb*Tcomb</f>
        <v>1507.0076121087657</v>
      </c>
      <c r="E587" s="711">
        <f t="shared" ref="E587:E650" si="157">FoAb*D586+(1-2*FoAb)*E586+FoAb*F586</f>
        <v>1052.521436268968</v>
      </c>
      <c r="F587" s="711">
        <f t="shared" ref="F587:F650" si="158">FoAb*E586+(1-2*FoAb)*F586+FoAb*G586</f>
        <v>697.98186044993361</v>
      </c>
      <c r="G587" s="711">
        <f t="shared" ref="G587:G650" si="159">FoAb*F586+(1-2*FoAb)*G586+FoAb*H586</f>
        <v>465.36194371081791</v>
      </c>
      <c r="H587" s="718">
        <f t="shared" ref="H587:H650" si="160">_FoN1*G586+(1-_FoN1-_FoN2)*H586+_FoN2*I586</f>
        <v>315.75667527472558</v>
      </c>
      <c r="I587" s="711">
        <f t="shared" ref="I587:I650" si="161">FoCase*H586+(1-2*FoCase)*I586+FoCase*J586</f>
        <v>314.63339931608255</v>
      </c>
      <c r="J587" s="711">
        <f t="shared" ref="J587:J650" si="162">FoCase*I586+(1-2*FoCase)*J586+FoCase*K586</f>
        <v>313.83715850937227</v>
      </c>
      <c r="K587" s="711">
        <f t="shared" ref="K587:K650" si="163">FoCase*J586+(1-2*FoCase)*K586+FoCase*L586</f>
        <v>313.36110920775133</v>
      </c>
      <c r="L587" s="711">
        <f t="shared" ref="L587:L650" si="164">(1-2*FoCase-2*FoCase*BiAtmCase)*L586+2*FoCase*K586+2*FoCase*BiAtmCase*Tatm</f>
        <v>313.20109759267746</v>
      </c>
      <c r="N587" s="581">
        <v>513</v>
      </c>
      <c r="O587" s="711">
        <f t="shared" ref="O587:O650" si="165">$O$73*N587</f>
        <v>7.4663385498060428</v>
      </c>
      <c r="P587" s="711">
        <f t="shared" ref="P587:P650" si="166">(1-2*FoCase-2*FoCase*BiCombCase)*P586+2*FoCase*Q586+2*FoCase*BiCombCase*Tcomb</f>
        <v>1183.2183646764627</v>
      </c>
      <c r="Q587" s="711">
        <f t="shared" ref="Q587:Q650" si="167">FoCase*P586+(1-2*FoCase)*Q586+FoCase*R586</f>
        <v>1169.7788820240635</v>
      </c>
      <c r="R587" s="711">
        <f t="shared" ref="R587:R650" si="168">FoCase*Q586+(1-2*FoCase)*R586+FoCase*S586</f>
        <v>1160.049124144324</v>
      </c>
      <c r="S587" s="711">
        <f t="shared" ref="S587:S650" si="169">FoCase*R586+(1-2*FoCase)*S586+FoCase*T586</f>
        <v>1154.1158235357489</v>
      </c>
      <c r="T587" s="711">
        <f t="shared" ref="T587:T650" si="170">(1-2*FoCase-2*FoCase*BiAtmCase)*T586+2*FoCase*S586+2*FoCase*BiAtmCase*Tatm</f>
        <v>1152.0310606398061</v>
      </c>
    </row>
    <row r="588" spans="2:20">
      <c r="B588" s="581">
        <v>514</v>
      </c>
      <c r="C588" s="711">
        <f t="shared" si="155"/>
        <v>7.4808928159850021</v>
      </c>
      <c r="D588" s="711">
        <f t="shared" si="156"/>
        <v>1507.0738728208162</v>
      </c>
      <c r="E588" s="711">
        <f t="shared" si="157"/>
        <v>1052.9721908481044</v>
      </c>
      <c r="F588" s="711">
        <f t="shared" si="158"/>
        <v>698.53171251699348</v>
      </c>
      <c r="G588" s="711">
        <f t="shared" si="159"/>
        <v>465.73633596478356</v>
      </c>
      <c r="H588" s="718">
        <f t="shared" si="160"/>
        <v>315.8377090330589</v>
      </c>
      <c r="I588" s="711">
        <f t="shared" si="161"/>
        <v>314.71215262575794</v>
      </c>
      <c r="J588" s="711">
        <f t="shared" si="162"/>
        <v>313.91426380097994</v>
      </c>
      <c r="K588" s="711">
        <f t="shared" si="163"/>
        <v>313.43721421863665</v>
      </c>
      <c r="L588" s="711">
        <f t="shared" si="164"/>
        <v>313.27685919726065</v>
      </c>
      <c r="N588" s="581">
        <v>514</v>
      </c>
      <c r="O588" s="711">
        <f t="shared" si="165"/>
        <v>7.4808928159850021</v>
      </c>
      <c r="P588" s="711">
        <f t="shared" si="166"/>
        <v>1184.0826632437688</v>
      </c>
      <c r="Q588" s="711">
        <f t="shared" si="167"/>
        <v>1170.6722205600131</v>
      </c>
      <c r="R588" s="711">
        <f t="shared" si="168"/>
        <v>1160.9633487265392</v>
      </c>
      <c r="S588" s="711">
        <f t="shared" si="169"/>
        <v>1155.042589605051</v>
      </c>
      <c r="T588" s="711">
        <f t="shared" si="170"/>
        <v>1152.9619091649458</v>
      </c>
    </row>
    <row r="589" spans="2:20">
      <c r="B589" s="581">
        <v>515</v>
      </c>
      <c r="C589" s="711">
        <f t="shared" si="155"/>
        <v>7.4954470821639614</v>
      </c>
      <c r="D589" s="711">
        <f t="shared" si="156"/>
        <v>1507.1399405039147</v>
      </c>
      <c r="E589" s="711">
        <f t="shared" si="157"/>
        <v>1053.4216583026687</v>
      </c>
      <c r="F589" s="711">
        <f t="shared" si="158"/>
        <v>699.08032634322615</v>
      </c>
      <c r="G589" s="711">
        <f t="shared" si="159"/>
        <v>466.11019650110183</v>
      </c>
      <c r="H589" s="718">
        <f t="shared" si="160"/>
        <v>315.91888991646078</v>
      </c>
      <c r="I589" s="711">
        <f t="shared" si="161"/>
        <v>314.79105823099491</v>
      </c>
      <c r="J589" s="711">
        <f t="shared" si="162"/>
        <v>313.99152507416767</v>
      </c>
      <c r="K589" s="711">
        <f t="shared" si="163"/>
        <v>313.5134774114004</v>
      </c>
      <c r="L589" s="711">
        <f t="shared" si="164"/>
        <v>313.352779698218</v>
      </c>
      <c r="N589" s="581">
        <v>515</v>
      </c>
      <c r="O589" s="711">
        <f t="shared" si="165"/>
        <v>7.4954470821639614</v>
      </c>
      <c r="P589" s="711">
        <f t="shared" si="166"/>
        <v>1184.9450620950959</v>
      </c>
      <c r="Q589" s="711">
        <f t="shared" si="167"/>
        <v>1171.563595550545</v>
      </c>
      <c r="R589" s="711">
        <f t="shared" si="168"/>
        <v>1161.8755638561029</v>
      </c>
      <c r="S589" s="711">
        <f t="shared" si="169"/>
        <v>1155.9673186556913</v>
      </c>
      <c r="T589" s="711">
        <f t="shared" si="170"/>
        <v>1153.8907116982441</v>
      </c>
    </row>
    <row r="590" spans="2:20">
      <c r="B590" s="581">
        <v>516</v>
      </c>
      <c r="C590" s="711">
        <f t="shared" si="155"/>
        <v>7.5100013483429198</v>
      </c>
      <c r="D590" s="711">
        <f t="shared" si="156"/>
        <v>1507.2058159549215</v>
      </c>
      <c r="E590" s="711">
        <f t="shared" si="157"/>
        <v>1053.8698437874457</v>
      </c>
      <c r="F590" s="711">
        <f t="shared" si="158"/>
        <v>699.62770489455556</v>
      </c>
      <c r="G590" s="711">
        <f t="shared" si="159"/>
        <v>466.48352519493511</v>
      </c>
      <c r="H590" s="718">
        <f t="shared" si="160"/>
        <v>316.00021756836213</v>
      </c>
      <c r="I590" s="711">
        <f t="shared" si="161"/>
        <v>314.87011577431724</v>
      </c>
      <c r="J590" s="711">
        <f t="shared" si="162"/>
        <v>314.0689419711594</v>
      </c>
      <c r="K590" s="711">
        <f t="shared" si="163"/>
        <v>313.5898984282465</v>
      </c>
      <c r="L590" s="711">
        <f t="shared" si="164"/>
        <v>313.42885873781222</v>
      </c>
      <c r="N590" s="581">
        <v>516</v>
      </c>
      <c r="O590" s="711">
        <f t="shared" si="165"/>
        <v>7.5100013483429198</v>
      </c>
      <c r="P590" s="711">
        <f t="shared" si="166"/>
        <v>1185.8055654059922</v>
      </c>
      <c r="Q590" s="711">
        <f t="shared" si="167"/>
        <v>1172.4530113115036</v>
      </c>
      <c r="R590" s="711">
        <f t="shared" si="168"/>
        <v>1162.785773949764</v>
      </c>
      <c r="S590" s="711">
        <f t="shared" si="169"/>
        <v>1156.8900151650082</v>
      </c>
      <c r="T590" s="711">
        <f t="shared" si="170"/>
        <v>1154.8174727367614</v>
      </c>
    </row>
    <row r="591" spans="2:20">
      <c r="B591" s="581">
        <v>517</v>
      </c>
      <c r="C591" s="711">
        <f t="shared" si="155"/>
        <v>7.524555614521879</v>
      </c>
      <c r="D591" s="711">
        <f t="shared" si="156"/>
        <v>1507.2714999659752</v>
      </c>
      <c r="E591" s="711">
        <f t="shared" si="157"/>
        <v>1054.3167524276937</v>
      </c>
      <c r="F591" s="711">
        <f t="shared" si="158"/>
        <v>700.17385113283774</v>
      </c>
      <c r="G591" s="711">
        <f t="shared" si="159"/>
        <v>466.8563219343398</v>
      </c>
      <c r="H591" s="718">
        <f t="shared" si="160"/>
        <v>316.08169163244531</v>
      </c>
      <c r="I591" s="711">
        <f t="shared" si="161"/>
        <v>314.94932489839499</v>
      </c>
      <c r="J591" s="711">
        <f t="shared" si="162"/>
        <v>314.14651413424633</v>
      </c>
      <c r="K591" s="711">
        <f t="shared" si="163"/>
        <v>313.66647691139798</v>
      </c>
      <c r="L591" s="711">
        <f t="shared" si="164"/>
        <v>313.50509595830846</v>
      </c>
      <c r="N591" s="581">
        <v>517</v>
      </c>
      <c r="O591" s="711">
        <f t="shared" si="165"/>
        <v>7.524555614521879</v>
      </c>
      <c r="P591" s="711">
        <f t="shared" si="166"/>
        <v>1186.6641773428289</v>
      </c>
      <c r="Q591" s="711">
        <f t="shared" si="167"/>
        <v>1173.3404721492479</v>
      </c>
      <c r="R591" s="711">
        <f t="shared" si="168"/>
        <v>1163.693983414563</v>
      </c>
      <c r="S591" s="711">
        <f t="shared" si="169"/>
        <v>1157.8106836004981</v>
      </c>
      <c r="T591" s="711">
        <f t="shared" si="170"/>
        <v>1155.7421967676746</v>
      </c>
    </row>
    <row r="592" spans="2:20">
      <c r="B592" s="581">
        <v>518</v>
      </c>
      <c r="C592" s="711">
        <f t="shared" si="155"/>
        <v>7.5391098807008383</v>
      </c>
      <c r="D592" s="711">
        <f t="shared" si="156"/>
        <v>1507.336993324531</v>
      </c>
      <c r="E592" s="711">
        <f t="shared" si="157"/>
        <v>1054.7623893193727</v>
      </c>
      <c r="F592" s="711">
        <f t="shared" si="158"/>
        <v>700.71876801582289</v>
      </c>
      <c r="G592" s="711">
        <f t="shared" si="159"/>
        <v>467.228586620133</v>
      </c>
      <c r="H592" s="718">
        <f t="shared" si="160"/>
        <v>316.16331175264946</v>
      </c>
      <c r="I592" s="711">
        <f t="shared" si="161"/>
        <v>315.02868524605077</v>
      </c>
      <c r="J592" s="711">
        <f t="shared" si="162"/>
        <v>314.2242412057945</v>
      </c>
      <c r="K592" s="711">
        <f t="shared" si="163"/>
        <v>313.7432125031043</v>
      </c>
      <c r="L592" s="711">
        <f t="shared" si="164"/>
        <v>313.58149100198222</v>
      </c>
      <c r="N592" s="581">
        <v>518</v>
      </c>
      <c r="O592" s="711">
        <f t="shared" si="165"/>
        <v>7.5391098807008383</v>
      </c>
      <c r="P592" s="711">
        <f t="shared" si="166"/>
        <v>1187.5209020628197</v>
      </c>
      <c r="Q592" s="711">
        <f t="shared" si="167"/>
        <v>1174.2259823606712</v>
      </c>
      <c r="R592" s="711">
        <f t="shared" si="168"/>
        <v>1164.6001966478534</v>
      </c>
      <c r="S592" s="711">
        <f t="shared" si="169"/>
        <v>1158.729328419839</v>
      </c>
      <c r="T592" s="711">
        <f t="shared" si="170"/>
        <v>1156.6648882682975</v>
      </c>
    </row>
    <row r="593" spans="2:20">
      <c r="B593" s="581">
        <v>519</v>
      </c>
      <c r="C593" s="711">
        <f t="shared" si="155"/>
        <v>7.5536641468797976</v>
      </c>
      <c r="D593" s="711">
        <f t="shared" si="156"/>
        <v>1507.4022968133966</v>
      </c>
      <c r="E593" s="711">
        <f t="shared" si="157"/>
        <v>1055.2067595293681</v>
      </c>
      <c r="F593" s="711">
        <f t="shared" si="158"/>
        <v>701.26245849711802</v>
      </c>
      <c r="G593" s="711">
        <f t="shared" si="159"/>
        <v>467.60031916575991</v>
      </c>
      <c r="H593" s="718">
        <f t="shared" si="160"/>
        <v>316.24507757317576</v>
      </c>
      <c r="I593" s="711">
        <f t="shared" si="161"/>
        <v>315.10819646026602</v>
      </c>
      <c r="J593" s="711">
        <f t="shared" si="162"/>
        <v>314.30212282825187</v>
      </c>
      <c r="K593" s="711">
        <f t="shared" si="163"/>
        <v>313.82010484564933</v>
      </c>
      <c r="L593" s="711">
        <f t="shared" si="164"/>
        <v>313.65804351112706</v>
      </c>
      <c r="N593" s="581">
        <v>519</v>
      </c>
      <c r="O593" s="711">
        <f t="shared" si="165"/>
        <v>7.5536641468797976</v>
      </c>
      <c r="P593" s="711">
        <f t="shared" si="166"/>
        <v>1188.3757437140396</v>
      </c>
      <c r="Q593" s="711">
        <f t="shared" si="167"/>
        <v>1175.109546233223</v>
      </c>
      <c r="R593" s="711">
        <f t="shared" si="168"/>
        <v>1165.5044180373236</v>
      </c>
      <c r="S593" s="711">
        <f t="shared" si="169"/>
        <v>1159.6459540709104</v>
      </c>
      <c r="T593" s="711">
        <f t="shared" si="170"/>
        <v>1157.5855517061027</v>
      </c>
    </row>
    <row r="594" spans="2:20">
      <c r="B594" s="581">
        <v>520</v>
      </c>
      <c r="C594" s="711">
        <f t="shared" si="155"/>
        <v>7.5682184130587569</v>
      </c>
      <c r="D594" s="711">
        <f t="shared" si="156"/>
        <v>1507.4674112107687</v>
      </c>
      <c r="E594" s="711">
        <f t="shared" si="157"/>
        <v>1055.6498680957136</v>
      </c>
      <c r="F594" s="711">
        <f t="shared" si="158"/>
        <v>701.80492552614987</v>
      </c>
      <c r="G594" s="711">
        <f t="shared" si="159"/>
        <v>467.97151949716238</v>
      </c>
      <c r="H594" s="718">
        <f t="shared" si="160"/>
        <v>316.32698873849245</v>
      </c>
      <c r="I594" s="711">
        <f t="shared" si="161"/>
        <v>315.18785818418758</v>
      </c>
      <c r="J594" s="711">
        <f t="shared" si="162"/>
        <v>314.3801586441553</v>
      </c>
      <c r="K594" s="711">
        <f t="shared" si="163"/>
        <v>313.89715358135879</v>
      </c>
      <c r="L594" s="711">
        <f t="shared" si="164"/>
        <v>313.73475312806272</v>
      </c>
      <c r="N594" s="581">
        <v>520</v>
      </c>
      <c r="O594" s="711">
        <f t="shared" si="165"/>
        <v>7.5682184130587569</v>
      </c>
      <c r="P594" s="711">
        <f t="shared" si="166"/>
        <v>1189.228706435448</v>
      </c>
      <c r="Q594" s="711">
        <f t="shared" si="167"/>
        <v>1175.9911680449279</v>
      </c>
      <c r="R594" s="711">
        <f t="shared" si="168"/>
        <v>1166.4066519610185</v>
      </c>
      <c r="S594" s="711">
        <f t="shared" si="169"/>
        <v>1160.560564991815</v>
      </c>
      <c r="T594" s="711">
        <f t="shared" si="170"/>
        <v>1158.5041915387437</v>
      </c>
    </row>
    <row r="595" spans="2:20">
      <c r="B595" s="581">
        <v>521</v>
      </c>
      <c r="C595" s="711">
        <f t="shared" si="155"/>
        <v>7.5827726792377161</v>
      </c>
      <c r="D595" s="711">
        <f t="shared" si="156"/>
        <v>1507.5323372902699</v>
      </c>
      <c r="E595" s="711">
        <f t="shared" si="157"/>
        <v>1056.0917200278116</v>
      </c>
      <c r="F595" s="711">
        <f t="shared" si="158"/>
        <v>702.34617204812878</v>
      </c>
      <c r="G595" s="711">
        <f t="shared" si="159"/>
        <v>468.34218755264868</v>
      </c>
      <c r="H595" s="718">
        <f t="shared" si="160"/>
        <v>316.40904489334002</v>
      </c>
      <c r="I595" s="711">
        <f t="shared" si="161"/>
        <v>315.26767006113346</v>
      </c>
      <c r="J595" s="711">
        <f t="shared" si="162"/>
        <v>314.45834829613773</v>
      </c>
      <c r="K595" s="711">
        <f t="shared" si="163"/>
        <v>313.97435835260774</v>
      </c>
      <c r="L595" s="711">
        <f t="shared" si="164"/>
        <v>313.81161949514228</v>
      </c>
      <c r="N595" s="581">
        <v>521</v>
      </c>
      <c r="O595" s="711">
        <f t="shared" si="165"/>
        <v>7.5827726792377161</v>
      </c>
      <c r="P595" s="711">
        <f t="shared" si="166"/>
        <v>1190.0797943569053</v>
      </c>
      <c r="Q595" s="711">
        <f t="shared" si="167"/>
        <v>1176.8708520644084</v>
      </c>
      <c r="R595" s="711">
        <f t="shared" si="168"/>
        <v>1167.3069027873591</v>
      </c>
      <c r="S595" s="711">
        <f t="shared" si="169"/>
        <v>1161.4731656109018</v>
      </c>
      <c r="T595" s="711">
        <f t="shared" si="170"/>
        <v>1159.4208122140753</v>
      </c>
    </row>
    <row r="596" spans="2:20">
      <c r="B596" s="581">
        <v>522</v>
      </c>
      <c r="C596" s="711">
        <f t="shared" si="155"/>
        <v>7.5973269454166754</v>
      </c>
      <c r="D596" s="711">
        <f t="shared" si="156"/>
        <v>1507.5970758209833</v>
      </c>
      <c r="E596" s="711">
        <f t="shared" si="157"/>
        <v>1056.5323203066516</v>
      </c>
      <c r="F596" s="711">
        <f t="shared" si="158"/>
        <v>702.88620100401351</v>
      </c>
      <c r="G596" s="711">
        <f t="shared" si="159"/>
        <v>468.71232328276398</v>
      </c>
      <c r="H596" s="718">
        <f t="shared" si="160"/>
        <v>316.49124568273618</v>
      </c>
      <c r="I596" s="711">
        <f t="shared" si="161"/>
        <v>315.34763173459936</v>
      </c>
      <c r="J596" s="711">
        <f t="shared" si="162"/>
        <v>314.53669142693491</v>
      </c>
      <c r="K596" s="711">
        <f t="shared" si="163"/>
        <v>314.0517188018282</v>
      </c>
      <c r="L596" s="711">
        <f t="shared" si="164"/>
        <v>313.8886422547601</v>
      </c>
      <c r="N596" s="581">
        <v>522</v>
      </c>
      <c r="O596" s="711">
        <f t="shared" si="165"/>
        <v>7.5973269454166754</v>
      </c>
      <c r="P596" s="711">
        <f t="shared" si="166"/>
        <v>1190.9290115991951</v>
      </c>
      <c r="Q596" s="711">
        <f t="shared" si="167"/>
        <v>1177.748602550904</v>
      </c>
      <c r="R596" s="711">
        <f t="shared" si="168"/>
        <v>1168.2051748751658</v>
      </c>
      <c r="S596" s="711">
        <f t="shared" si="169"/>
        <v>1162.383760346785</v>
      </c>
      <c r="T596" s="711">
        <f t="shared" si="170"/>
        <v>1160.3354181701775</v>
      </c>
    </row>
    <row r="597" spans="2:20">
      <c r="B597" s="581">
        <v>523</v>
      </c>
      <c r="C597" s="711">
        <f t="shared" si="155"/>
        <v>7.6118812115956338</v>
      </c>
      <c r="D597" s="711">
        <f t="shared" si="156"/>
        <v>1507.6616275674889</v>
      </c>
      <c r="E597" s="711">
        <f t="shared" si="157"/>
        <v>1056.9716738850275</v>
      </c>
      <c r="F597" s="711">
        <f t="shared" si="158"/>
        <v>703.42501533047698</v>
      </c>
      <c r="G597" s="711">
        <f t="shared" si="159"/>
        <v>469.0819266501623</v>
      </c>
      <c r="H597" s="718">
        <f t="shared" si="160"/>
        <v>316.57359075198099</v>
      </c>
      <c r="I597" s="711">
        <f t="shared" si="161"/>
        <v>315.42774284826442</v>
      </c>
      <c r="J597" s="711">
        <f t="shared" si="162"/>
        <v>314.61518767939253</v>
      </c>
      <c r="K597" s="711">
        <f t="shared" si="163"/>
        <v>314.12923457151606</v>
      </c>
      <c r="L597" s="711">
        <f t="shared" si="164"/>
        <v>313.96582104935942</v>
      </c>
      <c r="N597" s="581">
        <v>523</v>
      </c>
      <c r="O597" s="711">
        <f t="shared" si="165"/>
        <v>7.6118812115956338</v>
      </c>
      <c r="P597" s="711">
        <f t="shared" si="166"/>
        <v>1191.776362274044</v>
      </c>
      <c r="Q597" s="711">
        <f t="shared" si="167"/>
        <v>1178.624423754293</v>
      </c>
      <c r="R597" s="711">
        <f t="shared" si="168"/>
        <v>1169.1014725736773</v>
      </c>
      <c r="S597" s="711">
        <f t="shared" si="169"/>
        <v>1163.2923536083679</v>
      </c>
      <c r="T597" s="711">
        <f t="shared" si="170"/>
        <v>1161.248013835374</v>
      </c>
    </row>
    <row r="598" spans="2:20">
      <c r="B598" s="581">
        <v>524</v>
      </c>
      <c r="C598" s="711">
        <f t="shared" si="155"/>
        <v>7.6264354777745931</v>
      </c>
      <c r="D598" s="711">
        <f t="shared" si="156"/>
        <v>1507.7259932898983</v>
      </c>
      <c r="E598" s="711">
        <f t="shared" si="157"/>
        <v>1057.409785687752</v>
      </c>
      <c r="F598" s="711">
        <f t="shared" si="158"/>
        <v>703.96261795987164</v>
      </c>
      <c r="G598" s="711">
        <f t="shared" si="159"/>
        <v>469.45099762947893</v>
      </c>
      <c r="H598" s="718">
        <f t="shared" si="160"/>
        <v>316.65607974666159</v>
      </c>
      <c r="I598" s="711">
        <f t="shared" si="161"/>
        <v>315.50800304599744</v>
      </c>
      <c r="J598" s="711">
        <f t="shared" si="162"/>
        <v>314.69383669647277</v>
      </c>
      <c r="K598" s="711">
        <f t="shared" si="163"/>
        <v>314.20690530423894</v>
      </c>
      <c r="L598" s="711">
        <f t="shared" si="164"/>
        <v>314.04315552143947</v>
      </c>
      <c r="N598" s="581">
        <v>524</v>
      </c>
      <c r="O598" s="711">
        <f t="shared" si="165"/>
        <v>7.6264354777745931</v>
      </c>
      <c r="P598" s="711">
        <f t="shared" si="166"/>
        <v>1192.6218504841406</v>
      </c>
      <c r="Q598" s="711">
        <f t="shared" si="167"/>
        <v>1179.4983199151122</v>
      </c>
      <c r="R598" s="711">
        <f t="shared" si="168"/>
        <v>1169.9958002225735</v>
      </c>
      <c r="S598" s="711">
        <f t="shared" si="169"/>
        <v>1164.1989497948623</v>
      </c>
      <c r="T598" s="711">
        <f t="shared" si="170"/>
        <v>1162.1586036282556</v>
      </c>
    </row>
    <row r="599" spans="2:20">
      <c r="B599" s="581">
        <v>525</v>
      </c>
      <c r="C599" s="711">
        <f t="shared" si="155"/>
        <v>7.6409897439535523</v>
      </c>
      <c r="D599" s="711">
        <f t="shared" si="156"/>
        <v>1507.7901737438895</v>
      </c>
      <c r="E599" s="711">
        <f t="shared" si="157"/>
        <v>1057.8466606118695</v>
      </c>
      <c r="F599" s="711">
        <f t="shared" si="158"/>
        <v>704.49901182019676</v>
      </c>
      <c r="G599" s="711">
        <f t="shared" si="159"/>
        <v>469.81953620720452</v>
      </c>
      <c r="H599" s="718">
        <f t="shared" si="160"/>
        <v>316.73871231265701</v>
      </c>
      <c r="I599" s="711">
        <f t="shared" si="161"/>
        <v>315.58841197186274</v>
      </c>
      <c r="J599" s="711">
        <f t="shared" si="162"/>
        <v>314.77263812126102</v>
      </c>
      <c r="K599" s="711">
        <f t="shared" si="163"/>
        <v>314.28473064264296</v>
      </c>
      <c r="L599" s="711">
        <f t="shared" si="164"/>
        <v>314.12064531356305</v>
      </c>
      <c r="N599" s="581">
        <v>525</v>
      </c>
      <c r="O599" s="711">
        <f t="shared" si="165"/>
        <v>7.6409897439535523</v>
      </c>
      <c r="P599" s="711">
        <f t="shared" si="166"/>
        <v>1193.4654803231558</v>
      </c>
      <c r="Q599" s="711">
        <f t="shared" si="167"/>
        <v>1180.3702952645779</v>
      </c>
      <c r="R599" s="711">
        <f t="shared" si="168"/>
        <v>1170.8881621519954</v>
      </c>
      <c r="S599" s="711">
        <f t="shared" si="169"/>
        <v>1165.103553295811</v>
      </c>
      <c r="T599" s="711">
        <f t="shared" si="170"/>
        <v>1163.0671919577017</v>
      </c>
    </row>
    <row r="600" spans="2:20">
      <c r="B600" s="581">
        <v>526</v>
      </c>
      <c r="C600" s="711">
        <f t="shared" si="155"/>
        <v>7.6555440101325116</v>
      </c>
      <c r="D600" s="711">
        <f t="shared" si="156"/>
        <v>1507.8541696807413</v>
      </c>
      <c r="E600" s="711">
        <f t="shared" si="157"/>
        <v>1058.2823035268661</v>
      </c>
      <c r="F600" s="711">
        <f t="shared" si="158"/>
        <v>705.03419983506592</v>
      </c>
      <c r="G600" s="711">
        <f t="shared" si="159"/>
        <v>470.18754238155964</v>
      </c>
      <c r="H600" s="718">
        <f t="shared" si="160"/>
        <v>316.82148809614324</v>
      </c>
      <c r="I600" s="711">
        <f t="shared" si="161"/>
        <v>315.66896927012579</v>
      </c>
      <c r="J600" s="711">
        <f t="shared" si="162"/>
        <v>314.8515915969727</v>
      </c>
      <c r="K600" s="711">
        <f t="shared" si="163"/>
        <v>314.36271022945988</v>
      </c>
      <c r="L600" s="711">
        <f t="shared" si="164"/>
        <v>314.19829006836369</v>
      </c>
      <c r="N600" s="581">
        <v>526</v>
      </c>
      <c r="O600" s="711">
        <f t="shared" si="165"/>
        <v>7.6555440101325116</v>
      </c>
      <c r="P600" s="711">
        <f t="shared" si="166"/>
        <v>1194.3072558757633</v>
      </c>
      <c r="Q600" s="711">
        <f t="shared" si="167"/>
        <v>1181.2403540246059</v>
      </c>
      <c r="R600" s="711">
        <f t="shared" si="168"/>
        <v>1171.7785626825666</v>
      </c>
      <c r="S600" s="711">
        <f t="shared" si="169"/>
        <v>1166.0061684911086</v>
      </c>
      <c r="T600" s="711">
        <f t="shared" si="170"/>
        <v>1163.9737832229</v>
      </c>
    </row>
    <row r="601" spans="2:20">
      <c r="B601" s="581">
        <v>527</v>
      </c>
      <c r="C601" s="711">
        <f t="shared" si="155"/>
        <v>7.6700982763114709</v>
      </c>
      <c r="D601" s="711">
        <f t="shared" si="156"/>
        <v>1507.9179818473683</v>
      </c>
      <c r="E601" s="711">
        <f t="shared" si="157"/>
        <v>1058.7167192748796</v>
      </c>
      <c r="F601" s="711">
        <f t="shared" si="158"/>
        <v>705.56818492367518</v>
      </c>
      <c r="G601" s="711">
        <f t="shared" si="159"/>
        <v>470.55501616237035</v>
      </c>
      <c r="H601" s="718">
        <f t="shared" si="160"/>
        <v>316.90440674359769</v>
      </c>
      <c r="I601" s="711">
        <f t="shared" si="161"/>
        <v>315.74967458525936</v>
      </c>
      <c r="J601" s="711">
        <f t="shared" si="162"/>
        <v>314.9306967669595</v>
      </c>
      <c r="K601" s="711">
        <f t="shared" si="163"/>
        <v>314.44084370751432</v>
      </c>
      <c r="L601" s="711">
        <f t="shared" si="164"/>
        <v>314.27608942855295</v>
      </c>
      <c r="N601" s="581">
        <v>527</v>
      </c>
      <c r="O601" s="711">
        <f t="shared" si="165"/>
        <v>7.6700982763114709</v>
      </c>
      <c r="P601" s="711">
        <f t="shared" si="166"/>
        <v>1195.147181217658</v>
      </c>
      <c r="Q601" s="711">
        <f t="shared" si="167"/>
        <v>1182.1085004078329</v>
      </c>
      <c r="R601" s="711">
        <f t="shared" si="168"/>
        <v>1172.667006125414</v>
      </c>
      <c r="S601" s="711">
        <f t="shared" si="169"/>
        <v>1166.9067997510226</v>
      </c>
      <c r="T601" s="711">
        <f t="shared" si="170"/>
        <v>1164.8783818133695</v>
      </c>
    </row>
    <row r="602" spans="2:20">
      <c r="B602" s="581">
        <v>528</v>
      </c>
      <c r="C602" s="711">
        <f t="shared" si="155"/>
        <v>7.6846525424904302</v>
      </c>
      <c r="D602" s="711">
        <f t="shared" si="156"/>
        <v>1507.9816109863536</v>
      </c>
      <c r="E602" s="711">
        <f t="shared" si="157"/>
        <v>1059.1499126709061</v>
      </c>
      <c r="F602" s="711">
        <f t="shared" si="158"/>
        <v>706.10097000077167</v>
      </c>
      <c r="G602" s="711">
        <f t="shared" si="159"/>
        <v>470.92195757094527</v>
      </c>
      <c r="H602" s="718">
        <f t="shared" si="160"/>
        <v>316.98746790180417</v>
      </c>
      <c r="I602" s="711">
        <f t="shared" si="161"/>
        <v>315.83052756194894</v>
      </c>
      <c r="J602" s="711">
        <f t="shared" si="162"/>
        <v>315.00995327471634</v>
      </c>
      <c r="K602" s="711">
        <f t="shared" si="163"/>
        <v>314.51913071973064</v>
      </c>
      <c r="L602" s="711">
        <f t="shared" si="164"/>
        <v>314.35404303692735</v>
      </c>
      <c r="N602" s="581">
        <v>528</v>
      </c>
      <c r="O602" s="711">
        <f t="shared" si="165"/>
        <v>7.6846525424904302</v>
      </c>
      <c r="P602" s="711">
        <f t="shared" si="166"/>
        <v>1195.9852604155765</v>
      </c>
      <c r="Q602" s="711">
        <f t="shared" si="167"/>
        <v>1182.9747386176361</v>
      </c>
      <c r="R602" s="711">
        <f t="shared" si="168"/>
        <v>1173.5534967821882</v>
      </c>
      <c r="S602" s="711">
        <f t="shared" si="169"/>
        <v>1167.8054514362148</v>
      </c>
      <c r="T602" s="711">
        <f t="shared" si="170"/>
        <v>1165.7809921089811</v>
      </c>
    </row>
    <row r="603" spans="2:20">
      <c r="B603" s="581">
        <v>529</v>
      </c>
      <c r="C603" s="711">
        <f t="shared" si="155"/>
        <v>7.6992068086693894</v>
      </c>
      <c r="D603" s="711">
        <f t="shared" si="156"/>
        <v>1508.045057835983</v>
      </c>
      <c r="E603" s="711">
        <f t="shared" si="157"/>
        <v>1059.5818885030048</v>
      </c>
      <c r="F603" s="711">
        <f t="shared" si="158"/>
        <v>706.63255797662339</v>
      </c>
      <c r="G603" s="711">
        <f t="shared" si="159"/>
        <v>471.28836663995332</v>
      </c>
      <c r="H603" s="718">
        <f t="shared" si="160"/>
        <v>317.07067121785713</v>
      </c>
      <c r="I603" s="711">
        <f t="shared" si="161"/>
        <v>315.9115278450987</v>
      </c>
      <c r="J603" s="711">
        <f t="shared" si="162"/>
        <v>315.08936076388733</v>
      </c>
      <c r="K603" s="711">
        <f t="shared" si="163"/>
        <v>314.59757090913979</v>
      </c>
      <c r="L603" s="711">
        <f t="shared" si="164"/>
        <v>314.43215053637579</v>
      </c>
      <c r="N603" s="581">
        <v>529</v>
      </c>
      <c r="O603" s="711">
        <f t="shared" si="165"/>
        <v>7.6992068086693894</v>
      </c>
      <c r="P603" s="711">
        <f t="shared" si="166"/>
        <v>1196.8214975273177</v>
      </c>
      <c r="Q603" s="711">
        <f t="shared" si="167"/>
        <v>1183.8390728481531</v>
      </c>
      <c r="R603" s="711">
        <f t="shared" si="168"/>
        <v>1174.4380389450857</v>
      </c>
      <c r="S603" s="711">
        <f t="shared" si="169"/>
        <v>1168.7021278977622</v>
      </c>
      <c r="T603" s="711">
        <f t="shared" si="170"/>
        <v>1166.6816184799786</v>
      </c>
    </row>
    <row r="604" spans="2:20">
      <c r="B604" s="581">
        <v>530</v>
      </c>
      <c r="C604" s="711">
        <f t="shared" si="155"/>
        <v>7.7137610748483478</v>
      </c>
      <c r="D604" s="711">
        <f t="shared" si="156"/>
        <v>1508.1083231302778</v>
      </c>
      <c r="E604" s="711">
        <f t="shared" si="157"/>
        <v>1060.0126515325028</v>
      </c>
      <c r="F604" s="711">
        <f t="shared" si="158"/>
        <v>707.16295175698917</v>
      </c>
      <c r="G604" s="711">
        <f t="shared" si="159"/>
        <v>471.65424341330208</v>
      </c>
      <c r="H604" s="718">
        <f t="shared" si="160"/>
        <v>317.1540163391665</v>
      </c>
      <c r="I604" s="711">
        <f t="shared" si="161"/>
        <v>315.99267507983672</v>
      </c>
      <c r="J604" s="711">
        <f t="shared" si="162"/>
        <v>315.16891887827239</v>
      </c>
      <c r="K604" s="711">
        <f t="shared" si="163"/>
        <v>314.67616391888612</v>
      </c>
      <c r="L604" s="711">
        <f t="shared" si="164"/>
        <v>314.51041156988606</v>
      </c>
      <c r="N604" s="581">
        <v>530</v>
      </c>
      <c r="O604" s="711">
        <f t="shared" si="165"/>
        <v>7.7137610748483478</v>
      </c>
      <c r="P604" s="711">
        <f t="shared" si="166"/>
        <v>1197.6558966017603</v>
      </c>
      <c r="Q604" s="711">
        <f t="shared" si="167"/>
        <v>1184.7015072843037</v>
      </c>
      <c r="R604" s="711">
        <f t="shared" si="168"/>
        <v>1175.3206368968681</v>
      </c>
      <c r="S604" s="711">
        <f t="shared" si="169"/>
        <v>1169.5968334771787</v>
      </c>
      <c r="T604" s="711">
        <f t="shared" si="170"/>
        <v>1167.5802652869997</v>
      </c>
    </row>
    <row r="605" spans="2:20">
      <c r="B605" s="581">
        <v>531</v>
      </c>
      <c r="C605" s="711">
        <f t="shared" si="155"/>
        <v>7.7283153410273071</v>
      </c>
      <c r="D605" s="711">
        <f t="shared" si="156"/>
        <v>1508.1714075990285</v>
      </c>
      <c r="E605" s="711">
        <f t="shared" si="157"/>
        <v>1060.4422064941948</v>
      </c>
      <c r="F605" s="711">
        <f t="shared" si="158"/>
        <v>707.69215424308982</v>
      </c>
      <c r="G605" s="711">
        <f t="shared" si="159"/>
        <v>472.01958794601796</v>
      </c>
      <c r="H605" s="718">
        <f t="shared" si="160"/>
        <v>317.23750291346209</v>
      </c>
      <c r="I605" s="711">
        <f t="shared" si="161"/>
        <v>316.07396891152075</v>
      </c>
      <c r="J605" s="711">
        <f t="shared" si="162"/>
        <v>315.24862726183341</v>
      </c>
      <c r="K605" s="711">
        <f t="shared" si="163"/>
        <v>314.7549093922342</v>
      </c>
      <c r="L605" s="711">
        <f t="shared" si="164"/>
        <v>314.58882578055193</v>
      </c>
      <c r="N605" s="581">
        <v>531</v>
      </c>
      <c r="O605" s="711">
        <f t="shared" si="165"/>
        <v>7.7283153410273071</v>
      </c>
      <c r="P605" s="711">
        <f t="shared" si="166"/>
        <v>1198.4884616788847</v>
      </c>
      <c r="Q605" s="711">
        <f t="shared" si="167"/>
        <v>1185.5620461018086</v>
      </c>
      <c r="R605" s="711">
        <f t="shared" si="168"/>
        <v>1176.2012949108841</v>
      </c>
      <c r="S605" s="711">
        <f t="shared" si="169"/>
        <v>1170.489572506435</v>
      </c>
      <c r="T605" s="711">
        <f t="shared" si="170"/>
        <v>1168.4769368810987</v>
      </c>
    </row>
    <row r="606" spans="2:20">
      <c r="B606" s="581">
        <v>532</v>
      </c>
      <c r="C606" s="711">
        <f t="shared" si="155"/>
        <v>7.7428696072062664</v>
      </c>
      <c r="D606" s="711">
        <f t="shared" si="156"/>
        <v>1508.2343119678267</v>
      </c>
      <c r="E606" s="711">
        <f t="shared" si="157"/>
        <v>1060.8705580965443</v>
      </c>
      <c r="F606" s="711">
        <f t="shared" si="158"/>
        <v>708.22016833157898</v>
      </c>
      <c r="G606" s="711">
        <f t="shared" si="159"/>
        <v>472.38440030412664</v>
      </c>
      <c r="H606" s="718">
        <f t="shared" si="160"/>
        <v>317.32113058879821</v>
      </c>
      <c r="I606" s="711">
        <f t="shared" si="161"/>
        <v>316.15540898574363</v>
      </c>
      <c r="J606" s="711">
        <f t="shared" si="162"/>
        <v>315.32848555870049</v>
      </c>
      <c r="K606" s="711">
        <f t="shared" si="163"/>
        <v>314.83380697257536</v>
      </c>
      <c r="L606" s="711">
        <f t="shared" si="164"/>
        <v>314.66739281158004</v>
      </c>
      <c r="N606" s="581">
        <v>532</v>
      </c>
      <c r="O606" s="711">
        <f t="shared" si="165"/>
        <v>7.7428696072062664</v>
      </c>
      <c r="P606" s="711">
        <f t="shared" si="166"/>
        <v>1199.3191967897903</v>
      </c>
      <c r="Q606" s="711">
        <f t="shared" si="167"/>
        <v>1186.4206934672111</v>
      </c>
      <c r="R606" s="711">
        <f t="shared" si="168"/>
        <v>1177.0800172510892</v>
      </c>
      <c r="S606" s="711">
        <f t="shared" si="169"/>
        <v>1171.3803493079804</v>
      </c>
      <c r="T606" s="711">
        <f t="shared" si="170"/>
        <v>1169.3716376037651</v>
      </c>
    </row>
    <row r="607" spans="2:20">
      <c r="B607" s="581">
        <v>533</v>
      </c>
      <c r="C607" s="711">
        <f t="shared" si="155"/>
        <v>7.7574238733852257</v>
      </c>
      <c r="D607" s="711">
        <f t="shared" si="156"/>
        <v>1508.2970369580978</v>
      </c>
      <c r="E607" s="711">
        <f t="shared" si="157"/>
        <v>1061.2977110218808</v>
      </c>
      <c r="F607" s="711">
        <f t="shared" si="158"/>
        <v>708.74699691451553</v>
      </c>
      <c r="G607" s="711">
        <f t="shared" si="159"/>
        <v>472.74868056453477</v>
      </c>
      <c r="H607" s="718">
        <f t="shared" si="160"/>
        <v>317.40489901355778</v>
      </c>
      <c r="I607" s="711">
        <f t="shared" si="161"/>
        <v>316.2369949483388</v>
      </c>
      <c r="J607" s="711">
        <f t="shared" si="162"/>
        <v>315.40849341317801</v>
      </c>
      <c r="K607" s="711">
        <f t="shared" si="163"/>
        <v>314.91285630343435</v>
      </c>
      <c r="L607" s="711">
        <f t="shared" si="164"/>
        <v>314.74611230629671</v>
      </c>
      <c r="N607" s="581">
        <v>533</v>
      </c>
      <c r="O607" s="711">
        <f t="shared" si="165"/>
        <v>7.7574238733852257</v>
      </c>
      <c r="P607" s="711">
        <f t="shared" si="166"/>
        <v>1200.1481059567175</v>
      </c>
      <c r="Q607" s="711">
        <f t="shared" si="167"/>
        <v>1187.277453537896</v>
      </c>
      <c r="R607" s="711">
        <f t="shared" si="168"/>
        <v>1177.956808172067</v>
      </c>
      <c r="S607" s="711">
        <f t="shared" si="169"/>
        <v>1172.2691681947638</v>
      </c>
      <c r="T607" s="711">
        <f t="shared" si="170"/>
        <v>1170.2643717869464</v>
      </c>
    </row>
    <row r="608" spans="2:20">
      <c r="B608" s="581">
        <v>534</v>
      </c>
      <c r="C608" s="711">
        <f t="shared" si="155"/>
        <v>7.7719781395641849</v>
      </c>
      <c r="D608" s="711">
        <f t="shared" si="156"/>
        <v>1508.3595832871331</v>
      </c>
      <c r="E608" s="711">
        <f t="shared" si="157"/>
        <v>1061.7236699265968</v>
      </c>
      <c r="F608" s="711">
        <f t="shared" si="158"/>
        <v>709.27264287933622</v>
      </c>
      <c r="G608" s="711">
        <f t="shared" si="159"/>
        <v>473.11242881491251</v>
      </c>
      <c r="H608" s="718">
        <f t="shared" si="160"/>
        <v>317.488807836457</v>
      </c>
      <c r="I608" s="711">
        <f t="shared" si="161"/>
        <v>316.31872644538527</v>
      </c>
      <c r="J608" s="711">
        <f t="shared" si="162"/>
        <v>315.48865046975084</v>
      </c>
      <c r="K608" s="711">
        <f t="shared" si="163"/>
        <v>314.99205702847598</v>
      </c>
      <c r="L608" s="711">
        <f t="shared" si="164"/>
        <v>314.82498390815425</v>
      </c>
      <c r="N608" s="581">
        <v>534</v>
      </c>
      <c r="O608" s="711">
        <f t="shared" si="165"/>
        <v>7.7719781395641849</v>
      </c>
      <c r="P608" s="711">
        <f t="shared" si="166"/>
        <v>1200.9751931930648</v>
      </c>
      <c r="Q608" s="711">
        <f t="shared" si="167"/>
        <v>1188.1323304621101</v>
      </c>
      <c r="R608" s="711">
        <f t="shared" si="168"/>
        <v>1178.8316719190498</v>
      </c>
      <c r="S608" s="711">
        <f t="shared" si="169"/>
        <v>1173.1560334702535</v>
      </c>
      <c r="T608" s="711">
        <f t="shared" si="170"/>
        <v>1171.1551437530684</v>
      </c>
    </row>
    <row r="609" spans="2:20">
      <c r="B609" s="581">
        <v>535</v>
      </c>
      <c r="C609" s="711">
        <f t="shared" si="155"/>
        <v>7.7865324057431442</v>
      </c>
      <c r="D609" s="711">
        <f t="shared" si="156"/>
        <v>1508.4219516681214</v>
      </c>
      <c r="E609" s="711">
        <f t="shared" si="157"/>
        <v>1062.1484394413408</v>
      </c>
      <c r="F609" s="711">
        <f t="shared" si="158"/>
        <v>709.79710910882886</v>
      </c>
      <c r="G609" s="711">
        <f t="shared" si="159"/>
        <v>473.47564515357732</v>
      </c>
      <c r="H609" s="718">
        <f t="shared" si="160"/>
        <v>317.57285670654932</v>
      </c>
      <c r="I609" s="711">
        <f t="shared" si="161"/>
        <v>316.40060312321333</v>
      </c>
      <c r="J609" s="711">
        <f t="shared" si="162"/>
        <v>315.56895637309037</v>
      </c>
      <c r="K609" s="711">
        <f t="shared" si="163"/>
        <v>315.0714087915112</v>
      </c>
      <c r="L609" s="711">
        <f t="shared" si="164"/>
        <v>314.90400726073801</v>
      </c>
      <c r="N609" s="581">
        <v>535</v>
      </c>
      <c r="O609" s="711">
        <f t="shared" si="165"/>
        <v>7.7865324057431442</v>
      </c>
      <c r="P609" s="711">
        <f t="shared" si="166"/>
        <v>1201.8004625034102</v>
      </c>
      <c r="Q609" s="711">
        <f t="shared" si="167"/>
        <v>1188.9853283789826</v>
      </c>
      <c r="R609" s="711">
        <f t="shared" si="168"/>
        <v>1179.7046127279382</v>
      </c>
      <c r="S609" s="711">
        <f t="shared" si="169"/>
        <v>1174.04094942846</v>
      </c>
      <c r="T609" s="711">
        <f t="shared" si="170"/>
        <v>1172.0439578150563</v>
      </c>
    </row>
    <row r="610" spans="2:20">
      <c r="B610" s="581">
        <v>536</v>
      </c>
      <c r="C610" s="711">
        <f t="shared" si="155"/>
        <v>7.8010866719221035</v>
      </c>
      <c r="D610" s="711">
        <f t="shared" si="156"/>
        <v>1508.4841428101806</v>
      </c>
      <c r="E610" s="711">
        <f t="shared" si="157"/>
        <v>1062.5720241712118</v>
      </c>
      <c r="F610" s="711">
        <f t="shared" si="158"/>
        <v>710.32039848110628</v>
      </c>
      <c r="G610" s="711">
        <f t="shared" si="159"/>
        <v>473.83832968937821</v>
      </c>
      <c r="H610" s="718">
        <f t="shared" si="160"/>
        <v>317.65704527322993</v>
      </c>
      <c r="I610" s="711">
        <f t="shared" si="161"/>
        <v>316.48262462840944</v>
      </c>
      <c r="J610" s="711">
        <f t="shared" si="162"/>
        <v>315.64941076806019</v>
      </c>
      <c r="K610" s="711">
        <f t="shared" si="163"/>
        <v>315.15091123650399</v>
      </c>
      <c r="L610" s="711">
        <f t="shared" si="164"/>
        <v>314.98318200777237</v>
      </c>
      <c r="N610" s="581">
        <v>536</v>
      </c>
      <c r="O610" s="711">
        <f t="shared" si="165"/>
        <v>7.8010866719221035</v>
      </c>
      <c r="P610" s="711">
        <f t="shared" si="166"/>
        <v>1202.6239178835287</v>
      </c>
      <c r="Q610" s="711">
        <f t="shared" si="167"/>
        <v>1189.836451418545</v>
      </c>
      <c r="R610" s="711">
        <f t="shared" si="168"/>
        <v>1180.5756348253228</v>
      </c>
      <c r="S610" s="711">
        <f t="shared" si="169"/>
        <v>1174.9239203539548</v>
      </c>
      <c r="T610" s="711">
        <f t="shared" si="170"/>
        <v>1172.9308182763557</v>
      </c>
    </row>
    <row r="611" spans="2:20">
      <c r="B611" s="581">
        <v>537</v>
      </c>
      <c r="C611" s="711">
        <f t="shared" si="155"/>
        <v>7.8156409381010619</v>
      </c>
      <c r="D611" s="711">
        <f t="shared" si="156"/>
        <v>1508.5461574183889</v>
      </c>
      <c r="E611" s="711">
        <f t="shared" si="157"/>
        <v>1062.994428695949</v>
      </c>
      <c r="F611" s="711">
        <f t="shared" si="158"/>
        <v>710.84251386958056</v>
      </c>
      <c r="G611" s="711">
        <f t="shared" si="159"/>
        <v>474.20048254158144</v>
      </c>
      <c r="H611" s="718">
        <f t="shared" si="160"/>
        <v>317.74137318623968</v>
      </c>
      <c r="I611" s="711">
        <f t="shared" si="161"/>
        <v>316.56479060782175</v>
      </c>
      <c r="J611" s="711">
        <f t="shared" si="162"/>
        <v>315.73001329972215</v>
      </c>
      <c r="K611" s="711">
        <f t="shared" si="163"/>
        <v>315.23056400757713</v>
      </c>
      <c r="L611" s="711">
        <f t="shared" si="164"/>
        <v>315.06250779312779</v>
      </c>
      <c r="N611" s="581">
        <v>537</v>
      </c>
      <c r="O611" s="711">
        <f t="shared" si="165"/>
        <v>7.8156409381010619</v>
      </c>
      <c r="P611" s="711">
        <f t="shared" si="166"/>
        <v>1203.4455633204136</v>
      </c>
      <c r="Q611" s="711">
        <f t="shared" si="167"/>
        <v>1190.685703701751</v>
      </c>
      <c r="R611" s="711">
        <f t="shared" si="168"/>
        <v>1181.4447424285047</v>
      </c>
      <c r="S611" s="711">
        <f t="shared" si="169"/>
        <v>1175.8049505218919</v>
      </c>
      <c r="T611" s="711">
        <f t="shared" si="170"/>
        <v>1173.8157294309535</v>
      </c>
    </row>
    <row r="612" spans="2:20">
      <c r="B612" s="581">
        <v>538</v>
      </c>
      <c r="C612" s="711">
        <f t="shared" si="155"/>
        <v>7.8301952042800211</v>
      </c>
      <c r="D612" s="711">
        <f t="shared" si="156"/>
        <v>1508.6079961938153</v>
      </c>
      <c r="E612" s="711">
        <f t="shared" si="157"/>
        <v>1063.4156575701218</v>
      </c>
      <c r="F612" s="711">
        <f t="shared" si="158"/>
        <v>711.36345814293838</v>
      </c>
      <c r="G612" s="711">
        <f t="shared" si="159"/>
        <v>474.56210383975662</v>
      </c>
      <c r="H612" s="718">
        <f t="shared" si="160"/>
        <v>317.82584009566972</v>
      </c>
      <c r="I612" s="711">
        <f t="shared" si="161"/>
        <v>316.64710070856466</v>
      </c>
      <c r="J612" s="711">
        <f t="shared" si="162"/>
        <v>315.81076361334203</v>
      </c>
      <c r="K612" s="711">
        <f t="shared" si="163"/>
        <v>315.31036674901884</v>
      </c>
      <c r="L612" s="711">
        <f t="shared" si="164"/>
        <v>315.1419842608268</v>
      </c>
      <c r="N612" s="581">
        <v>538</v>
      </c>
      <c r="O612" s="711">
        <f t="shared" si="165"/>
        <v>7.8301952042800211</v>
      </c>
      <c r="P612" s="711">
        <f t="shared" si="166"/>
        <v>1204.2654027922943</v>
      </c>
      <c r="Q612" s="711">
        <f t="shared" si="167"/>
        <v>1191.5330893404964</v>
      </c>
      <c r="R612" s="711">
        <f t="shared" si="168"/>
        <v>1182.3119397455146</v>
      </c>
      <c r="S612" s="711">
        <f t="shared" si="169"/>
        <v>1176.6840441980294</v>
      </c>
      <c r="T612" s="711">
        <f t="shared" si="170"/>
        <v>1174.6986955633975</v>
      </c>
    </row>
    <row r="613" spans="2:20">
      <c r="B613" s="581">
        <v>539</v>
      </c>
      <c r="C613" s="711">
        <f t="shared" si="155"/>
        <v>7.8447494704589804</v>
      </c>
      <c r="D613" s="711">
        <f t="shared" si="156"/>
        <v>1508.6696598335509</v>
      </c>
      <c r="E613" s="711">
        <f t="shared" si="157"/>
        <v>1063.8357153233169</v>
      </c>
      <c r="F613" s="711">
        <f t="shared" si="158"/>
        <v>711.88323416511605</v>
      </c>
      <c r="G613" s="711">
        <f t="shared" si="159"/>
        <v>474.92319372366444</v>
      </c>
      <c r="H613" s="718">
        <f t="shared" si="160"/>
        <v>317.91044565196495</v>
      </c>
      <c r="I613" s="711">
        <f t="shared" si="161"/>
        <v>316.72955457802431</v>
      </c>
      <c r="J613" s="711">
        <f t="shared" si="162"/>
        <v>315.89166135439552</v>
      </c>
      <c r="K613" s="711">
        <f t="shared" si="163"/>
        <v>315.39031910528882</v>
      </c>
      <c r="L613" s="711">
        <f t="shared" si="164"/>
        <v>315.22161105505029</v>
      </c>
      <c r="N613" s="581">
        <v>539</v>
      </c>
      <c r="O613" s="711">
        <f t="shared" si="165"/>
        <v>7.8447494704589804</v>
      </c>
      <c r="P613" s="711">
        <f t="shared" si="166"/>
        <v>1205.083440268656</v>
      </c>
      <c r="Q613" s="711">
        <f t="shared" si="167"/>
        <v>1192.3786124376395</v>
      </c>
      <c r="R613" s="711">
        <f t="shared" si="168"/>
        <v>1183.1772309751345</v>
      </c>
      <c r="S613" s="711">
        <f t="shared" si="169"/>
        <v>1177.5612056387483</v>
      </c>
      <c r="T613" s="711">
        <f t="shared" si="170"/>
        <v>1175.5797209488192</v>
      </c>
    </row>
    <row r="614" spans="2:20">
      <c r="B614" s="581">
        <v>540</v>
      </c>
      <c r="C614" s="711">
        <f t="shared" si="155"/>
        <v>7.8593037366379397</v>
      </c>
      <c r="D614" s="711">
        <f t="shared" si="156"/>
        <v>1508.7311490307386</v>
      </c>
      <c r="E614" s="711">
        <f t="shared" si="157"/>
        <v>1064.2546064603252</v>
      </c>
      <c r="F614" s="711">
        <f t="shared" si="158"/>
        <v>712.40184479527613</v>
      </c>
      <c r="G614" s="711">
        <f t="shared" si="159"/>
        <v>475.28375234314456</v>
      </c>
      <c r="H614" s="718">
        <f t="shared" si="160"/>
        <v>317.99518950592835</v>
      </c>
      <c r="I614" s="711">
        <f t="shared" si="161"/>
        <v>316.81215186386333</v>
      </c>
      <c r="J614" s="711">
        <f t="shared" si="162"/>
        <v>315.97270616857361</v>
      </c>
      <c r="K614" s="711">
        <f t="shared" si="163"/>
        <v>315.4704207210242</v>
      </c>
      <c r="L614" s="711">
        <f t="shared" si="164"/>
        <v>315.30138782014404</v>
      </c>
      <c r="N614" s="581">
        <v>540</v>
      </c>
      <c r="O614" s="711">
        <f t="shared" si="165"/>
        <v>7.8593037366379397</v>
      </c>
      <c r="P614" s="711">
        <f t="shared" si="166"/>
        <v>1205.8996797102595</v>
      </c>
      <c r="Q614" s="711">
        <f t="shared" si="167"/>
        <v>1193.2222770870203</v>
      </c>
      <c r="R614" s="711">
        <f t="shared" si="168"/>
        <v>1184.0406203069176</v>
      </c>
      <c r="S614" s="711">
        <f t="shared" si="169"/>
        <v>1178.4364390910748</v>
      </c>
      <c r="T614" s="711">
        <f t="shared" si="170"/>
        <v>1176.458809852953</v>
      </c>
    </row>
    <row r="615" spans="2:20">
      <c r="B615" s="581">
        <v>541</v>
      </c>
      <c r="C615" s="711">
        <f t="shared" si="155"/>
        <v>7.873858002816899</v>
      </c>
      <c r="D615" s="711">
        <f t="shared" si="156"/>
        <v>1508.792464474604</v>
      </c>
      <c r="E615" s="711">
        <f t="shared" si="157"/>
        <v>1064.6723354613255</v>
      </c>
      <c r="F615" s="711">
        <f t="shared" si="158"/>
        <v>712.91929288778431</v>
      </c>
      <c r="G615" s="711">
        <f t="shared" si="159"/>
        <v>475.64377985800496</v>
      </c>
      <c r="H615" s="718">
        <f t="shared" si="160"/>
        <v>318.08007130872505</v>
      </c>
      <c r="I615" s="711">
        <f t="shared" si="161"/>
        <v>316.89489221402584</v>
      </c>
      <c r="J615" s="711">
        <f t="shared" si="162"/>
        <v>316.05389770178829</v>
      </c>
      <c r="K615" s="711">
        <f t="shared" si="163"/>
        <v>315.55067124104585</v>
      </c>
      <c r="L615" s="711">
        <f t="shared" si="164"/>
        <v>315.38131420062462</v>
      </c>
      <c r="N615" s="581">
        <v>541</v>
      </c>
      <c r="O615" s="711">
        <f t="shared" si="165"/>
        <v>7.873858002816899</v>
      </c>
      <c r="P615" s="711">
        <f t="shared" si="166"/>
        <v>1206.71412506916</v>
      </c>
      <c r="Q615" s="711">
        <f t="shared" si="167"/>
        <v>1194.0640873734801</v>
      </c>
      <c r="R615" s="711">
        <f t="shared" si="168"/>
        <v>1184.9021119212082</v>
      </c>
      <c r="S615" s="711">
        <f t="shared" si="169"/>
        <v>1179.3097487927</v>
      </c>
      <c r="T615" s="711">
        <f t="shared" si="170"/>
        <v>1177.335966532157</v>
      </c>
    </row>
    <row r="616" spans="2:20">
      <c r="B616" s="581">
        <v>542</v>
      </c>
      <c r="C616" s="711">
        <f t="shared" si="155"/>
        <v>7.8884122689958582</v>
      </c>
      <c r="D616" s="711">
        <f t="shared" si="156"/>
        <v>1508.8536068504843</v>
      </c>
      <c r="E616" s="711">
        <f t="shared" si="157"/>
        <v>1065.0889067820663</v>
      </c>
      <c r="F616" s="711">
        <f t="shared" si="158"/>
        <v>713.4355812921857</v>
      </c>
      <c r="G616" s="711">
        <f t="shared" si="159"/>
        <v>476.00327643791206</v>
      </c>
      <c r="H616" s="718">
        <f t="shared" si="160"/>
        <v>318.16509071188614</v>
      </c>
      <c r="I616" s="711">
        <f t="shared" si="161"/>
        <v>316.97777527674219</v>
      </c>
      <c r="J616" s="711">
        <f t="shared" si="162"/>
        <v>316.13523560017825</v>
      </c>
      <c r="K616" s="711">
        <f t="shared" si="163"/>
        <v>315.63107031036395</v>
      </c>
      <c r="L616" s="711">
        <f t="shared" si="164"/>
        <v>315.46138984118556</v>
      </c>
      <c r="N616" s="581">
        <v>542</v>
      </c>
      <c r="O616" s="711">
        <f t="shared" si="165"/>
        <v>7.8884122689958582</v>
      </c>
      <c r="P616" s="711">
        <f t="shared" si="166"/>
        <v>1207.5267802887249</v>
      </c>
      <c r="Q616" s="711">
        <f t="shared" si="167"/>
        <v>1194.9040473728828</v>
      </c>
      <c r="R616" s="711">
        <f t="shared" si="168"/>
        <v>1185.7617099891622</v>
      </c>
      <c r="S616" s="711">
        <f t="shared" si="169"/>
        <v>1180.1811389720006</v>
      </c>
      <c r="T616" s="711">
        <f t="shared" si="170"/>
        <v>1178.2111952334344</v>
      </c>
    </row>
    <row r="617" spans="2:20">
      <c r="B617" s="581">
        <v>543</v>
      </c>
      <c r="C617" s="711">
        <f t="shared" si="155"/>
        <v>7.9029665351748175</v>
      </c>
      <c r="D617" s="711">
        <f t="shared" si="156"/>
        <v>1508.9145768398585</v>
      </c>
      <c r="E617" s="711">
        <f t="shared" si="157"/>
        <v>1065.5043248540487</v>
      </c>
      <c r="F617" s="711">
        <f t="shared" si="158"/>
        <v>713.95071285318352</v>
      </c>
      <c r="G617" s="711">
        <f t="shared" si="159"/>
        <v>476.36224226228154</v>
      </c>
      <c r="H617" s="718">
        <f t="shared" si="160"/>
        <v>318.25024736731234</v>
      </c>
      <c r="I617" s="711">
        <f t="shared" si="161"/>
        <v>317.06080070053395</v>
      </c>
      <c r="J617" s="711">
        <f t="shared" si="162"/>
        <v>316.21671951011399</v>
      </c>
      <c r="K617" s="711">
        <f t="shared" si="163"/>
        <v>315.71161757418429</v>
      </c>
      <c r="L617" s="711">
        <f t="shared" si="164"/>
        <v>315.54161438670337</v>
      </c>
      <c r="N617" s="581">
        <v>543</v>
      </c>
      <c r="O617" s="711">
        <f t="shared" si="165"/>
        <v>7.9029665351748175</v>
      </c>
      <c r="P617" s="711">
        <f t="shared" si="166"/>
        <v>1208.337649303656</v>
      </c>
      <c r="Q617" s="711">
        <f t="shared" si="167"/>
        <v>1195.7421611521331</v>
      </c>
      <c r="R617" s="711">
        <f t="shared" si="168"/>
        <v>1186.6194186727678</v>
      </c>
      <c r="S617" s="711">
        <f t="shared" si="169"/>
        <v>1181.0506138480596</v>
      </c>
      <c r="T617" s="711">
        <f t="shared" si="170"/>
        <v>1179.0845001944531</v>
      </c>
    </row>
    <row r="618" spans="2:20">
      <c r="B618" s="581">
        <v>544</v>
      </c>
      <c r="C618" s="711">
        <f t="shared" si="155"/>
        <v>7.9175208013537759</v>
      </c>
      <c r="D618" s="711">
        <f t="shared" si="156"/>
        <v>1508.9753751203762</v>
      </c>
      <c r="E618" s="711">
        <f t="shared" si="157"/>
        <v>1065.9185940847049</v>
      </c>
      <c r="F618" s="711">
        <f t="shared" si="158"/>
        <v>714.46469041061698</v>
      </c>
      <c r="G618" s="711">
        <f t="shared" si="159"/>
        <v>476.72067752017045</v>
      </c>
      <c r="H618" s="718">
        <f t="shared" si="160"/>
        <v>318.33554092727826</v>
      </c>
      <c r="I618" s="711">
        <f t="shared" si="161"/>
        <v>317.14396813421843</v>
      </c>
      <c r="J618" s="711">
        <f t="shared" si="162"/>
        <v>316.29834907820361</v>
      </c>
      <c r="K618" s="711">
        <f t="shared" si="163"/>
        <v>315.79231267791386</v>
      </c>
      <c r="L618" s="711">
        <f t="shared" si="164"/>
        <v>315.62198748224375</v>
      </c>
      <c r="N618" s="581">
        <v>544</v>
      </c>
      <c r="O618" s="711">
        <f t="shared" si="165"/>
        <v>7.9175208013537759</v>
      </c>
      <c r="P618" s="711">
        <f t="shared" si="166"/>
        <v>1209.1467360400054</v>
      </c>
      <c r="Q618" s="711">
        <f t="shared" si="167"/>
        <v>1196.5784327691963</v>
      </c>
      <c r="R618" s="711">
        <f t="shared" si="168"/>
        <v>1187.475242124865</v>
      </c>
      <c r="S618" s="711">
        <f t="shared" si="169"/>
        <v>1181.9181776306859</v>
      </c>
      <c r="T618" s="711">
        <f t="shared" si="170"/>
        <v>1179.9558856435674</v>
      </c>
    </row>
    <row r="619" spans="2:20">
      <c r="B619" s="581">
        <v>545</v>
      </c>
      <c r="C619" s="711">
        <f t="shared" si="155"/>
        <v>7.9320750675327352</v>
      </c>
      <c r="D619" s="711">
        <f t="shared" si="156"/>
        <v>1509.036002365887</v>
      </c>
      <c r="E619" s="711">
        <f t="shared" si="157"/>
        <v>1066.3317188575759</v>
      </c>
      <c r="F619" s="711">
        <f t="shared" si="158"/>
        <v>714.9775167994402</v>
      </c>
      <c r="G619" s="711">
        <f t="shared" si="159"/>
        <v>477.07858241016976</v>
      </c>
      <c r="H619" s="718">
        <f t="shared" si="160"/>
        <v>318.42097104443593</v>
      </c>
      <c r="I619" s="711">
        <f t="shared" si="161"/>
        <v>317.22727722691332</v>
      </c>
      <c r="J619" s="711">
        <f t="shared" si="162"/>
        <v>316.380123951298</v>
      </c>
      <c r="K619" s="711">
        <f t="shared" si="163"/>
        <v>315.87315526716657</v>
      </c>
      <c r="L619" s="711">
        <f t="shared" si="164"/>
        <v>315.70250877306694</v>
      </c>
      <c r="N619" s="581">
        <v>545</v>
      </c>
      <c r="O619" s="711">
        <f t="shared" si="165"/>
        <v>7.9320750675327352</v>
      </c>
      <c r="P619" s="711">
        <f t="shared" si="166"/>
        <v>1209.954044415196</v>
      </c>
      <c r="Q619" s="711">
        <f t="shared" si="167"/>
        <v>1197.4128662731189</v>
      </c>
      <c r="R619" s="711">
        <f t="shared" si="168"/>
        <v>1188.3291844891658</v>
      </c>
      <c r="S619" s="711">
        <f t="shared" si="169"/>
        <v>1182.7838345204361</v>
      </c>
      <c r="T619" s="711">
        <f t="shared" si="170"/>
        <v>1180.8253557998364</v>
      </c>
    </row>
    <row r="620" spans="2:20">
      <c r="B620" s="581">
        <v>546</v>
      </c>
      <c r="C620" s="711">
        <f t="shared" si="155"/>
        <v>7.9466293337116944</v>
      </c>
      <c r="D620" s="711">
        <f t="shared" si="156"/>
        <v>1509.0964592464693</v>
      </c>
      <c r="E620" s="711">
        <f t="shared" si="157"/>
        <v>1066.7437035324883</v>
      </c>
      <c r="F620" s="711">
        <f t="shared" si="158"/>
        <v>715.48919484970156</v>
      </c>
      <c r="G620" s="711">
        <f t="shared" si="159"/>
        <v>477.43595714029823</v>
      </c>
      <c r="H620" s="718">
        <f t="shared" si="160"/>
        <v>318.50653737181841</v>
      </c>
      <c r="I620" s="711">
        <f t="shared" si="161"/>
        <v>317.31072762804178</v>
      </c>
      <c r="J620" s="711">
        <f t="shared" si="162"/>
        <v>316.46204377649599</v>
      </c>
      <c r="K620" s="711">
        <f t="shared" si="163"/>
        <v>315.95414498776921</v>
      </c>
      <c r="L620" s="711">
        <f t="shared" si="164"/>
        <v>315.78317790463416</v>
      </c>
      <c r="N620" s="581">
        <v>546</v>
      </c>
      <c r="O620" s="711">
        <f t="shared" si="165"/>
        <v>7.9466293337116944</v>
      </c>
      <c r="P620" s="711">
        <f t="shared" si="166"/>
        <v>1210.75957833804</v>
      </c>
      <c r="Q620" s="711">
        <f t="shared" si="167"/>
        <v>1198.2454657040475</v>
      </c>
      <c r="R620" s="711">
        <f t="shared" si="168"/>
        <v>1189.1812499002745</v>
      </c>
      <c r="S620" s="711">
        <f t="shared" si="169"/>
        <v>1183.6475887086335</v>
      </c>
      <c r="T620" s="711">
        <f t="shared" si="170"/>
        <v>1181.6929148730474</v>
      </c>
    </row>
    <row r="621" spans="2:20">
      <c r="B621" s="581">
        <v>547</v>
      </c>
      <c r="C621" s="711">
        <f t="shared" si="155"/>
        <v>7.9611835998906537</v>
      </c>
      <c r="D621" s="711">
        <f t="shared" si="156"/>
        <v>1509.1567464284583</v>
      </c>
      <c r="E621" s="711">
        <f t="shared" si="157"/>
        <v>1067.1545524457288</v>
      </c>
      <c r="F621" s="711">
        <f t="shared" si="158"/>
        <v>715.99972738652332</v>
      </c>
      <c r="G621" s="711">
        <f t="shared" si="159"/>
        <v>477.7928019278969</v>
      </c>
      <c r="H621" s="718">
        <f t="shared" si="160"/>
        <v>318.5922395628437</v>
      </c>
      <c r="I621" s="711">
        <f t="shared" si="161"/>
        <v>317.39431898733642</v>
      </c>
      <c r="J621" s="711">
        <f t="shared" si="162"/>
        <v>316.54410820114981</v>
      </c>
      <c r="K621" s="711">
        <f t="shared" si="163"/>
        <v>316.03528148576675</v>
      </c>
      <c r="L621" s="711">
        <f t="shared" si="164"/>
        <v>315.86399452261298</v>
      </c>
      <c r="N621" s="581">
        <v>547</v>
      </c>
      <c r="O621" s="711">
        <f t="shared" si="165"/>
        <v>7.9611835998906537</v>
      </c>
      <c r="P621" s="711">
        <f t="shared" si="166"/>
        <v>1211.5633417087593</v>
      </c>
      <c r="Q621" s="711">
        <f t="shared" si="167"/>
        <v>1199.0762350932484</v>
      </c>
      <c r="R621" s="711">
        <f t="shared" si="168"/>
        <v>1190.0314424837075</v>
      </c>
      <c r="S621" s="711">
        <f t="shared" si="169"/>
        <v>1184.5094443773894</v>
      </c>
      <c r="T621" s="711">
        <f t="shared" si="170"/>
        <v>1182.5585670637331</v>
      </c>
    </row>
    <row r="622" spans="2:20">
      <c r="B622" s="581">
        <v>548</v>
      </c>
      <c r="C622" s="711">
        <f t="shared" si="155"/>
        <v>7.975737866069613</v>
      </c>
      <c r="D622" s="711">
        <f t="shared" si="156"/>
        <v>1509.2168645744746</v>
      </c>
      <c r="E622" s="711">
        <f t="shared" si="157"/>
        <v>1067.5642699102175</v>
      </c>
      <c r="F622" s="711">
        <f t="shared" si="158"/>
        <v>716.50911723008187</v>
      </c>
      <c r="G622" s="711">
        <f t="shared" si="159"/>
        <v>478.14911699952449</v>
      </c>
      <c r="H622" s="718">
        <f t="shared" si="160"/>
        <v>318.6780772713181</v>
      </c>
      <c r="I622" s="711">
        <f t="shared" si="161"/>
        <v>317.47805095484421</v>
      </c>
      <c r="J622" s="711">
        <f t="shared" si="162"/>
        <v>316.62631687287012</v>
      </c>
      <c r="K622" s="711">
        <f t="shared" si="163"/>
        <v>316.11656440742814</v>
      </c>
      <c r="L622" s="711">
        <f t="shared" si="164"/>
        <v>315.94495827288301</v>
      </c>
      <c r="N622" s="581">
        <v>548</v>
      </c>
      <c r="O622" s="711">
        <f t="shared" si="165"/>
        <v>7.975737866069613</v>
      </c>
      <c r="P622" s="711">
        <f t="shared" si="166"/>
        <v>1212.3653384190018</v>
      </c>
      <c r="Q622" s="711">
        <f t="shared" si="167"/>
        <v>1199.9051784631276</v>
      </c>
      <c r="R622" s="711">
        <f t="shared" si="168"/>
        <v>1190.8797663559135</v>
      </c>
      <c r="S622" s="711">
        <f t="shared" si="169"/>
        <v>1185.3694056996223</v>
      </c>
      <c r="T622" s="711">
        <f t="shared" si="170"/>
        <v>1183.4223165631947</v>
      </c>
    </row>
    <row r="623" spans="2:20">
      <c r="B623" s="581">
        <v>549</v>
      </c>
      <c r="C623" s="711">
        <f t="shared" si="155"/>
        <v>7.9902921322485723</v>
      </c>
      <c r="D623" s="711">
        <f t="shared" si="156"/>
        <v>1509.2768143434523</v>
      </c>
      <c r="E623" s="711">
        <f t="shared" si="157"/>
        <v>1067.9728602156797</v>
      </c>
      <c r="F623" s="711">
        <f t="shared" si="158"/>
        <v>717.01736719558892</v>
      </c>
      <c r="G623" s="711">
        <f t="shared" si="159"/>
        <v>478.50490259085376</v>
      </c>
      <c r="H623" s="718">
        <f t="shared" si="160"/>
        <v>318.76405015144013</v>
      </c>
      <c r="I623" s="711">
        <f t="shared" si="161"/>
        <v>317.56192318093059</v>
      </c>
      <c r="J623" s="711">
        <f t="shared" si="162"/>
        <v>316.70866943953115</v>
      </c>
      <c r="K623" s="711">
        <f t="shared" si="163"/>
        <v>316.19799339925163</v>
      </c>
      <c r="L623" s="711">
        <f t="shared" si="164"/>
        <v>316.02606880154201</v>
      </c>
      <c r="N623" s="581">
        <v>549</v>
      </c>
      <c r="O623" s="711">
        <f t="shared" si="165"/>
        <v>7.9902921322485723</v>
      </c>
      <c r="P623" s="711">
        <f t="shared" si="166"/>
        <v>1213.1655723518622</v>
      </c>
      <c r="Q623" s="711">
        <f t="shared" si="167"/>
        <v>1200.7322998272493</v>
      </c>
      <c r="R623" s="711">
        <f t="shared" si="168"/>
        <v>1191.7262256242932</v>
      </c>
      <c r="S623" s="711">
        <f t="shared" si="169"/>
        <v>1186.2274768390789</v>
      </c>
      <c r="T623" s="711">
        <f t="shared" si="170"/>
        <v>1184.2841675535203</v>
      </c>
    </row>
    <row r="624" spans="2:20">
      <c r="B624" s="581">
        <v>550</v>
      </c>
      <c r="C624" s="711">
        <f t="shared" si="155"/>
        <v>8.0048463984275315</v>
      </c>
      <c r="D624" s="711">
        <f t="shared" si="156"/>
        <v>1509.3365963906665</v>
      </c>
      <c r="E624" s="711">
        <f t="shared" si="157"/>
        <v>1068.3803276288158</v>
      </c>
      <c r="F624" s="711">
        <f t="shared" si="158"/>
        <v>717.5244800932727</v>
      </c>
      <c r="G624" s="711">
        <f t="shared" si="159"/>
        <v>478.86015894656862</v>
      </c>
      <c r="H624" s="718">
        <f t="shared" si="160"/>
        <v>318.85015785780377</v>
      </c>
      <c r="I624" s="711">
        <f t="shared" si="161"/>
        <v>317.64593531628418</v>
      </c>
      <c r="J624" s="711">
        <f t="shared" si="162"/>
        <v>316.79116554927572</v>
      </c>
      <c r="K624" s="711">
        <f t="shared" si="163"/>
        <v>316.27956810797036</v>
      </c>
      <c r="L624" s="711">
        <f t="shared" si="164"/>
        <v>316.10732575491068</v>
      </c>
      <c r="N624" s="581">
        <v>550</v>
      </c>
      <c r="O624" s="711">
        <f t="shared" si="165"/>
        <v>8.0048463984275315</v>
      </c>
      <c r="P624" s="711">
        <f t="shared" si="166"/>
        <v>1213.9640473819002</v>
      </c>
      <c r="Q624" s="711">
        <f t="shared" si="167"/>
        <v>1201.5576031903565</v>
      </c>
      <c r="R624" s="711">
        <f t="shared" si="168"/>
        <v>1192.5708243872193</v>
      </c>
      <c r="S624" s="711">
        <f t="shared" si="169"/>
        <v>1187.0836619503541</v>
      </c>
      <c r="T624" s="711">
        <f t="shared" si="170"/>
        <v>1185.1441242076062</v>
      </c>
    </row>
    <row r="625" spans="2:20">
      <c r="B625" s="581">
        <v>551</v>
      </c>
      <c r="C625" s="711">
        <f t="shared" si="155"/>
        <v>8.0194006646064899</v>
      </c>
      <c r="D625" s="711">
        <f t="shared" si="156"/>
        <v>1509.396211367761</v>
      </c>
      <c r="E625" s="711">
        <f t="shared" si="157"/>
        <v>1068.7866763934705</v>
      </c>
      <c r="F625" s="711">
        <f t="shared" si="158"/>
        <v>718.03045872835946</v>
      </c>
      <c r="G625" s="711">
        <f t="shared" si="159"/>
        <v>479.21488632026217</v>
      </c>
      <c r="H625" s="718">
        <f t="shared" si="160"/>
        <v>318.93640004540214</v>
      </c>
      <c r="I625" s="711">
        <f t="shared" si="161"/>
        <v>317.730087011921</v>
      </c>
      <c r="J625" s="711">
        <f t="shared" si="162"/>
        <v>316.87380485052029</v>
      </c>
      <c r="K625" s="711">
        <f t="shared" si="163"/>
        <v>316.36128818055761</v>
      </c>
      <c r="L625" s="711">
        <f t="shared" si="164"/>
        <v>316.18872877953891</v>
      </c>
      <c r="N625" s="581">
        <v>551</v>
      </c>
      <c r="O625" s="711">
        <f t="shared" si="165"/>
        <v>8.0194006646064899</v>
      </c>
      <c r="P625" s="711">
        <f t="shared" si="166"/>
        <v>1214.7607673751593</v>
      </c>
      <c r="Q625" s="711">
        <f t="shared" si="167"/>
        <v>1202.3810925483897</v>
      </c>
      <c r="R625" s="711">
        <f t="shared" si="168"/>
        <v>1193.4135667340565</v>
      </c>
      <c r="S625" s="711">
        <f t="shared" si="169"/>
        <v>1187.9379651789113</v>
      </c>
      <c r="T625" s="711">
        <f t="shared" si="170"/>
        <v>1186.0021906891761</v>
      </c>
    </row>
    <row r="626" spans="2:20">
      <c r="B626" s="581">
        <v>552</v>
      </c>
      <c r="C626" s="711">
        <f t="shared" si="155"/>
        <v>8.0339549307854501</v>
      </c>
      <c r="D626" s="711">
        <f t="shared" si="156"/>
        <v>1509.4556599227749</v>
      </c>
      <c r="E626" s="711">
        <f t="shared" si="157"/>
        <v>1069.1919107307997</v>
      </c>
      <c r="F626" s="711">
        <f t="shared" si="158"/>
        <v>718.53530590105572</v>
      </c>
      <c r="G626" s="711">
        <f t="shared" si="159"/>
        <v>479.56908497433574</v>
      </c>
      <c r="H626" s="718">
        <f t="shared" si="160"/>
        <v>319.02277636963072</v>
      </c>
      <c r="I626" s="711">
        <f t="shared" si="161"/>
        <v>317.81437791918881</v>
      </c>
      <c r="J626" s="711">
        <f t="shared" si="162"/>
        <v>316.95658699195963</v>
      </c>
      <c r="K626" s="711">
        <f t="shared" si="163"/>
        <v>316.44315326423231</v>
      </c>
      <c r="L626" s="711">
        <f t="shared" si="164"/>
        <v>316.27027752221056</v>
      </c>
      <c r="N626" s="581">
        <v>552</v>
      </c>
      <c r="O626" s="711">
        <f t="shared" si="165"/>
        <v>8.0339549307854501</v>
      </c>
      <c r="P626" s="711">
        <f t="shared" si="166"/>
        <v>1215.5557361891854</v>
      </c>
      <c r="Q626" s="711">
        <f t="shared" si="167"/>
        <v>1203.202771888506</v>
      </c>
      <c r="R626" s="711">
        <f t="shared" si="168"/>
        <v>1194.254456745181</v>
      </c>
      <c r="S626" s="711">
        <f t="shared" si="169"/>
        <v>1188.7903906611018</v>
      </c>
      <c r="T626" s="711">
        <f t="shared" si="170"/>
        <v>1186.8583711528029</v>
      </c>
    </row>
    <row r="627" spans="2:20">
      <c r="B627" s="581">
        <v>553</v>
      </c>
      <c r="C627" s="711">
        <f t="shared" si="155"/>
        <v>8.0485091969644085</v>
      </c>
      <c r="D627" s="711">
        <f t="shared" si="156"/>
        <v>1509.5149427001706</v>
      </c>
      <c r="E627" s="711">
        <f t="shared" si="157"/>
        <v>1069.596034839436</v>
      </c>
      <c r="F627" s="711">
        <f t="shared" si="158"/>
        <v>719.03902440653087</v>
      </c>
      <c r="G627" s="711">
        <f t="shared" si="159"/>
        <v>479.92275517989822</v>
      </c>
      <c r="H627" s="718">
        <f t="shared" si="160"/>
        <v>319.10928648629096</v>
      </c>
      <c r="I627" s="711">
        <f t="shared" si="161"/>
        <v>317.89880768977133</v>
      </c>
      <c r="J627" s="711">
        <f t="shared" si="162"/>
        <v>317.03951162257209</v>
      </c>
      <c r="K627" s="711">
        <f t="shared" si="163"/>
        <v>316.52516300646397</v>
      </c>
      <c r="L627" s="711">
        <f t="shared" si="164"/>
        <v>316.3519716299495</v>
      </c>
      <c r="N627" s="581">
        <v>553</v>
      </c>
      <c r="O627" s="711">
        <f t="shared" si="165"/>
        <v>8.0485091969644085</v>
      </c>
      <c r="P627" s="711">
        <f t="shared" si="166"/>
        <v>1216.3489576730453</v>
      </c>
      <c r="Q627" s="711">
        <f t="shared" si="167"/>
        <v>1204.0226451890994</v>
      </c>
      <c r="R627" s="711">
        <f t="shared" si="168"/>
        <v>1195.0934984920002</v>
      </c>
      <c r="S627" s="711">
        <f t="shared" si="169"/>
        <v>1189.6409425241857</v>
      </c>
      <c r="T627" s="711">
        <f t="shared" si="170"/>
        <v>1187.7126697439269</v>
      </c>
    </row>
    <row r="628" spans="2:20">
      <c r="B628" s="581">
        <v>554</v>
      </c>
      <c r="C628" s="711">
        <f t="shared" si="155"/>
        <v>8.0630634631433686</v>
      </c>
      <c r="D628" s="711">
        <f t="shared" si="156"/>
        <v>1509.5740603408599</v>
      </c>
      <c r="E628" s="711">
        <f t="shared" si="157"/>
        <v>1069.9990528956534</v>
      </c>
      <c r="F628" s="711">
        <f t="shared" si="158"/>
        <v>719.54161703490081</v>
      </c>
      <c r="G628" s="711">
        <f t="shared" si="159"/>
        <v>480.27589721666709</v>
      </c>
      <c r="H628" s="718">
        <f t="shared" si="160"/>
        <v>319.19593005159351</v>
      </c>
      <c r="I628" s="711">
        <f t="shared" si="161"/>
        <v>317.98337597569218</v>
      </c>
      <c r="J628" s="711">
        <f t="shared" si="162"/>
        <v>317.12257839162419</v>
      </c>
      <c r="K628" s="711">
        <f t="shared" si="163"/>
        <v>316.60731705497813</v>
      </c>
      <c r="L628" s="711">
        <f t="shared" si="164"/>
        <v>316.43381075002446</v>
      </c>
      <c r="N628" s="581">
        <v>554</v>
      </c>
      <c r="O628" s="711">
        <f t="shared" si="165"/>
        <v>8.0630634631433686</v>
      </c>
      <c r="P628" s="711">
        <f t="shared" si="166"/>
        <v>1217.1404356673463</v>
      </c>
      <c r="Q628" s="711">
        <f t="shared" si="167"/>
        <v>1204.8407164198188</v>
      </c>
      <c r="R628" s="711">
        <f t="shared" si="168"/>
        <v>1195.9306960369731</v>
      </c>
      <c r="S628" s="711">
        <f t="shared" si="169"/>
        <v>1190.4896248863508</v>
      </c>
      <c r="T628" s="711">
        <f t="shared" si="170"/>
        <v>1188.5650905988773</v>
      </c>
    </row>
    <row r="629" spans="2:20">
      <c r="B629" s="581">
        <v>555</v>
      </c>
      <c r="C629" s="711">
        <f t="shared" si="155"/>
        <v>8.077617729322327</v>
      </c>
      <c r="D629" s="711">
        <f t="shared" si="156"/>
        <v>1509.6330134822306</v>
      </c>
      <c r="E629" s="711">
        <f t="shared" si="157"/>
        <v>1070.4009690535304</v>
      </c>
      <c r="F629" s="711">
        <f t="shared" si="158"/>
        <v>720.04308657121101</v>
      </c>
      <c r="G629" s="711">
        <f t="shared" si="159"/>
        <v>480.62851137286958</v>
      </c>
      <c r="H629" s="718">
        <f t="shared" si="160"/>
        <v>319.28270672216161</v>
      </c>
      <c r="I629" s="711">
        <f t="shared" si="161"/>
        <v>318.06808242931942</v>
      </c>
      <c r="J629" s="711">
        <f t="shared" si="162"/>
        <v>317.20578694867521</v>
      </c>
      <c r="K629" s="711">
        <f t="shared" si="163"/>
        <v>316.68961505776144</v>
      </c>
      <c r="L629" s="711">
        <f t="shared" si="164"/>
        <v>316.51579452995435</v>
      </c>
      <c r="N629" s="581">
        <v>555</v>
      </c>
      <c r="O629" s="711">
        <f t="shared" si="165"/>
        <v>8.077617729322327</v>
      </c>
      <c r="P629" s="711">
        <f t="shared" si="166"/>
        <v>1217.9301740042536</v>
      </c>
      <c r="Q629" s="711">
        <f t="shared" si="167"/>
        <v>1205.6569895415887</v>
      </c>
      <c r="R629" s="711">
        <f t="shared" si="168"/>
        <v>1196.7660534336289</v>
      </c>
      <c r="S629" s="711">
        <f t="shared" si="169"/>
        <v>1191.3364418567339</v>
      </c>
      <c r="T629" s="711">
        <f t="shared" si="170"/>
        <v>1189.4156378448915</v>
      </c>
    </row>
    <row r="630" spans="2:20">
      <c r="B630" s="581">
        <v>556</v>
      </c>
      <c r="C630" s="711">
        <f t="shared" si="155"/>
        <v>8.0921719955012854</v>
      </c>
      <c r="D630" s="711">
        <f t="shared" si="156"/>
        <v>1509.6918027581733</v>
      </c>
      <c r="E630" s="711">
        <f t="shared" si="157"/>
        <v>1070.8017874451107</v>
      </c>
      <c r="F630" s="711">
        <f t="shared" si="158"/>
        <v>720.54343579542069</v>
      </c>
      <c r="G630" s="711">
        <f t="shared" si="159"/>
        <v>480.98059794514495</v>
      </c>
      <c r="H630" s="718">
        <f t="shared" si="160"/>
        <v>319.36961615503418</v>
      </c>
      <c r="I630" s="711">
        <f t="shared" si="161"/>
        <v>318.15292670336947</v>
      </c>
      <c r="J630" s="711">
        <f t="shared" si="162"/>
        <v>317.28913694358215</v>
      </c>
      <c r="K630" s="711">
        <f t="shared" si="163"/>
        <v>316.77205666306651</v>
      </c>
      <c r="L630" s="711">
        <f t="shared" si="164"/>
        <v>316.59792261751363</v>
      </c>
      <c r="N630" s="581">
        <v>556</v>
      </c>
      <c r="O630" s="711">
        <f t="shared" si="165"/>
        <v>8.0921719955012854</v>
      </c>
      <c r="P630" s="711">
        <f t="shared" si="166"/>
        <v>1218.7181765075093</v>
      </c>
      <c r="Q630" s="711">
        <f t="shared" si="167"/>
        <v>1206.4714685066265</v>
      </c>
      <c r="R630" s="711">
        <f t="shared" si="168"/>
        <v>1197.5995747265877</v>
      </c>
      <c r="S630" s="711">
        <f t="shared" si="169"/>
        <v>1192.1813975354394</v>
      </c>
      <c r="T630" s="711">
        <f t="shared" si="170"/>
        <v>1190.2643156001354</v>
      </c>
    </row>
    <row r="631" spans="2:20">
      <c r="B631" s="581">
        <v>557</v>
      </c>
      <c r="C631" s="711">
        <f t="shared" si="155"/>
        <v>8.1067262616802456</v>
      </c>
      <c r="D631" s="711">
        <f t="shared" si="156"/>
        <v>1509.7504287991064</v>
      </c>
      <c r="E631" s="711">
        <f t="shared" si="157"/>
        <v>1071.2015121805637</v>
      </c>
      <c r="F631" s="711">
        <f t="shared" si="158"/>
        <v>721.04266748238717</v>
      </c>
      <c r="G631" s="711">
        <f t="shared" si="159"/>
        <v>481.33215723844751</v>
      </c>
      <c r="H631" s="718">
        <f t="shared" si="160"/>
        <v>319.4566580076692</v>
      </c>
      <c r="I631" s="711">
        <f t="shared" si="161"/>
        <v>318.23790845091105</v>
      </c>
      <c r="J631" s="711">
        <f t="shared" si="162"/>
        <v>317.37262802650434</v>
      </c>
      <c r="K631" s="711">
        <f t="shared" si="163"/>
        <v>316.85464151941727</v>
      </c>
      <c r="L631" s="711">
        <f t="shared" si="164"/>
        <v>316.68019466073719</v>
      </c>
      <c r="N631" s="581">
        <v>557</v>
      </c>
      <c r="O631" s="711">
        <f t="shared" si="165"/>
        <v>8.1067262616802456</v>
      </c>
      <c r="P631" s="711">
        <f t="shared" si="166"/>
        <v>1219.5044469924512</v>
      </c>
      <c r="Q631" s="711">
        <f t="shared" si="167"/>
        <v>1207.2841572584634</v>
      </c>
      <c r="R631" s="711">
        <f t="shared" si="168"/>
        <v>1198.431263951579</v>
      </c>
      <c r="S631" s="711">
        <f t="shared" si="169"/>
        <v>1193.0244960135603</v>
      </c>
      <c r="T631" s="711">
        <f t="shared" si="170"/>
        <v>1191.1111279737233</v>
      </c>
    </row>
    <row r="632" spans="2:20">
      <c r="B632" s="581">
        <v>558</v>
      </c>
      <c r="C632" s="711">
        <f t="shared" si="155"/>
        <v>8.121280527859204</v>
      </c>
      <c r="D632" s="711">
        <f t="shared" si="156"/>
        <v>1509.8088922320032</v>
      </c>
      <c r="E632" s="711">
        <f t="shared" si="157"/>
        <v>1071.6001473483434</v>
      </c>
      <c r="F632" s="711">
        <f t="shared" si="158"/>
        <v>721.54078440185106</v>
      </c>
      <c r="G632" s="711">
        <f t="shared" si="159"/>
        <v>481.68318956595061</v>
      </c>
      <c r="H632" s="718">
        <f t="shared" si="160"/>
        <v>319.54383193794683</v>
      </c>
      <c r="I632" s="711">
        <f t="shared" si="161"/>
        <v>318.3230273253692</v>
      </c>
      <c r="J632" s="711">
        <f t="shared" si="162"/>
        <v>317.45625984790769</v>
      </c>
      <c r="K632" s="711">
        <f t="shared" si="163"/>
        <v>316.93736927561372</v>
      </c>
      <c r="L632" s="711">
        <f t="shared" si="164"/>
        <v>316.76261030792568</v>
      </c>
      <c r="N632" s="581">
        <v>558</v>
      </c>
      <c r="O632" s="711">
        <f t="shared" si="165"/>
        <v>8.121280527859204</v>
      </c>
      <c r="P632" s="711">
        <f t="shared" si="166"/>
        <v>1220.2889892660312</v>
      </c>
      <c r="Q632" s="711">
        <f t="shared" si="167"/>
        <v>1208.0950597319625</v>
      </c>
      <c r="R632" s="711">
        <f t="shared" si="168"/>
        <v>1199.2611251354626</v>
      </c>
      <c r="S632" s="711">
        <f t="shared" si="169"/>
        <v>1193.8657413731969</v>
      </c>
      <c r="T632" s="711">
        <f t="shared" si="170"/>
        <v>1191.9560790657374</v>
      </c>
    </row>
    <row r="633" spans="2:20">
      <c r="B633" s="581">
        <v>559</v>
      </c>
      <c r="C633" s="711">
        <f t="shared" si="155"/>
        <v>8.1358347940381641</v>
      </c>
      <c r="D633" s="711">
        <f t="shared" si="156"/>
        <v>1509.8671936804167</v>
      </c>
      <c r="E633" s="711">
        <f t="shared" si="157"/>
        <v>1071.9976970153452</v>
      </c>
      <c r="F633" s="711">
        <f t="shared" si="158"/>
        <v>722.03778931842101</v>
      </c>
      <c r="G633" s="711">
        <f t="shared" si="159"/>
        <v>482.03369524895123</v>
      </c>
      <c r="H633" s="718">
        <f t="shared" si="160"/>
        <v>319.63113760417241</v>
      </c>
      <c r="I633" s="711">
        <f t="shared" si="161"/>
        <v>318.40828298052924</v>
      </c>
      <c r="J633" s="711">
        <f t="shared" si="162"/>
        <v>317.54003205856964</v>
      </c>
      <c r="K633" s="711">
        <f t="shared" si="163"/>
        <v>317.0202395807367</v>
      </c>
      <c r="L633" s="711">
        <f t="shared" si="164"/>
        <v>316.84516920765032</v>
      </c>
      <c r="N633" s="581">
        <v>559</v>
      </c>
      <c r="O633" s="711">
        <f t="shared" si="165"/>
        <v>8.1358347940381641</v>
      </c>
      <c r="P633" s="711">
        <f t="shared" si="166"/>
        <v>1221.0718071268327</v>
      </c>
      <c r="Q633" s="711">
        <f t="shared" si="167"/>
        <v>1208.9041798533385</v>
      </c>
      <c r="R633" s="711">
        <f t="shared" si="168"/>
        <v>1200.0891622962467</v>
      </c>
      <c r="S633" s="711">
        <f t="shared" si="169"/>
        <v>1194.7051376874774</v>
      </c>
      <c r="T633" s="711">
        <f t="shared" si="170"/>
        <v>1192.7991729672481</v>
      </c>
    </row>
    <row r="634" spans="2:20">
      <c r="B634" s="581">
        <v>560</v>
      </c>
      <c r="C634" s="711">
        <f t="shared" si="155"/>
        <v>8.1503890602171225</v>
      </c>
      <c r="D634" s="711">
        <f t="shared" si="156"/>
        <v>1509.9253337645048</v>
      </c>
      <c r="E634" s="711">
        <f t="shared" si="157"/>
        <v>1072.3941652270616</v>
      </c>
      <c r="F634" s="711">
        <f t="shared" si="158"/>
        <v>722.53368499155988</v>
      </c>
      <c r="G634" s="711">
        <f t="shared" si="159"/>
        <v>482.38367461677547</v>
      </c>
      <c r="H634" s="718">
        <f t="shared" si="160"/>
        <v>319.71857466507964</v>
      </c>
      <c r="I634" s="711">
        <f t="shared" si="161"/>
        <v>318.49367507054063</v>
      </c>
      <c r="J634" s="711">
        <f t="shared" si="162"/>
        <v>317.62394430958341</v>
      </c>
      <c r="K634" s="711">
        <f t="shared" si="163"/>
        <v>317.10325208415293</v>
      </c>
      <c r="L634" s="711">
        <f t="shared" si="164"/>
        <v>316.92787100875796</v>
      </c>
      <c r="N634" s="581">
        <v>560</v>
      </c>
      <c r="O634" s="711">
        <f t="shared" si="165"/>
        <v>8.1503890602171225</v>
      </c>
      <c r="P634" s="711">
        <f t="shared" si="166"/>
        <v>1221.8529043650913</v>
      </c>
      <c r="Q634" s="711">
        <f t="shared" si="167"/>
        <v>1209.7115215401759</v>
      </c>
      <c r="R634" s="711">
        <f t="shared" si="168"/>
        <v>1200.9153794431083</v>
      </c>
      <c r="S634" s="711">
        <f t="shared" si="169"/>
        <v>1195.542689020577</v>
      </c>
      <c r="T634" s="711">
        <f t="shared" si="170"/>
        <v>1193.640413760334</v>
      </c>
    </row>
    <row r="635" spans="2:20">
      <c r="B635" s="581">
        <v>561</v>
      </c>
      <c r="C635" s="711">
        <f t="shared" si="155"/>
        <v>8.1649433263960827</v>
      </c>
      <c r="D635" s="711">
        <f t="shared" si="156"/>
        <v>1509.983313101056</v>
      </c>
      <c r="E635" s="711">
        <f t="shared" si="157"/>
        <v>1072.7895560077377</v>
      </c>
      <c r="F635" s="711">
        <f t="shared" si="158"/>
        <v>723.02847417557052</v>
      </c>
      <c r="G635" s="711">
        <f t="shared" si="159"/>
        <v>482.73312800668486</v>
      </c>
      <c r="H635" s="718">
        <f t="shared" si="160"/>
        <v>319.80614277983381</v>
      </c>
      <c r="I635" s="711">
        <f t="shared" si="161"/>
        <v>318.57920324992074</v>
      </c>
      <c r="J635" s="711">
        <f t="shared" si="162"/>
        <v>317.70799625236242</v>
      </c>
      <c r="K635" s="711">
        <f t="shared" si="163"/>
        <v>317.1864064355197</v>
      </c>
      <c r="L635" s="711">
        <f t="shared" si="164"/>
        <v>317.01071536037603</v>
      </c>
      <c r="N635" s="581">
        <v>561</v>
      </c>
      <c r="O635" s="711">
        <f t="shared" si="165"/>
        <v>8.1649433263960827</v>
      </c>
      <c r="P635" s="711">
        <f t="shared" si="166"/>
        <v>1222.6322847627102</v>
      </c>
      <c r="Q635" s="711">
        <f t="shared" si="167"/>
        <v>1210.5170887014488</v>
      </c>
      <c r="R635" s="711">
        <f t="shared" si="168"/>
        <v>1201.7397805764119</v>
      </c>
      <c r="S635" s="711">
        <f t="shared" si="169"/>
        <v>1196.3783994277385</v>
      </c>
      <c r="T635" s="711">
        <f t="shared" si="170"/>
        <v>1194.4798055181009</v>
      </c>
    </row>
    <row r="636" spans="2:20">
      <c r="B636" s="581">
        <v>562</v>
      </c>
      <c r="C636" s="711">
        <f t="shared" si="155"/>
        <v>8.1794975925750411</v>
      </c>
      <c r="D636" s="711">
        <f t="shared" si="156"/>
        <v>1510.0411323035139</v>
      </c>
      <c r="E636" s="711">
        <f t="shared" si="157"/>
        <v>1073.1838733605232</v>
      </c>
      <c r="F636" s="711">
        <f t="shared" si="158"/>
        <v>723.52215961958257</v>
      </c>
      <c r="G636" s="711">
        <f t="shared" si="159"/>
        <v>483.08205576378367</v>
      </c>
      <c r="H636" s="718">
        <f t="shared" si="160"/>
        <v>319.89384160803434</v>
      </c>
      <c r="I636" s="711">
        <f t="shared" si="161"/>
        <v>318.66486717355883</v>
      </c>
      <c r="J636" s="711">
        <f t="shared" si="162"/>
        <v>317.79218753864467</v>
      </c>
      <c r="K636" s="711">
        <f t="shared" si="163"/>
        <v>317.26970228478962</v>
      </c>
      <c r="L636" s="711">
        <f t="shared" si="164"/>
        <v>317.09370191191704</v>
      </c>
      <c r="N636" s="581">
        <v>562</v>
      </c>
      <c r="O636" s="711">
        <f t="shared" si="165"/>
        <v>8.1794975925750411</v>
      </c>
      <c r="P636" s="711">
        <f t="shared" si="166"/>
        <v>1223.4099520932812</v>
      </c>
      <c r="Q636" s="711">
        <f t="shared" si="167"/>
        <v>1211.320885237539</v>
      </c>
      <c r="R636" s="711">
        <f t="shared" si="168"/>
        <v>1202.5623696877296</v>
      </c>
      <c r="S636" s="711">
        <f t="shared" si="169"/>
        <v>1197.2122729552907</v>
      </c>
      <c r="T636" s="711">
        <f t="shared" si="170"/>
        <v>1195.3173523047021</v>
      </c>
    </row>
    <row r="637" spans="2:20">
      <c r="B637" s="581">
        <v>563</v>
      </c>
      <c r="C637" s="711">
        <f t="shared" si="155"/>
        <v>8.1940518587539994</v>
      </c>
      <c r="D637" s="711">
        <f t="shared" si="156"/>
        <v>1510.0987919820025</v>
      </c>
      <c r="E637" s="711">
        <f t="shared" si="157"/>
        <v>1073.5771212676252</v>
      </c>
      <c r="F637" s="711">
        <f t="shared" si="158"/>
        <v>724.01474406753914</v>
      </c>
      <c r="G637" s="711">
        <f t="shared" si="159"/>
        <v>483.43045824092644</v>
      </c>
      <c r="H637" s="718">
        <f t="shared" si="160"/>
        <v>319.9816708097182</v>
      </c>
      <c r="I637" s="711">
        <f t="shared" si="161"/>
        <v>318.75066649671953</v>
      </c>
      <c r="J637" s="711">
        <f t="shared" si="162"/>
        <v>317.87651782049704</v>
      </c>
      <c r="K637" s="711">
        <f t="shared" si="163"/>
        <v>317.35313928221507</v>
      </c>
      <c r="L637" s="711">
        <f t="shared" si="164"/>
        <v>317.17683031308377</v>
      </c>
      <c r="N637" s="581">
        <v>563</v>
      </c>
      <c r="O637" s="711">
        <f t="shared" si="165"/>
        <v>8.1940518587539994</v>
      </c>
      <c r="P637" s="711">
        <f t="shared" si="166"/>
        <v>1224.1859101221014</v>
      </c>
      <c r="Q637" s="711">
        <f t="shared" si="167"/>
        <v>1212.1229150402551</v>
      </c>
      <c r="R637" s="711">
        <f t="shared" si="168"/>
        <v>1203.3831507598602</v>
      </c>
      <c r="S637" s="711">
        <f t="shared" si="169"/>
        <v>1198.0443136406691</v>
      </c>
      <c r="T637" s="711">
        <f t="shared" si="170"/>
        <v>1196.1530581753582</v>
      </c>
    </row>
    <row r="638" spans="2:20">
      <c r="B638" s="581">
        <v>564</v>
      </c>
      <c r="C638" s="711">
        <f t="shared" si="155"/>
        <v>8.2086061249329596</v>
      </c>
      <c r="D638" s="711">
        <f t="shared" si="156"/>
        <v>1510.1562927433501</v>
      </c>
      <c r="E638" s="711">
        <f t="shared" si="157"/>
        <v>1073.969303690458</v>
      </c>
      <c r="F638" s="711">
        <f t="shared" si="158"/>
        <v>724.50623025818425</v>
      </c>
      <c r="G638" s="711">
        <f t="shared" si="159"/>
        <v>483.77833579862693</v>
      </c>
      <c r="H638" s="718">
        <f t="shared" si="160"/>
        <v>320.06963004536237</v>
      </c>
      <c r="I638" s="711">
        <f t="shared" si="161"/>
        <v>318.8366008750466</v>
      </c>
      <c r="J638" s="711">
        <f t="shared" si="162"/>
        <v>317.96098675031959</v>
      </c>
      <c r="K638" s="711">
        <f t="shared" si="163"/>
        <v>317.43671707835313</v>
      </c>
      <c r="L638" s="711">
        <f t="shared" si="164"/>
        <v>317.26010021387378</v>
      </c>
      <c r="N638" s="581">
        <v>564</v>
      </c>
      <c r="O638" s="711">
        <f t="shared" si="165"/>
        <v>8.2086061249329596</v>
      </c>
      <c r="P638" s="711">
        <f t="shared" si="166"/>
        <v>1224.9601626061915</v>
      </c>
      <c r="Q638" s="711">
        <f t="shared" si="167"/>
        <v>1212.9231819928525</v>
      </c>
      <c r="R638" s="711">
        <f t="shared" si="168"/>
        <v>1204.2021277668482</v>
      </c>
      <c r="S638" s="711">
        <f t="shared" si="169"/>
        <v>1198.8745255124345</v>
      </c>
      <c r="T638" s="711">
        <f t="shared" si="170"/>
        <v>1196.9869271763762</v>
      </c>
    </row>
    <row r="639" spans="2:20">
      <c r="B639" s="581">
        <v>565</v>
      </c>
      <c r="C639" s="711">
        <f t="shared" si="155"/>
        <v>8.223160391111918</v>
      </c>
      <c r="D639" s="711">
        <f t="shared" si="156"/>
        <v>1510.2136351911136</v>
      </c>
      <c r="E639" s="711">
        <f t="shared" si="157"/>
        <v>1074.3604245697927</v>
      </c>
      <c r="F639" s="711">
        <f t="shared" si="158"/>
        <v>724.99662092505014</v>
      </c>
      <c r="G639" s="711">
        <f t="shared" si="159"/>
        <v>484.12568880496747</v>
      </c>
      <c r="H639" s="718">
        <f t="shared" si="160"/>
        <v>320.15771897588729</v>
      </c>
      <c r="I639" s="711">
        <f t="shared" si="161"/>
        <v>318.92266996456658</v>
      </c>
      <c r="J639" s="711">
        <f t="shared" si="162"/>
        <v>318.04559398084956</v>
      </c>
      <c r="K639" s="711">
        <f t="shared" si="163"/>
        <v>317.52043532406998</v>
      </c>
      <c r="L639" s="711">
        <f t="shared" si="164"/>
        <v>317.34351126458398</v>
      </c>
      <c r="N639" s="581">
        <v>565</v>
      </c>
      <c r="O639" s="711">
        <f t="shared" si="165"/>
        <v>8.223160391111918</v>
      </c>
      <c r="P639" s="711">
        <f t="shared" si="166"/>
        <v>1225.7327132943149</v>
      </c>
      <c r="Q639" s="711">
        <f t="shared" si="167"/>
        <v>1213.7216899700506</v>
      </c>
      <c r="R639" s="711">
        <f t="shared" si="168"/>
        <v>1205.0193046740028</v>
      </c>
      <c r="S639" s="711">
        <f t="shared" si="169"/>
        <v>1199.7029125902936</v>
      </c>
      <c r="T639" s="711">
        <f t="shared" si="170"/>
        <v>1197.8189633451698</v>
      </c>
    </row>
    <row r="640" spans="2:20">
      <c r="B640" s="581">
        <v>566</v>
      </c>
      <c r="C640" s="711">
        <f t="shared" si="155"/>
        <v>8.2377146572908782</v>
      </c>
      <c r="D640" s="711">
        <f t="shared" si="156"/>
        <v>1510.2708199256026</v>
      </c>
      <c r="E640" s="711">
        <f t="shared" si="157"/>
        <v>1074.7504878259051</v>
      </c>
      <c r="F640" s="711">
        <f t="shared" si="158"/>
        <v>725.48591879644573</v>
      </c>
      <c r="G640" s="711">
        <f t="shared" si="159"/>
        <v>484.47251763550918</v>
      </c>
      <c r="H640" s="718">
        <f t="shared" si="160"/>
        <v>320.24593726265897</v>
      </c>
      <c r="I640" s="711">
        <f t="shared" si="161"/>
        <v>319.0088734216925</v>
      </c>
      <c r="J640" s="711">
        <f t="shared" si="162"/>
        <v>318.13033916516582</v>
      </c>
      <c r="K640" s="711">
        <f t="shared" si="163"/>
        <v>317.60429367054513</v>
      </c>
      <c r="L640" s="711">
        <f t="shared" si="164"/>
        <v>317.42706311581554</v>
      </c>
      <c r="N640" s="581">
        <v>566</v>
      </c>
      <c r="O640" s="711">
        <f t="shared" si="165"/>
        <v>8.2377146572908782</v>
      </c>
      <c r="P640" s="711">
        <f t="shared" si="166"/>
        <v>1226.5035659269945</v>
      </c>
      <c r="Q640" s="711">
        <f t="shared" si="167"/>
        <v>1214.5184428380526</v>
      </c>
      <c r="R640" s="711">
        <f t="shared" si="168"/>
        <v>1205.8346854379179</v>
      </c>
      <c r="S640" s="711">
        <f t="shared" si="169"/>
        <v>1200.5294788851174</v>
      </c>
      <c r="T640" s="711">
        <f t="shared" si="170"/>
        <v>1198.6491707102778</v>
      </c>
    </row>
    <row r="641" spans="2:20">
      <c r="B641" s="581">
        <v>567</v>
      </c>
      <c r="C641" s="711">
        <f t="shared" si="155"/>
        <v>8.2522689234698365</v>
      </c>
      <c r="D641" s="711">
        <f t="shared" si="156"/>
        <v>1510.3278475439038</v>
      </c>
      <c r="E641" s="711">
        <f t="shared" si="157"/>
        <v>1075.1394973587228</v>
      </c>
      <c r="F641" s="711">
        <f t="shared" si="158"/>
        <v>725.97412659544489</v>
      </c>
      <c r="G641" s="711">
        <f t="shared" si="159"/>
        <v>484.81882267320293</v>
      </c>
      <c r="H641" s="718">
        <f t="shared" si="160"/>
        <v>320.33428456749232</v>
      </c>
      <c r="I641" s="711">
        <f t="shared" si="161"/>
        <v>319.09521090322716</v>
      </c>
      <c r="J641" s="711">
        <f t="shared" si="162"/>
        <v>318.21522195669269</v>
      </c>
      <c r="K641" s="711">
        <f t="shared" si="163"/>
        <v>317.68829176927636</v>
      </c>
      <c r="L641" s="711">
        <f t="shared" si="164"/>
        <v>317.51075541847808</v>
      </c>
      <c r="N641" s="581">
        <v>567</v>
      </c>
      <c r="O641" s="711">
        <f t="shared" si="165"/>
        <v>8.2522689234698365</v>
      </c>
      <c r="P641" s="711">
        <f t="shared" si="166"/>
        <v>1227.2727242365324</v>
      </c>
      <c r="Q641" s="711">
        <f t="shared" si="167"/>
        <v>1215.3134444545631</v>
      </c>
      <c r="R641" s="711">
        <f t="shared" si="168"/>
        <v>1206.6482740064912</v>
      </c>
      <c r="S641" s="711">
        <f t="shared" si="169"/>
        <v>1201.3542283989609</v>
      </c>
      <c r="T641" s="711">
        <f t="shared" si="170"/>
        <v>1199.477553291385</v>
      </c>
    </row>
    <row r="642" spans="2:20">
      <c r="B642" s="581">
        <v>568</v>
      </c>
      <c r="C642" s="711">
        <f t="shared" si="155"/>
        <v>8.2668231896487967</v>
      </c>
      <c r="D642" s="711">
        <f t="shared" si="156"/>
        <v>1510.3847186399039</v>
      </c>
      <c r="E642" s="711">
        <f t="shared" si="157"/>
        <v>1075.5274570479698</v>
      </c>
      <c r="F642" s="711">
        <f t="shared" si="158"/>
        <v>726.46124703987527</v>
      </c>
      <c r="G642" s="711">
        <f t="shared" si="159"/>
        <v>485.16460430830119</v>
      </c>
      <c r="H642" s="718">
        <f t="shared" si="160"/>
        <v>320.42276055265381</v>
      </c>
      <c r="I642" s="711">
        <f t="shared" si="161"/>
        <v>319.18168206636676</v>
      </c>
      <c r="J642" s="711">
        <f t="shared" si="162"/>
        <v>318.30024200920423</v>
      </c>
      <c r="K642" s="711">
        <f t="shared" si="163"/>
        <v>317.77242927208374</v>
      </c>
      <c r="L642" s="711">
        <f t="shared" si="164"/>
        <v>317.59458782379443</v>
      </c>
      <c r="N642" s="581">
        <v>568</v>
      </c>
      <c r="O642" s="711">
        <f t="shared" si="165"/>
        <v>8.2668231896487967</v>
      </c>
      <c r="P642" s="711">
        <f t="shared" si="166"/>
        <v>1228.0401919470266</v>
      </c>
      <c r="Q642" s="711">
        <f t="shared" si="167"/>
        <v>1216.1066986688083</v>
      </c>
      <c r="R642" s="711">
        <f t="shared" si="168"/>
        <v>1207.4600743189424</v>
      </c>
      <c r="S642" s="711">
        <f t="shared" si="169"/>
        <v>1202.1771651250831</v>
      </c>
      <c r="T642" s="711">
        <f t="shared" si="170"/>
        <v>1200.3041150993406</v>
      </c>
    </row>
    <row r="643" spans="2:20">
      <c r="B643" s="581">
        <v>569</v>
      </c>
      <c r="C643" s="711">
        <f t="shared" si="155"/>
        <v>8.2813774558277551</v>
      </c>
      <c r="D643" s="711">
        <f t="shared" si="156"/>
        <v>1510.4414338043132</v>
      </c>
      <c r="E643" s="711">
        <f t="shared" si="157"/>
        <v>1075.9143707533115</v>
      </c>
      <c r="F643" s="711">
        <f t="shared" si="158"/>
        <v>726.94728284230712</v>
      </c>
      <c r="G643" s="711">
        <f t="shared" si="159"/>
        <v>485.50986293827054</v>
      </c>
      <c r="H643" s="718">
        <f t="shared" si="160"/>
        <v>320.51136488086388</v>
      </c>
      <c r="I643" s="711">
        <f t="shared" si="161"/>
        <v>319.2682865687043</v>
      </c>
      <c r="J643" s="711">
        <f t="shared" si="162"/>
        <v>318.38539897682796</v>
      </c>
      <c r="K643" s="711">
        <f t="shared" si="163"/>
        <v>317.85670583111397</v>
      </c>
      <c r="L643" s="711">
        <f t="shared" si="164"/>
        <v>317.67855998330492</v>
      </c>
      <c r="N643" s="581">
        <v>569</v>
      </c>
      <c r="O643" s="711">
        <f t="shared" si="165"/>
        <v>8.2813774558277551</v>
      </c>
      <c r="P643" s="711">
        <f t="shared" si="166"/>
        <v>1228.8059727743903</v>
      </c>
      <c r="Q643" s="711">
        <f t="shared" si="167"/>
        <v>1216.8982093215536</v>
      </c>
      <c r="R643" s="711">
        <f t="shared" si="168"/>
        <v>1208.270090305833</v>
      </c>
      <c r="S643" s="711">
        <f t="shared" si="169"/>
        <v>1202.9982930479657</v>
      </c>
      <c r="T643" s="711">
        <f t="shared" si="170"/>
        <v>1201.128860136178</v>
      </c>
    </row>
    <row r="644" spans="2:20">
      <c r="B644" s="581">
        <v>570</v>
      </c>
      <c r="C644" s="711">
        <f t="shared" si="155"/>
        <v>8.2959317220067135</v>
      </c>
      <c r="D644" s="711">
        <f t="shared" si="156"/>
        <v>1510.4979936246891</v>
      </c>
      <c r="E644" s="711">
        <f t="shared" si="157"/>
        <v>1076.3002423144967</v>
      </c>
      <c r="F644" s="711">
        <f t="shared" si="158"/>
        <v>727.4322367100433</v>
      </c>
      <c r="G644" s="711">
        <f t="shared" si="159"/>
        <v>485.85459896770482</v>
      </c>
      <c r="H644" s="718">
        <f t="shared" si="160"/>
        <v>320.60009721530002</v>
      </c>
      <c r="I644" s="711">
        <f t="shared" si="161"/>
        <v>319.35502406823309</v>
      </c>
      <c r="J644" s="711">
        <f t="shared" si="162"/>
        <v>318.47069251404889</v>
      </c>
      <c r="K644" s="711">
        <f t="shared" si="163"/>
        <v>317.94112109884475</v>
      </c>
      <c r="L644" s="711">
        <f t="shared" si="164"/>
        <v>317.76267154887194</v>
      </c>
      <c r="N644" s="581">
        <v>570</v>
      </c>
      <c r="O644" s="711">
        <f t="shared" si="165"/>
        <v>8.2959317220067135</v>
      </c>
      <c r="P644" s="711">
        <f t="shared" si="166"/>
        <v>1229.5700704263681</v>
      </c>
      <c r="Q644" s="711">
        <f t="shared" si="167"/>
        <v>1217.6879802451224</v>
      </c>
      <c r="R644" s="711">
        <f t="shared" si="168"/>
        <v>1209.0783258890856</v>
      </c>
      <c r="S644" s="711">
        <f t="shared" si="169"/>
        <v>1203.8176161433325</v>
      </c>
      <c r="T644" s="711">
        <f t="shared" si="170"/>
        <v>1201.9517923951346</v>
      </c>
    </row>
    <row r="645" spans="2:20">
      <c r="B645" s="581">
        <v>571</v>
      </c>
      <c r="C645" s="711">
        <f t="shared" si="155"/>
        <v>8.3104859881856736</v>
      </c>
      <c r="D645" s="711">
        <f t="shared" si="156"/>
        <v>1510.5543986854591</v>
      </c>
      <c r="E645" s="711">
        <f t="shared" si="157"/>
        <v>1076.6850755514995</v>
      </c>
      <c r="F645" s="711">
        <f t="shared" si="158"/>
        <v>727.91611134510867</v>
      </c>
      <c r="G645" s="711">
        <f t="shared" si="159"/>
        <v>486.19881280823932</v>
      </c>
      <c r="H645" s="718">
        <f t="shared" si="160"/>
        <v>320.68895721959899</v>
      </c>
      <c r="I645" s="711">
        <f t="shared" si="161"/>
        <v>319.44189422335</v>
      </c>
      <c r="J645" s="711">
        <f t="shared" si="162"/>
        <v>318.55612227571356</v>
      </c>
      <c r="K645" s="711">
        <f t="shared" si="163"/>
        <v>318.02567472808903</v>
      </c>
      <c r="L645" s="711">
        <f t="shared" si="164"/>
        <v>317.84692217268383</v>
      </c>
      <c r="N645" s="581">
        <v>571</v>
      </c>
      <c r="O645" s="711">
        <f t="shared" si="165"/>
        <v>8.3104859881856736</v>
      </c>
      <c r="P645" s="711">
        <f t="shared" si="166"/>
        <v>1230.3324886025559</v>
      </c>
      <c r="Q645" s="711">
        <f t="shared" si="167"/>
        <v>1218.4760152634146</v>
      </c>
      <c r="R645" s="711">
        <f t="shared" si="168"/>
        <v>1209.8847849820017</v>
      </c>
      <c r="S645" s="711">
        <f t="shared" si="169"/>
        <v>1204.6351383781689</v>
      </c>
      <c r="T645" s="711">
        <f t="shared" si="170"/>
        <v>1202.7729158606703</v>
      </c>
    </row>
    <row r="646" spans="2:20">
      <c r="B646" s="581">
        <v>572</v>
      </c>
      <c r="C646" s="711">
        <f t="shared" si="155"/>
        <v>8.325040254364632</v>
      </c>
      <c r="D646" s="711">
        <f t="shared" si="156"/>
        <v>1510.610649567943</v>
      </c>
      <c r="E646" s="711">
        <f t="shared" si="157"/>
        <v>1077.0688742646603</v>
      </c>
      <c r="F646" s="711">
        <f t="shared" si="158"/>
        <v>728.39890944424053</v>
      </c>
      <c r="G646" s="711">
        <f t="shared" si="159"/>
        <v>486.54250487846531</v>
      </c>
      <c r="H646" s="718">
        <f t="shared" si="160"/>
        <v>320.77794455785966</v>
      </c>
      <c r="I646" s="711">
        <f t="shared" si="161"/>
        <v>319.52889669285878</v>
      </c>
      <c r="J646" s="711">
        <f t="shared" si="162"/>
        <v>318.64168791703372</v>
      </c>
      <c r="K646" s="711">
        <f t="shared" si="163"/>
        <v>318.11036637199902</v>
      </c>
      <c r="L646" s="711">
        <f t="shared" si="164"/>
        <v>317.93131150725981</v>
      </c>
      <c r="N646" s="581">
        <v>572</v>
      </c>
      <c r="O646" s="711">
        <f t="shared" si="165"/>
        <v>8.325040254364632</v>
      </c>
      <c r="P646" s="711">
        <f t="shared" si="166"/>
        <v>1231.0932309944176</v>
      </c>
      <c r="Q646" s="711">
        <f t="shared" si="167"/>
        <v>1219.2623181919253</v>
      </c>
      <c r="R646" s="711">
        <f t="shared" si="168"/>
        <v>1210.6894714892821</v>
      </c>
      <c r="S646" s="711">
        <f t="shared" si="169"/>
        <v>1205.4508637107406</v>
      </c>
      <c r="T646" s="711">
        <f t="shared" si="170"/>
        <v>1203.5922345084875</v>
      </c>
    </row>
    <row r="647" spans="2:20">
      <c r="B647" s="581">
        <v>573</v>
      </c>
      <c r="C647" s="711">
        <f t="shared" si="155"/>
        <v>8.3395945205435922</v>
      </c>
      <c r="D647" s="711">
        <f t="shared" si="156"/>
        <v>1510.6667468503763</v>
      </c>
      <c r="E647" s="711">
        <f t="shared" si="157"/>
        <v>1077.4516422348242</v>
      </c>
      <c r="F647" s="711">
        <f t="shared" si="158"/>
        <v>728.88063369887891</v>
      </c>
      <c r="G647" s="711">
        <f t="shared" si="159"/>
        <v>486.88567560384575</v>
      </c>
      <c r="H647" s="718">
        <f t="shared" si="160"/>
        <v>320.86705889464565</v>
      </c>
      <c r="I647" s="711">
        <f t="shared" si="161"/>
        <v>319.61603113597323</v>
      </c>
      <c r="J647" s="711">
        <f t="shared" si="162"/>
        <v>318.72738909359015</v>
      </c>
      <c r="K647" s="711">
        <f t="shared" si="163"/>
        <v>318.19519568407043</v>
      </c>
      <c r="L647" s="711">
        <f t="shared" si="164"/>
        <v>318.01583920545357</v>
      </c>
      <c r="N647" s="581">
        <v>573</v>
      </c>
      <c r="O647" s="711">
        <f t="shared" si="165"/>
        <v>8.3395945205435922</v>
      </c>
      <c r="P647" s="711">
        <f t="shared" si="166"/>
        <v>1231.8523012853032</v>
      </c>
      <c r="Q647" s="711">
        <f t="shared" si="167"/>
        <v>1220.0468928377636</v>
      </c>
      <c r="R647" s="711">
        <f t="shared" si="168"/>
        <v>1211.4923893070447</v>
      </c>
      <c r="S647" s="711">
        <f t="shared" si="169"/>
        <v>1206.2647960906131</v>
      </c>
      <c r="T647" s="711">
        <f t="shared" si="170"/>
        <v>1204.4097523055498</v>
      </c>
    </row>
    <row r="648" spans="2:20">
      <c r="B648" s="581">
        <v>574</v>
      </c>
      <c r="C648" s="711">
        <f t="shared" si="155"/>
        <v>8.3541487867225506</v>
      </c>
      <c r="D648" s="711">
        <f t="shared" si="156"/>
        <v>1510.722691107932</v>
      </c>
      <c r="E648" s="711">
        <f t="shared" si="157"/>
        <v>1077.8333832234805</v>
      </c>
      <c r="F648" s="711">
        <f t="shared" si="158"/>
        <v>729.36128679515753</v>
      </c>
      <c r="G648" s="711">
        <f t="shared" si="159"/>
        <v>487.22832541663155</v>
      </c>
      <c r="H648" s="718">
        <f t="shared" si="160"/>
        <v>320.95629989498741</v>
      </c>
      <c r="I648" s="711">
        <f t="shared" si="161"/>
        <v>319.70329721232071</v>
      </c>
      <c r="J648" s="711">
        <f t="shared" si="162"/>
        <v>318.8132254613364</v>
      </c>
      <c r="K648" s="711">
        <f t="shared" si="163"/>
        <v>318.28016231814661</v>
      </c>
      <c r="L648" s="711">
        <f t="shared" si="164"/>
        <v>318.10050492045787</v>
      </c>
      <c r="N648" s="581">
        <v>574</v>
      </c>
      <c r="O648" s="711">
        <f t="shared" si="165"/>
        <v>8.3541487867225506</v>
      </c>
      <c r="P648" s="711">
        <f t="shared" si="166"/>
        <v>1232.6097031504671</v>
      </c>
      <c r="Q648" s="711">
        <f t="shared" si="167"/>
        <v>1220.8297429996699</v>
      </c>
      <c r="R648" s="711">
        <f t="shared" si="168"/>
        <v>1212.2935423228441</v>
      </c>
      <c r="S648" s="711">
        <f t="shared" si="169"/>
        <v>1207.0769394586714</v>
      </c>
      <c r="T648" s="711">
        <f t="shared" si="170"/>
        <v>1205.2254732101014</v>
      </c>
    </row>
    <row r="649" spans="2:20">
      <c r="B649" s="581">
        <v>575</v>
      </c>
      <c r="C649" s="711">
        <f t="shared" si="155"/>
        <v>8.3687030529015107</v>
      </c>
      <c r="D649" s="711">
        <f t="shared" si="156"/>
        <v>1510.7784829127434</v>
      </c>
      <c r="E649" s="711">
        <f t="shared" si="157"/>
        <v>1078.2141009728971</v>
      </c>
      <c r="F649" s="711">
        <f t="shared" si="158"/>
        <v>729.84087141389534</v>
      </c>
      <c r="G649" s="711">
        <f t="shared" si="159"/>
        <v>487.57045475577814</v>
      </c>
      <c r="H649" s="718">
        <f t="shared" si="160"/>
        <v>321.04566722438517</v>
      </c>
      <c r="I649" s="711">
        <f t="shared" si="161"/>
        <v>319.79069458194488</v>
      </c>
      <c r="J649" s="711">
        <f t="shared" si="162"/>
        <v>318.89919667660257</v>
      </c>
      <c r="K649" s="711">
        <f t="shared" si="163"/>
        <v>318.36526592842222</v>
      </c>
      <c r="L649" s="711">
        <f t="shared" si="164"/>
        <v>318.18530830580852</v>
      </c>
      <c r="N649" s="581">
        <v>575</v>
      </c>
      <c r="O649" s="711">
        <f t="shared" si="165"/>
        <v>8.3687030529015107</v>
      </c>
      <c r="P649" s="711">
        <f t="shared" si="166"/>
        <v>1233.3654402570853</v>
      </c>
      <c r="Q649" s="711">
        <f t="shared" si="167"/>
        <v>1221.6108724680357</v>
      </c>
      <c r="R649" s="711">
        <f t="shared" si="168"/>
        <v>1213.0929344156898</v>
      </c>
      <c r="S649" s="711">
        <f t="shared" si="169"/>
        <v>1207.8872977471378</v>
      </c>
      <c r="T649" s="711">
        <f t="shared" si="170"/>
        <v>1206.0394011716871</v>
      </c>
    </row>
    <row r="650" spans="2:20">
      <c r="B650" s="581">
        <v>576</v>
      </c>
      <c r="C650" s="711">
        <f t="shared" si="155"/>
        <v>8.3832573190804691</v>
      </c>
      <c r="D650" s="711">
        <f t="shared" si="156"/>
        <v>1510.8341228339259</v>
      </c>
      <c r="E650" s="711">
        <f t="shared" si="157"/>
        <v>1078.5937992062593</v>
      </c>
      <c r="F650" s="711">
        <f t="shared" si="158"/>
        <v>730.31939023058737</v>
      </c>
      <c r="G650" s="711">
        <f t="shared" si="159"/>
        <v>487.91206406686371</v>
      </c>
      <c r="H650" s="718">
        <f t="shared" si="160"/>
        <v>321.13516054881114</v>
      </c>
      <c r="I650" s="711">
        <f t="shared" si="161"/>
        <v>319.87822290530914</v>
      </c>
      <c r="J650" s="711">
        <f t="shared" si="162"/>
        <v>318.9853023960988</v>
      </c>
      <c r="K650" s="711">
        <f t="shared" si="163"/>
        <v>318.45050616944758</v>
      </c>
      <c r="L650" s="711">
        <f t="shared" si="164"/>
        <v>318.27024901538834</v>
      </c>
      <c r="N650" s="581">
        <v>576</v>
      </c>
      <c r="O650" s="711">
        <f t="shared" si="165"/>
        <v>8.3832573190804691</v>
      </c>
      <c r="P650" s="711">
        <f t="shared" si="166"/>
        <v>1234.1195162642734</v>
      </c>
      <c r="Q650" s="711">
        <f t="shared" si="167"/>
        <v>1222.3902850249206</v>
      </c>
      <c r="R650" s="711">
        <f t="shared" si="168"/>
        <v>1213.8905694560656</v>
      </c>
      <c r="S650" s="711">
        <f t="shared" si="169"/>
        <v>1208.6958748795919</v>
      </c>
      <c r="T650" s="711">
        <f t="shared" si="170"/>
        <v>1206.8515401311697</v>
      </c>
    </row>
    <row r="651" spans="2:20">
      <c r="B651" s="581">
        <v>577</v>
      </c>
      <c r="C651" s="711">
        <f t="shared" ref="C651:C707" si="171">$C$73*B651</f>
        <v>8.3978115852594275</v>
      </c>
      <c r="D651" s="711">
        <f t="shared" ref="D651:D707" si="172">(1-2*FoAb-2*FoAb*BiCombAb)*D650+2*FoAb*E650+2*FoAb*BiCombAb*Tcomb</f>
        <v>1510.8896114375984</v>
      </c>
      <c r="E651" s="711">
        <f t="shared" ref="E651:E707" si="173">FoAb*D650+(1-2*FoAb)*E650+FoAb*F650</f>
        <v>1078.9724816278015</v>
      </c>
      <c r="F651" s="711">
        <f t="shared" ref="F651:F707" si="174">FoAb*E650+(1-2*FoAb)*F650+FoAb*G650</f>
        <v>730.79684591539683</v>
      </c>
      <c r="G651" s="711">
        <f t="shared" ref="G651:G707" si="175">FoAb*F650+(1-2*FoAb)*G650+FoAb*H650</f>
        <v>488.25315380200703</v>
      </c>
      <c r="H651" s="718">
        <f t="shared" ref="H651:H707" si="176">_FoN1*G650+(1-_FoN1-_FoN2)*H650+_FoN2*I650</f>
        <v>321.22477953471196</v>
      </c>
      <c r="I651" s="711">
        <f t="shared" ref="I651:I707" si="177">FoCase*H650+(1-2*FoCase)*I650+FoCase*J650</f>
        <v>319.96588184329971</v>
      </c>
      <c r="J651" s="711">
        <f t="shared" ref="J651:J707" si="178">FoCase*I650+(1-2*FoCase)*J650+FoCase*K650</f>
        <v>319.07154227691888</v>
      </c>
      <c r="K651" s="711">
        <f t="shared" ref="K651:K707" si="179">FoCase*J650+(1-2*FoCase)*K650+FoCase*L650</f>
        <v>318.53588269613238</v>
      </c>
      <c r="L651" s="711">
        <f t="shared" ref="L651:L707" si="180">(1-2*FoCase-2*FoCase*BiAtmCase)*L650+2*FoCase*K650+2*FoCase*BiAtmCase*Tatm</f>
        <v>318.35532670343127</v>
      </c>
      <c r="N651" s="581">
        <v>577</v>
      </c>
      <c r="O651" s="711">
        <f t="shared" ref="O651:O703" si="181">$O$73*N651</f>
        <v>8.3978115852594275</v>
      </c>
      <c r="P651" s="711">
        <f t="shared" ref="P651:P703" si="182">(1-2*FoCase-2*FoCase*BiCombCase)*P650+2*FoCase*Q650+2*FoCase*BiCombCase*Tcomb</f>
        <v>1234.8719348231043</v>
      </c>
      <c r="Q651" s="711">
        <f t="shared" ref="Q651:Q703" si="183">FoCase*P650+(1-2*FoCase)*Q650+FoCase*R650</f>
        <v>1223.1679844440721</v>
      </c>
      <c r="R651" s="711">
        <f t="shared" ref="R651:R703" si="184">FoCase*Q650+(1-2*FoCase)*R650+FoCase*S650</f>
        <v>1214.6864513059475</v>
      </c>
      <c r="S651" s="711">
        <f t="shared" ref="S651:S703" si="185">FoCase*R650+(1-2*FoCase)*S650+FoCase*T650</f>
        <v>1209.5026747709894</v>
      </c>
      <c r="T651" s="711">
        <f t="shared" ref="T651:T703" si="186">(1-2*FoCase-2*FoCase*BiAtmCase)*T650+2*FoCase*S650+2*FoCase*BiAtmCase*Tatm</f>
        <v>1207.6618940207502</v>
      </c>
    </row>
    <row r="652" spans="2:20">
      <c r="B652" s="581">
        <v>578</v>
      </c>
      <c r="C652" s="711">
        <f t="shared" si="171"/>
        <v>8.4123658514383877</v>
      </c>
      <c r="D652" s="711">
        <f t="shared" si="172"/>
        <v>1510.9449492869055</v>
      </c>
      <c r="E652" s="711">
        <f t="shared" si="173"/>
        <v>1079.3501519229419</v>
      </c>
      <c r="F652" s="711">
        <f t="shared" si="174"/>
        <v>731.27324113314739</v>
      </c>
      <c r="G652" s="711">
        <f t="shared" si="175"/>
        <v>488.59372441978684</v>
      </c>
      <c r="H652" s="718">
        <f t="shared" si="176"/>
        <v>321.31452384901093</v>
      </c>
      <c r="I652" s="711">
        <f t="shared" si="177"/>
        <v>320.05367105722854</v>
      </c>
      <c r="J652" s="711">
        <f t="shared" si="178"/>
        <v>319.15791597654396</v>
      </c>
      <c r="K652" s="711">
        <f t="shared" si="179"/>
        <v>318.62139516374953</v>
      </c>
      <c r="L652" s="711">
        <f t="shared" si="180"/>
        <v>318.4405410245264</v>
      </c>
      <c r="N652" s="581">
        <v>578</v>
      </c>
      <c r="O652" s="711">
        <f t="shared" si="181"/>
        <v>8.4123658514383877</v>
      </c>
      <c r="P652" s="711">
        <f t="shared" si="182"/>
        <v>1235.622699576626</v>
      </c>
      <c r="Q652" s="711">
        <f t="shared" si="183"/>
        <v>1223.9439744909423</v>
      </c>
      <c r="R652" s="711">
        <f t="shared" si="184"/>
        <v>1215.4805838188236</v>
      </c>
      <c r="S652" s="711">
        <f t="shared" si="185"/>
        <v>1210.3077013276807</v>
      </c>
      <c r="T652" s="711">
        <f t="shared" si="186"/>
        <v>1208.4704667639871</v>
      </c>
    </row>
    <row r="653" spans="2:20">
      <c r="B653" s="581">
        <v>579</v>
      </c>
      <c r="C653" s="711">
        <f t="shared" si="171"/>
        <v>8.4269201176173461</v>
      </c>
      <c r="D653" s="711">
        <f t="shared" si="172"/>
        <v>1511.0001369420393</v>
      </c>
      <c r="E653" s="711">
        <f t="shared" si="173"/>
        <v>1079.7268137584149</v>
      </c>
      <c r="F653" s="711">
        <f t="shared" si="174"/>
        <v>731.74857854331572</v>
      </c>
      <c r="G653" s="711">
        <f t="shared" si="175"/>
        <v>488.93377638516171</v>
      </c>
      <c r="H653" s="718">
        <f t="shared" si="176"/>
        <v>321.40439315911061</v>
      </c>
      <c r="I653" s="711">
        <f t="shared" si="177"/>
        <v>320.14159020883636</v>
      </c>
      <c r="J653" s="711">
        <f t="shared" si="178"/>
        <v>319.24442315284585</v>
      </c>
      <c r="K653" s="711">
        <f t="shared" si="179"/>
        <v>318.70704322793904</v>
      </c>
      <c r="L653" s="711">
        <f t="shared" si="180"/>
        <v>318.52589163362177</v>
      </c>
      <c r="N653" s="581">
        <v>579</v>
      </c>
      <c r="O653" s="711">
        <f t="shared" si="181"/>
        <v>8.4269201176173461</v>
      </c>
      <c r="P653" s="711">
        <f t="shared" si="182"/>
        <v>1236.3718141598792</v>
      </c>
      <c r="Q653" s="711">
        <f t="shared" si="183"/>
        <v>1224.7182589227073</v>
      </c>
      <c r="R653" s="711">
        <f t="shared" si="184"/>
        <v>1216.2729708397119</v>
      </c>
      <c r="S653" s="711">
        <f t="shared" si="185"/>
        <v>1211.1109584474304</v>
      </c>
      <c r="T653" s="711">
        <f t="shared" si="186"/>
        <v>1209.2772622758148</v>
      </c>
    </row>
    <row r="654" spans="2:20">
      <c r="B654" s="581">
        <v>580</v>
      </c>
      <c r="C654" s="711">
        <f t="shared" si="171"/>
        <v>8.4414743837963062</v>
      </c>
      <c r="D654" s="711">
        <f t="shared" si="172"/>
        <v>1511.0551749602589</v>
      </c>
      <c r="E654" s="711">
        <f t="shared" si="173"/>
        <v>1080.1024707824015</v>
      </c>
      <c r="F654" s="711">
        <f t="shared" si="174"/>
        <v>732.22286080002345</v>
      </c>
      <c r="G654" s="711">
        <f t="shared" si="175"/>
        <v>489.27331016939041</v>
      </c>
      <c r="H654" s="718">
        <f t="shared" si="176"/>
        <v>321.49438713289487</v>
      </c>
      <c r="I654" s="711">
        <f t="shared" si="177"/>
        <v>320.22963896029557</v>
      </c>
      <c r="J654" s="711">
        <f t="shared" si="178"/>
        <v>319.33106346409068</v>
      </c>
      <c r="K654" s="711">
        <f t="shared" si="179"/>
        <v>318.79282654471177</v>
      </c>
      <c r="L654" s="711">
        <f t="shared" si="180"/>
        <v>318.61137818602822</v>
      </c>
      <c r="N654" s="581">
        <v>580</v>
      </c>
      <c r="O654" s="711">
        <f t="shared" si="181"/>
        <v>8.4414743837963062</v>
      </c>
      <c r="P654" s="711">
        <f t="shared" si="182"/>
        <v>1237.1192821999146</v>
      </c>
      <c r="Q654" s="711">
        <f t="shared" si="183"/>
        <v>1225.4908414882848</v>
      </c>
      <c r="R654" s="711">
        <f t="shared" si="184"/>
        <v>1217.063616205179</v>
      </c>
      <c r="S654" s="711">
        <f t="shared" si="185"/>
        <v>1211.9124500194362</v>
      </c>
      <c r="T654" s="711">
        <f t="shared" si="186"/>
        <v>1210.0822844625627</v>
      </c>
    </row>
    <row r="655" spans="2:20">
      <c r="B655" s="581">
        <v>581</v>
      </c>
      <c r="C655" s="711">
        <f t="shared" si="171"/>
        <v>8.4560286499752646</v>
      </c>
      <c r="D655" s="711">
        <f t="shared" si="172"/>
        <v>1511.1100638959142</v>
      </c>
      <c r="E655" s="711">
        <f t="shared" si="173"/>
        <v>1080.4771266246598</v>
      </c>
      <c r="F655" s="711">
        <f t="shared" si="174"/>
        <v>732.69609055203125</v>
      </c>
      <c r="G655" s="711">
        <f t="shared" si="175"/>
        <v>489.61232624995313</v>
      </c>
      <c r="H655" s="718">
        <f t="shared" si="176"/>
        <v>321.58450543873118</v>
      </c>
      <c r="I655" s="711">
        <f t="shared" si="177"/>
        <v>320.31781697421343</v>
      </c>
      <c r="J655" s="711">
        <f t="shared" si="178"/>
        <v>319.41783656894211</v>
      </c>
      <c r="K655" s="711">
        <f t="shared" si="179"/>
        <v>318.87874477045301</v>
      </c>
      <c r="L655" s="711">
        <f t="shared" si="180"/>
        <v>318.69700033742333</v>
      </c>
      <c r="N655" s="581">
        <v>581</v>
      </c>
      <c r="O655" s="711">
        <f t="shared" si="181"/>
        <v>8.4560286499752646</v>
      </c>
      <c r="P655" s="711">
        <f t="shared" si="182"/>
        <v>1237.865107315811</v>
      </c>
      <c r="Q655" s="711">
        <f t="shared" si="183"/>
        <v>1226.2617259283525</v>
      </c>
      <c r="R655" s="711">
        <f t="shared" si="184"/>
        <v>1217.8525237433587</v>
      </c>
      <c r="S655" s="711">
        <f t="shared" si="185"/>
        <v>1212.7121799243464</v>
      </c>
      <c r="T655" s="711">
        <f t="shared" si="186"/>
        <v>1210.8855372219741</v>
      </c>
    </row>
    <row r="656" spans="2:20">
      <c r="B656" s="581">
        <v>582</v>
      </c>
      <c r="C656" s="711">
        <f t="shared" si="171"/>
        <v>8.4705829161542248</v>
      </c>
      <c r="D656" s="711">
        <f t="shared" si="172"/>
        <v>1511.1648043004643</v>
      </c>
      <c r="E656" s="711">
        <f t="shared" si="173"/>
        <v>1080.8507848966537</v>
      </c>
      <c r="F656" s="711">
        <f t="shared" si="174"/>
        <v>733.16827044273145</v>
      </c>
      <c r="G656" s="711">
        <f t="shared" si="175"/>
        <v>489.95082511047337</v>
      </c>
      <c r="H656" s="718">
        <f t="shared" si="176"/>
        <v>321.67474774547281</v>
      </c>
      <c r="I656" s="711">
        <f t="shared" si="177"/>
        <v>320.40612391363453</v>
      </c>
      <c r="J656" s="711">
        <f t="shared" si="178"/>
        <v>319.50474212646481</v>
      </c>
      <c r="K656" s="711">
        <f t="shared" si="179"/>
        <v>318.96479756192633</v>
      </c>
      <c r="L656" s="711">
        <f t="shared" si="180"/>
        <v>318.78275774385503</v>
      </c>
      <c r="N656" s="581">
        <v>582</v>
      </c>
      <c r="O656" s="711">
        <f t="shared" si="181"/>
        <v>8.4705829161542248</v>
      </c>
      <c r="P656" s="711">
        <f t="shared" si="182"/>
        <v>1238.609293118692</v>
      </c>
      <c r="Q656" s="711">
        <f t="shared" si="183"/>
        <v>1227.0309159753665</v>
      </c>
      <c r="R656" s="711">
        <f t="shared" si="184"/>
        <v>1218.6396972739706</v>
      </c>
      <c r="S656" s="711">
        <f t="shared" si="185"/>
        <v>1213.5101520342805</v>
      </c>
      <c r="T656" s="711">
        <f t="shared" si="186"/>
        <v>1211.6870244432253</v>
      </c>
    </row>
    <row r="657" spans="2:20">
      <c r="B657" s="581">
        <v>583</v>
      </c>
      <c r="C657" s="711">
        <f t="shared" si="171"/>
        <v>8.4851371823331831</v>
      </c>
      <c r="D657" s="711">
        <f t="shared" si="172"/>
        <v>1511.2193967224996</v>
      </c>
      <c r="E657" s="711">
        <f t="shared" si="173"/>
        <v>1081.2234491916809</v>
      </c>
      <c r="F657" s="711">
        <f t="shared" si="174"/>
        <v>733.63940311014187</v>
      </c>
      <c r="G657" s="711">
        <f t="shared" si="175"/>
        <v>490.28880724064055</v>
      </c>
      <c r="H657" s="718">
        <f t="shared" si="176"/>
        <v>321.76511372246114</v>
      </c>
      <c r="I657" s="711">
        <f t="shared" si="177"/>
        <v>320.49455944204391</v>
      </c>
      <c r="J657" s="711">
        <f t="shared" si="178"/>
        <v>319.59177979612775</v>
      </c>
      <c r="K657" s="711">
        <f t="shared" si="179"/>
        <v>319.05098457627707</v>
      </c>
      <c r="L657" s="711">
        <f t="shared" si="180"/>
        <v>318.86865006174537</v>
      </c>
      <c r="N657" s="581">
        <v>583</v>
      </c>
      <c r="O657" s="711">
        <f t="shared" si="181"/>
        <v>8.4851371823331831</v>
      </c>
      <c r="P657" s="711">
        <f t="shared" si="182"/>
        <v>1239.3518432117446</v>
      </c>
      <c r="Q657" s="711">
        <f t="shared" si="183"/>
        <v>1227.7984153535781</v>
      </c>
      <c r="R657" s="711">
        <f t="shared" si="184"/>
        <v>1219.425140608339</v>
      </c>
      <c r="S657" s="711">
        <f t="shared" si="185"/>
        <v>1214.306370212847</v>
      </c>
      <c r="T657" s="711">
        <f t="shared" si="186"/>
        <v>1212.486750006944</v>
      </c>
    </row>
    <row r="658" spans="2:20">
      <c r="B658" s="581">
        <v>584</v>
      </c>
      <c r="C658" s="711">
        <f t="shared" si="171"/>
        <v>8.4996914485121415</v>
      </c>
      <c r="D658" s="711">
        <f t="shared" si="172"/>
        <v>1511.2738417077621</v>
      </c>
      <c r="E658" s="711">
        <f t="shared" si="173"/>
        <v>1081.5951230849989</v>
      </c>
      <c r="F658" s="711">
        <f t="shared" si="174"/>
        <v>734.10949118689985</v>
      </c>
      <c r="G658" s="711">
        <f t="shared" si="175"/>
        <v>490.62627313613314</v>
      </c>
      <c r="H658" s="718">
        <f t="shared" si="176"/>
        <v>321.85560303952786</v>
      </c>
      <c r="I658" s="711">
        <f t="shared" si="177"/>
        <v>320.58312322336963</v>
      </c>
      <c r="J658" s="711">
        <f t="shared" si="178"/>
        <v>319.67894923780744</v>
      </c>
      <c r="K658" s="711">
        <f t="shared" si="179"/>
        <v>319.13730547103592</v>
      </c>
      <c r="L658" s="711">
        <f t="shared" si="180"/>
        <v>318.95467694789426</v>
      </c>
      <c r="N658" s="581">
        <v>584</v>
      </c>
      <c r="O658" s="711">
        <f t="shared" si="181"/>
        <v>8.4996914485121415</v>
      </c>
      <c r="P658" s="711">
        <f t="shared" si="182"/>
        <v>1240.0927611902355</v>
      </c>
      <c r="Q658" s="711">
        <f t="shared" si="183"/>
        <v>1228.5642277790539</v>
      </c>
      <c r="R658" s="711">
        <f t="shared" si="184"/>
        <v>1220.2088575494104</v>
      </c>
      <c r="S658" s="711">
        <f t="shared" si="185"/>
        <v>1215.100838315162</v>
      </c>
      <c r="T658" s="711">
        <f t="shared" si="186"/>
        <v>1213.2847177852286</v>
      </c>
    </row>
    <row r="659" spans="2:20">
      <c r="B659" s="581">
        <v>585</v>
      </c>
      <c r="C659" s="711">
        <f t="shared" si="171"/>
        <v>8.5142457146911017</v>
      </c>
      <c r="D659" s="711">
        <f t="shared" si="172"/>
        <v>1511.3281397991655</v>
      </c>
      <c r="E659" s="711">
        <f t="shared" si="173"/>
        <v>1081.9658101339512</v>
      </c>
      <c r="F659" s="711">
        <f t="shared" si="174"/>
        <v>734.57853730025613</v>
      </c>
      <c r="G659" s="711">
        <f t="shared" si="175"/>
        <v>490.96322329854274</v>
      </c>
      <c r="H659" s="718">
        <f t="shared" si="176"/>
        <v>321.94621536699668</v>
      </c>
      <c r="I659" s="711">
        <f t="shared" si="177"/>
        <v>320.67181492198597</v>
      </c>
      <c r="J659" s="711">
        <f t="shared" si="178"/>
        <v>319.76625011179112</v>
      </c>
      <c r="K659" s="711">
        <f t="shared" si="179"/>
        <v>319.22375990412263</v>
      </c>
      <c r="L659" s="711">
        <f t="shared" si="180"/>
        <v>319.04083805948301</v>
      </c>
      <c r="N659" s="581">
        <v>585</v>
      </c>
      <c r="O659" s="711">
        <f t="shared" si="181"/>
        <v>8.5142457146911017</v>
      </c>
      <c r="P659" s="711">
        <f t="shared" si="182"/>
        <v>1240.8320506415296</v>
      </c>
      <c r="Q659" s="711">
        <f t="shared" si="183"/>
        <v>1229.328356959692</v>
      </c>
      <c r="R659" s="711">
        <f t="shared" si="184"/>
        <v>1220.9908518917728</v>
      </c>
      <c r="S659" s="711">
        <f t="shared" si="185"/>
        <v>1215.8935601878684</v>
      </c>
      <c r="T659" s="711">
        <f t="shared" si="186"/>
        <v>1214.0809316416662</v>
      </c>
    </row>
    <row r="660" spans="2:20">
      <c r="B660" s="581">
        <v>586</v>
      </c>
      <c r="C660" s="711">
        <f t="shared" si="171"/>
        <v>8.5287999808700601</v>
      </c>
      <c r="D660" s="711">
        <f t="shared" si="172"/>
        <v>1511.3822915368155</v>
      </c>
      <c r="E660" s="711">
        <f t="shared" si="173"/>
        <v>1082.3355138780917</v>
      </c>
      <c r="F660" s="711">
        <f t="shared" si="174"/>
        <v>735.04654407206976</v>
      </c>
      <c r="G660" s="711">
        <f t="shared" si="175"/>
        <v>491.29965823529852</v>
      </c>
      <c r="H660" s="718">
        <f t="shared" si="176"/>
        <v>322.03695037568582</v>
      </c>
      <c r="I660" s="711">
        <f t="shared" si="177"/>
        <v>320.76063420271561</v>
      </c>
      <c r="J660" s="711">
        <f t="shared" si="178"/>
        <v>319.85368207878014</v>
      </c>
      <c r="K660" s="711">
        <f t="shared" si="179"/>
        <v>319.31034753384904</v>
      </c>
      <c r="L660" s="711">
        <f t="shared" si="180"/>
        <v>319.12713305407783</v>
      </c>
      <c r="N660" s="581">
        <v>586</v>
      </c>
      <c r="O660" s="711">
        <f t="shared" si="181"/>
        <v>8.5287999808700601</v>
      </c>
      <c r="P660" s="711">
        <f t="shared" si="182"/>
        <v>1241.5697151451066</v>
      </c>
      <c r="Q660" s="711">
        <f t="shared" si="183"/>
        <v>1230.0908065952403</v>
      </c>
      <c r="R660" s="711">
        <f t="shared" si="184"/>
        <v>1221.7711274216736</v>
      </c>
      <c r="S660" s="711">
        <f t="shared" si="185"/>
        <v>1216.6845396691538</v>
      </c>
      <c r="T660" s="711">
        <f t="shared" si="186"/>
        <v>1214.8753954313524</v>
      </c>
    </row>
    <row r="661" spans="2:20">
      <c r="B661" s="581">
        <v>587</v>
      </c>
      <c r="C661" s="711">
        <f t="shared" si="171"/>
        <v>8.5433542470490202</v>
      </c>
      <c r="D661" s="711">
        <f t="shared" si="172"/>
        <v>1511.4362974580304</v>
      </c>
      <c r="E661" s="711">
        <f t="shared" si="173"/>
        <v>1082.7042378393078</v>
      </c>
      <c r="F661" s="711">
        <f t="shared" si="174"/>
        <v>735.51351411880239</v>
      </c>
      <c r="G661" s="711">
        <f t="shared" si="175"/>
        <v>491.63557845959258</v>
      </c>
      <c r="H661" s="718">
        <f t="shared" si="176"/>
        <v>322.12780773690997</v>
      </c>
      <c r="I661" s="711">
        <f t="shared" si="177"/>
        <v>320.84958073083249</v>
      </c>
      <c r="J661" s="711">
        <f t="shared" si="178"/>
        <v>319.94124479989284</v>
      </c>
      <c r="K661" s="711">
        <f t="shared" si="179"/>
        <v>319.39706801892305</v>
      </c>
      <c r="L661" s="711">
        <f t="shared" si="180"/>
        <v>319.21356158963351</v>
      </c>
      <c r="N661" s="581">
        <v>587</v>
      </c>
      <c r="O661" s="711">
        <f t="shared" si="181"/>
        <v>8.5433542470490202</v>
      </c>
      <c r="P661" s="711">
        <f t="shared" si="182"/>
        <v>1242.3057582725783</v>
      </c>
      <c r="Q661" s="711">
        <f t="shared" si="183"/>
        <v>1230.8515803773153</v>
      </c>
      <c r="R661" s="711">
        <f t="shared" si="184"/>
        <v>1222.5496879170385</v>
      </c>
      <c r="S661" s="711">
        <f t="shared" si="185"/>
        <v>1217.4737805887698</v>
      </c>
      <c r="T661" s="711">
        <f t="shared" si="186"/>
        <v>1215.6681130009092</v>
      </c>
    </row>
    <row r="662" spans="2:20">
      <c r="B662" s="581">
        <v>588</v>
      </c>
      <c r="C662" s="711">
        <f t="shared" si="171"/>
        <v>8.5579085132279786</v>
      </c>
      <c r="D662" s="711">
        <f t="shared" si="172"/>
        <v>1511.4901580973597</v>
      </c>
      <c r="E662" s="711">
        <f t="shared" si="173"/>
        <v>1083.0719855219443</v>
      </c>
      <c r="F662" s="711">
        <f t="shared" si="174"/>
        <v>735.97945005151337</v>
      </c>
      <c r="G662" s="711">
        <f t="shared" si="175"/>
        <v>491.97098449030602</v>
      </c>
      <c r="H662" s="718">
        <f t="shared" si="176"/>
        <v>322.21878712248213</v>
      </c>
      <c r="I662" s="711">
        <f t="shared" si="177"/>
        <v>320.9386541720645</v>
      </c>
      <c r="J662" s="711">
        <f t="shared" si="178"/>
        <v>320.02893793666794</v>
      </c>
      <c r="K662" s="711">
        <f t="shared" si="179"/>
        <v>319.4839210184515</v>
      </c>
      <c r="L662" s="711">
        <f t="shared" si="180"/>
        <v>319.30012332449689</v>
      </c>
      <c r="N662" s="581">
        <v>588</v>
      </c>
      <c r="O662" s="711">
        <f t="shared" si="181"/>
        <v>8.5579085132279786</v>
      </c>
      <c r="P662" s="711">
        <f t="shared" si="182"/>
        <v>1243.0401835877065</v>
      </c>
      <c r="Q662" s="711">
        <f t="shared" si="183"/>
        <v>1231.6106819894187</v>
      </c>
      <c r="R662" s="711">
        <f t="shared" si="184"/>
        <v>1223.326537147489</v>
      </c>
      <c r="S662" s="711">
        <f t="shared" si="185"/>
        <v>1218.2612867680507</v>
      </c>
      <c r="T662" s="711">
        <f t="shared" si="186"/>
        <v>1216.4590881885033</v>
      </c>
    </row>
    <row r="663" spans="2:20">
      <c r="B663" s="581">
        <v>589</v>
      </c>
      <c r="C663" s="711">
        <f t="shared" si="171"/>
        <v>8.5724627794069388</v>
      </c>
      <c r="D663" s="711">
        <f t="shared" si="172"/>
        <v>1511.5438739866047</v>
      </c>
      <c r="E663" s="711">
        <f t="shared" si="173"/>
        <v>1083.4387604129224</v>
      </c>
      <c r="F663" s="711">
        <f t="shared" si="174"/>
        <v>736.44435447585533</v>
      </c>
      <c r="G663" s="711">
        <f t="shared" si="175"/>
        <v>492.30587685193501</v>
      </c>
      <c r="H663" s="718">
        <f t="shared" si="176"/>
        <v>322.30988820471566</v>
      </c>
      <c r="I663" s="711">
        <f t="shared" si="177"/>
        <v>321.02785419259624</v>
      </c>
      <c r="J663" s="711">
        <f t="shared" si="178"/>
        <v>320.11676115106718</v>
      </c>
      <c r="K663" s="711">
        <f t="shared" si="179"/>
        <v>319.57090619194395</v>
      </c>
      <c r="L663" s="711">
        <f t="shared" si="180"/>
        <v>319.3868179174101</v>
      </c>
      <c r="N663" s="581">
        <v>589</v>
      </c>
      <c r="O663" s="711">
        <f t="shared" si="181"/>
        <v>8.5724627794069388</v>
      </c>
      <c r="P663" s="711">
        <f t="shared" si="182"/>
        <v>1243.7729946464194</v>
      </c>
      <c r="Q663" s="711">
        <f t="shared" si="183"/>
        <v>1232.368115106957</v>
      </c>
      <c r="R663" s="711">
        <f t="shared" si="184"/>
        <v>1224.1016788743609</v>
      </c>
      <c r="S663" s="711">
        <f t="shared" si="185"/>
        <v>1219.0470620199308</v>
      </c>
      <c r="T663" s="711">
        <f t="shared" si="186"/>
        <v>1217.2483248238655</v>
      </c>
    </row>
    <row r="664" spans="2:20">
      <c r="B664" s="581">
        <v>590</v>
      </c>
      <c r="C664" s="711">
        <f t="shared" si="171"/>
        <v>8.5870170455858972</v>
      </c>
      <c r="D664" s="711">
        <f t="shared" si="172"/>
        <v>1511.5974456548383</v>
      </c>
      <c r="E664" s="711">
        <f t="shared" si="173"/>
        <v>1083.8045659818622</v>
      </c>
      <c r="F664" s="711">
        <f t="shared" si="174"/>
        <v>736.90822999206932</v>
      </c>
      <c r="G664" s="711">
        <f t="shared" si="175"/>
        <v>492.64025607451856</v>
      </c>
      <c r="H664" s="718">
        <f t="shared" si="176"/>
        <v>322.40111065642645</v>
      </c>
      <c r="I664" s="711">
        <f t="shared" si="177"/>
        <v>321.11718045907105</v>
      </c>
      <c r="J664" s="711">
        <f t="shared" si="178"/>
        <v>320.20471410547884</v>
      </c>
      <c r="K664" s="711">
        <f t="shared" si="179"/>
        <v>319.65802319931555</v>
      </c>
      <c r="L664" s="711">
        <f t="shared" si="180"/>
        <v>319.47364502751407</v>
      </c>
      <c r="N664" s="581">
        <v>590</v>
      </c>
      <c r="O664" s="711">
        <f t="shared" si="181"/>
        <v>8.5870170455858972</v>
      </c>
      <c r="P664" s="711">
        <f t="shared" si="182"/>
        <v>1244.5041949968302</v>
      </c>
      <c r="Q664" s="711">
        <f t="shared" si="183"/>
        <v>1233.1238833972573</v>
      </c>
      <c r="R664" s="711">
        <f t="shared" si="184"/>
        <v>1224.8751168507229</v>
      </c>
      <c r="S664" s="711">
        <f t="shared" si="185"/>
        <v>1219.8311101489639</v>
      </c>
      <c r="T664" s="711">
        <f t="shared" si="186"/>
        <v>1218.0358267283091</v>
      </c>
    </row>
    <row r="665" spans="2:20">
      <c r="B665" s="581">
        <v>591</v>
      </c>
      <c r="C665" s="711">
        <f t="shared" si="171"/>
        <v>8.6015713117648556</v>
      </c>
      <c r="D665" s="711">
        <f t="shared" si="172"/>
        <v>1511.6508736284231</v>
      </c>
      <c r="E665" s="711">
        <f t="shared" si="173"/>
        <v>1084.1694056812009</v>
      </c>
      <c r="F665" s="711">
        <f t="shared" si="174"/>
        <v>737.37107919498078</v>
      </c>
      <c r="G665" s="711">
        <f t="shared" si="175"/>
        <v>492.97412269356607</v>
      </c>
      <c r="H665" s="718">
        <f t="shared" si="176"/>
        <v>322.49245415093441</v>
      </c>
      <c r="I665" s="711">
        <f t="shared" si="177"/>
        <v>321.20663263859433</v>
      </c>
      <c r="J665" s="711">
        <f t="shared" si="178"/>
        <v>320.29279646272016</v>
      </c>
      <c r="K665" s="711">
        <f t="shared" si="179"/>
        <v>319.74527170089067</v>
      </c>
      <c r="L665" s="711">
        <f t="shared" si="180"/>
        <v>319.56060431435196</v>
      </c>
      <c r="N665" s="581">
        <v>591</v>
      </c>
      <c r="O665" s="711">
        <f t="shared" si="181"/>
        <v>8.6015713117648556</v>
      </c>
      <c r="P665" s="711">
        <f t="shared" si="182"/>
        <v>1245.2337881792528</v>
      </c>
      <c r="Q665" s="711">
        <f t="shared" si="183"/>
        <v>1233.8779905195861</v>
      </c>
      <c r="R665" s="711">
        <f t="shared" si="184"/>
        <v>1225.6468548213943</v>
      </c>
      <c r="S665" s="711">
        <f t="shared" si="185"/>
        <v>1220.6134349513418</v>
      </c>
      <c r="T665" s="711">
        <f t="shared" si="186"/>
        <v>1218.8215977147479</v>
      </c>
    </row>
    <row r="666" spans="2:20">
      <c r="B666" s="581">
        <v>592</v>
      </c>
      <c r="C666" s="711">
        <f t="shared" si="171"/>
        <v>8.6161255779438157</v>
      </c>
      <c r="D666" s="711">
        <f t="shared" si="172"/>
        <v>1511.7041584310318</v>
      </c>
      <c r="E666" s="711">
        <f t="shared" si="173"/>
        <v>1084.5332829463116</v>
      </c>
      <c r="F666" s="711">
        <f t="shared" si="174"/>
        <v>737.83290467399547</v>
      </c>
      <c r="G666" s="711">
        <f t="shared" si="175"/>
        <v>493.30747724998599</v>
      </c>
      <c r="H666" s="718">
        <f t="shared" si="176"/>
        <v>322.58391836206573</v>
      </c>
      <c r="I666" s="711">
        <f t="shared" si="177"/>
        <v>321.29621039873496</v>
      </c>
      <c r="J666" s="711">
        <f t="shared" si="178"/>
        <v>320.38100788604083</v>
      </c>
      <c r="K666" s="711">
        <f t="shared" si="179"/>
        <v>319.83265135740584</v>
      </c>
      <c r="L666" s="711">
        <f t="shared" si="180"/>
        <v>319.64769543787224</v>
      </c>
      <c r="N666" s="581">
        <v>592</v>
      </c>
      <c r="O666" s="711">
        <f t="shared" si="181"/>
        <v>8.6161255779438157</v>
      </c>
      <c r="P666" s="711">
        <f t="shared" si="182"/>
        <v>1245.9617777262195</v>
      </c>
      <c r="Q666" s="711">
        <f t="shared" si="183"/>
        <v>1234.6304401251671</v>
      </c>
      <c r="R666" s="711">
        <f t="shared" si="184"/>
        <v>1226.4168965229637</v>
      </c>
      <c r="S666" s="711">
        <f t="shared" si="185"/>
        <v>1221.3940402149119</v>
      </c>
      <c r="T666" s="711">
        <f t="shared" si="186"/>
        <v>1219.6056415877151</v>
      </c>
    </row>
    <row r="667" spans="2:20">
      <c r="B667" s="581">
        <v>593</v>
      </c>
      <c r="C667" s="711">
        <f t="shared" si="171"/>
        <v>8.6306798441227741</v>
      </c>
      <c r="D667" s="711">
        <f t="shared" si="172"/>
        <v>1511.7573005836653</v>
      </c>
      <c r="E667" s="711">
        <f t="shared" si="173"/>
        <v>1084.8962011956201</v>
      </c>
      <c r="F667" s="711">
        <f t="shared" si="174"/>
        <v>738.29370901309585</v>
      </c>
      <c r="G667" s="711">
        <f t="shared" si="175"/>
        <v>493.64032029001487</v>
      </c>
      <c r="H667" s="718">
        <f t="shared" si="176"/>
        <v>322.67550296415448</v>
      </c>
      <c r="I667" s="711">
        <f t="shared" si="177"/>
        <v>321.38591340752885</v>
      </c>
      <c r="J667" s="711">
        <f t="shared" si="178"/>
        <v>320.46934803912541</v>
      </c>
      <c r="K667" s="711">
        <f t="shared" si="179"/>
        <v>319.920161830013</v>
      </c>
      <c r="L667" s="711">
        <f t="shared" si="180"/>
        <v>319.73491805843213</v>
      </c>
      <c r="N667" s="581">
        <v>593</v>
      </c>
      <c r="O667" s="711">
        <f t="shared" si="181"/>
        <v>8.6306798441227741</v>
      </c>
      <c r="P667" s="711">
        <f t="shared" si="182"/>
        <v>1246.6881671624981</v>
      </c>
      <c r="Q667" s="711">
        <f t="shared" si="183"/>
        <v>1235.3812358571986</v>
      </c>
      <c r="R667" s="711">
        <f t="shared" si="184"/>
        <v>1227.1852456838067</v>
      </c>
      <c r="S667" s="711">
        <f t="shared" si="185"/>
        <v>1222.1729297191957</v>
      </c>
      <c r="T667" s="711">
        <f t="shared" si="186"/>
        <v>1220.3879621433821</v>
      </c>
    </row>
    <row r="668" spans="2:20">
      <c r="B668" s="581">
        <v>594</v>
      </c>
      <c r="C668" s="711">
        <f t="shared" si="171"/>
        <v>8.6452341103017343</v>
      </c>
      <c r="D668" s="711">
        <f t="shared" si="172"/>
        <v>1511.8103006046722</v>
      </c>
      <c r="E668" s="711">
        <f t="shared" si="173"/>
        <v>1085.2581638307217</v>
      </c>
      <c r="F668" s="711">
        <f t="shared" si="174"/>
        <v>738.75349479083764</v>
      </c>
      <c r="G668" s="711">
        <f t="shared" si="175"/>
        <v>493.9726523651471</v>
      </c>
      <c r="H668" s="718">
        <f t="shared" si="176"/>
        <v>322.76720763204463</v>
      </c>
      <c r="I668" s="711">
        <f t="shared" si="177"/>
        <v>321.4757413334807</v>
      </c>
      <c r="J668" s="711">
        <f t="shared" si="178"/>
        <v>320.55781658609635</v>
      </c>
      <c r="K668" s="711">
        <f t="shared" si="179"/>
        <v>320.00780278028259</v>
      </c>
      <c r="L668" s="711">
        <f t="shared" si="180"/>
        <v>319.82227183680072</v>
      </c>
      <c r="N668" s="581">
        <v>594</v>
      </c>
      <c r="O668" s="711">
        <f t="shared" si="181"/>
        <v>8.6452341103017343</v>
      </c>
      <c r="P668" s="711">
        <f t="shared" si="182"/>
        <v>1247.4129600051094</v>
      </c>
      <c r="Q668" s="711">
        <f t="shared" si="183"/>
        <v>1236.1303813508712</v>
      </c>
      <c r="R668" s="711">
        <f t="shared" si="184"/>
        <v>1227.9519060241032</v>
      </c>
      <c r="S668" s="711">
        <f t="shared" si="185"/>
        <v>1222.9501072354083</v>
      </c>
      <c r="T668" s="711">
        <f t="shared" si="186"/>
        <v>1221.1685631695752</v>
      </c>
    </row>
    <row r="669" spans="2:20">
      <c r="B669" s="581">
        <v>595</v>
      </c>
      <c r="C669" s="711">
        <f t="shared" si="171"/>
        <v>8.6597883764806927</v>
      </c>
      <c r="D669" s="711">
        <f t="shared" si="172"/>
        <v>1511.8631590097673</v>
      </c>
      <c r="E669" s="711">
        <f t="shared" si="173"/>
        <v>1085.6191742364974</v>
      </c>
      <c r="F669" s="711">
        <f t="shared" si="174"/>
        <v>739.21226458034619</v>
      </c>
      <c r="G669" s="711">
        <f t="shared" si="175"/>
        <v>494.30447403206546</v>
      </c>
      <c r="H669" s="718">
        <f t="shared" si="176"/>
        <v>322.85903204109167</v>
      </c>
      <c r="I669" s="711">
        <f t="shared" si="177"/>
        <v>321.56569384556633</v>
      </c>
      <c r="J669" s="711">
        <f t="shared" si="178"/>
        <v>320.64641319151701</v>
      </c>
      <c r="K669" s="711">
        <f t="shared" si="179"/>
        <v>320.09557387020658</v>
      </c>
      <c r="L669" s="711">
        <f t="shared" si="180"/>
        <v>319.9097564341622</v>
      </c>
      <c r="N669" s="581">
        <v>595</v>
      </c>
      <c r="O669" s="711">
        <f t="shared" si="181"/>
        <v>8.6597883764806927</v>
      </c>
      <c r="P669" s="711">
        <f t="shared" si="182"/>
        <v>1248.1361597633434</v>
      </c>
      <c r="Q669" s="711">
        <f t="shared" si="183"/>
        <v>1236.8778802333857</v>
      </c>
      <c r="R669" s="711">
        <f t="shared" si="184"/>
        <v>1228.7168812558571</v>
      </c>
      <c r="S669" s="711">
        <f t="shared" si="185"/>
        <v>1223.7255765264749</v>
      </c>
      <c r="T669" s="711">
        <f t="shared" si="186"/>
        <v>1221.947448445796</v>
      </c>
    </row>
    <row r="670" spans="2:20">
      <c r="B670" s="581">
        <v>596</v>
      </c>
      <c r="C670" s="711">
        <f t="shared" si="171"/>
        <v>8.6743426426596528</v>
      </c>
      <c r="D670" s="711">
        <f t="shared" si="172"/>
        <v>1511.9158763120499</v>
      </c>
      <c r="E670" s="711">
        <f t="shared" si="173"/>
        <v>1085.9792357812264</v>
      </c>
      <c r="F670" s="711">
        <f t="shared" si="174"/>
        <v>739.67002094931399</v>
      </c>
      <c r="G670" s="711">
        <f t="shared" si="175"/>
        <v>494.63578585257193</v>
      </c>
      <c r="H670" s="718">
        <f t="shared" si="176"/>
        <v>322.95097586716435</v>
      </c>
      <c r="I670" s="711">
        <f t="shared" si="177"/>
        <v>321.6557706132354</v>
      </c>
      <c r="J670" s="711">
        <f t="shared" si="178"/>
        <v>320.73513752039395</v>
      </c>
      <c r="K670" s="711">
        <f t="shared" si="179"/>
        <v>320.18347476220168</v>
      </c>
      <c r="L670" s="711">
        <f t="shared" si="180"/>
        <v>319.99737151211872</v>
      </c>
      <c r="N670" s="581">
        <v>596</v>
      </c>
      <c r="O670" s="711">
        <f t="shared" si="181"/>
        <v>8.6743426426596528</v>
      </c>
      <c r="P670" s="711">
        <f t="shared" si="182"/>
        <v>1248.8577699387772</v>
      </c>
      <c r="Q670" s="711">
        <f t="shared" si="183"/>
        <v>1237.6237361239694</v>
      </c>
      <c r="R670" s="711">
        <f t="shared" si="184"/>
        <v>1229.4801750829129</v>
      </c>
      <c r="S670" s="711">
        <f t="shared" si="185"/>
        <v>1224.4993413470502</v>
      </c>
      <c r="T670" s="711">
        <f t="shared" si="186"/>
        <v>1222.7246217432387</v>
      </c>
    </row>
    <row r="671" spans="2:20">
      <c r="B671" s="581">
        <v>597</v>
      </c>
      <c r="C671" s="711">
        <f t="shared" si="171"/>
        <v>8.6888969088386112</v>
      </c>
      <c r="D671" s="711">
        <f t="shared" si="172"/>
        <v>1511.968453022022</v>
      </c>
      <c r="E671" s="711">
        <f t="shared" si="173"/>
        <v>1086.3383518167009</v>
      </c>
      <c r="F671" s="711">
        <f t="shared" si="174"/>
        <v>740.1267664599975</v>
      </c>
      <c r="G671" s="711">
        <f t="shared" si="175"/>
        <v>494.9665883935196</v>
      </c>
      <c r="H671" s="718">
        <f t="shared" si="176"/>
        <v>323.04303878664655</v>
      </c>
      <c r="I671" s="711">
        <f t="shared" si="177"/>
        <v>321.74597130641337</v>
      </c>
      <c r="J671" s="711">
        <f t="shared" si="178"/>
        <v>320.82398923818005</v>
      </c>
      <c r="K671" s="711">
        <f t="shared" si="179"/>
        <v>320.27150511911219</v>
      </c>
      <c r="L671" s="711">
        <f t="shared" si="180"/>
        <v>320.08511673269379</v>
      </c>
      <c r="N671" s="581">
        <v>597</v>
      </c>
      <c r="O671" s="711">
        <f t="shared" si="181"/>
        <v>8.6888969088386112</v>
      </c>
      <c r="P671" s="711">
        <f t="shared" si="182"/>
        <v>1249.577794025291</v>
      </c>
      <c r="Q671" s="711">
        <f t="shared" si="183"/>
        <v>1238.3679526338956</v>
      </c>
      <c r="R671" s="711">
        <f t="shared" si="184"/>
        <v>1230.2417912009746</v>
      </c>
      <c r="S671" s="711">
        <f t="shared" si="185"/>
        <v>1225.271405443536</v>
      </c>
      <c r="T671" s="711">
        <f t="shared" si="186"/>
        <v>1223.5000868248082</v>
      </c>
    </row>
    <row r="672" spans="2:20">
      <c r="B672" s="581">
        <v>598</v>
      </c>
      <c r="C672" s="711">
        <f t="shared" si="171"/>
        <v>8.7034511750175696</v>
      </c>
      <c r="D672" s="711">
        <f t="shared" si="172"/>
        <v>1512.0208896476072</v>
      </c>
      <c r="E672" s="711">
        <f t="shared" si="173"/>
        <v>1086.6965256783385</v>
      </c>
      <c r="F672" s="711">
        <f t="shared" si="174"/>
        <v>740.58250366921493</v>
      </c>
      <c r="G672" s="711">
        <f t="shared" si="175"/>
        <v>495.29688222674469</v>
      </c>
      <c r="H672" s="718">
        <f t="shared" si="176"/>
        <v>323.1352204764388</v>
      </c>
      <c r="I672" s="711">
        <f t="shared" si="177"/>
        <v>321.83629559550388</v>
      </c>
      <c r="J672" s="711">
        <f t="shared" si="178"/>
        <v>320.91296801077704</v>
      </c>
      <c r="K672" s="711">
        <f t="shared" si="179"/>
        <v>320.35966460421275</v>
      </c>
      <c r="L672" s="711">
        <f t="shared" si="180"/>
        <v>320.17299175833523</v>
      </c>
      <c r="N672" s="581">
        <v>598</v>
      </c>
      <c r="O672" s="711">
        <f t="shared" si="181"/>
        <v>8.7034511750175696</v>
      </c>
      <c r="P672" s="711">
        <f t="shared" si="182"/>
        <v>1250.296235509086</v>
      </c>
      <c r="Q672" s="711">
        <f t="shared" si="183"/>
        <v>1239.1105333664998</v>
      </c>
      <c r="R672" s="711">
        <f t="shared" si="184"/>
        <v>1231.0017332976224</v>
      </c>
      <c r="S672" s="711">
        <f t="shared" si="185"/>
        <v>1226.0417725540999</v>
      </c>
      <c r="T672" s="711">
        <f t="shared" si="186"/>
        <v>1224.2738474451389</v>
      </c>
    </row>
    <row r="673" spans="2:20">
      <c r="B673" s="581">
        <v>599</v>
      </c>
      <c r="C673" s="711">
        <f t="shared" si="171"/>
        <v>8.7180054411965298</v>
      </c>
      <c r="D673" s="711">
        <f t="shared" si="172"/>
        <v>1512.0731866941683</v>
      </c>
      <c r="E673" s="711">
        <f t="shared" si="173"/>
        <v>1087.0537606852931</v>
      </c>
      <c r="F673" s="711">
        <f t="shared" si="174"/>
        <v>741.03723512834381</v>
      </c>
      <c r="G673" s="711">
        <f t="shared" si="175"/>
        <v>495.6266679289995</v>
      </c>
      <c r="H673" s="718">
        <f t="shared" si="176"/>
        <v>323.22752061396017</v>
      </c>
      <c r="I673" s="711">
        <f t="shared" si="177"/>
        <v>321.92674315139107</v>
      </c>
      <c r="J673" s="711">
        <f t="shared" si="178"/>
        <v>321.0020735045382</v>
      </c>
      <c r="K673" s="711">
        <f t="shared" si="179"/>
        <v>320.44795288121168</v>
      </c>
      <c r="L673" s="711">
        <f t="shared" si="180"/>
        <v>320.26099625191802</v>
      </c>
      <c r="N673" s="581">
        <v>599</v>
      </c>
      <c r="O673" s="711">
        <f t="shared" si="181"/>
        <v>8.7180054411965298</v>
      </c>
      <c r="P673" s="711">
        <f t="shared" si="182"/>
        <v>1251.0130978687005</v>
      </c>
      <c r="Q673" s="711">
        <f t="shared" si="183"/>
        <v>1239.8514819171969</v>
      </c>
      <c r="R673" s="711">
        <f t="shared" si="184"/>
        <v>1231.760005052332</v>
      </c>
      <c r="S673" s="711">
        <f t="shared" si="185"/>
        <v>1226.8104464086928</v>
      </c>
      <c r="T673" s="711">
        <f t="shared" si="186"/>
        <v>1225.0459073506122</v>
      </c>
    </row>
    <row r="674" spans="2:20">
      <c r="B674" s="581">
        <v>600</v>
      </c>
      <c r="C674" s="711">
        <f t="shared" si="171"/>
        <v>8.7325597073754881</v>
      </c>
      <c r="D674" s="711">
        <f t="shared" si="172"/>
        <v>1512.1253446645251</v>
      </c>
      <c r="E674" s="711">
        <f t="shared" si="173"/>
        <v>1087.410060140566</v>
      </c>
      <c r="F674" s="711">
        <f t="shared" si="174"/>
        <v>741.49096338331867</v>
      </c>
      <c r="G674" s="711">
        <f t="shared" si="175"/>
        <v>495.95594608188571</v>
      </c>
      <c r="H674" s="718">
        <f t="shared" si="176"/>
        <v>323.31993887714964</v>
      </c>
      <c r="I674" s="711">
        <f t="shared" si="177"/>
        <v>322.01731364544156</v>
      </c>
      <c r="J674" s="711">
        <f t="shared" si="178"/>
        <v>321.09130538627085</v>
      </c>
      <c r="K674" s="711">
        <f t="shared" si="179"/>
        <v>320.53636961425349</v>
      </c>
      <c r="L674" s="711">
        <f t="shared" si="180"/>
        <v>320.34912987674738</v>
      </c>
      <c r="N674" s="581">
        <v>600</v>
      </c>
      <c r="O674" s="711">
        <f t="shared" si="181"/>
        <v>8.7325597073754881</v>
      </c>
      <c r="P674" s="711">
        <f t="shared" si="182"/>
        <v>1251.7283845750264</v>
      </c>
      <c r="Q674" s="711">
        <f t="shared" si="183"/>
        <v>1240.5908018735001</v>
      </c>
      <c r="R674" s="711">
        <f t="shared" si="184"/>
        <v>1232.5166101364905</v>
      </c>
      <c r="S674" s="711">
        <f t="shared" si="185"/>
        <v>1227.5774307290671</v>
      </c>
      <c r="T674" s="711">
        <f t="shared" si="186"/>
        <v>1225.8162702793752</v>
      </c>
    </row>
    <row r="675" spans="2:20">
      <c r="B675" s="581">
        <v>601</v>
      </c>
      <c r="C675" s="711">
        <f t="shared" si="171"/>
        <v>8.7471139735544483</v>
      </c>
      <c r="D675" s="711">
        <f t="shared" si="172"/>
        <v>1512.1773640589724</v>
      </c>
      <c r="E675" s="711">
        <f t="shared" si="173"/>
        <v>1087.7654273311152</v>
      </c>
      <c r="F675" s="711">
        <f t="shared" si="174"/>
        <v>741.94369097462936</v>
      </c>
      <c r="G675" s="711">
        <f t="shared" si="175"/>
        <v>496.28471727178879</v>
      </c>
      <c r="H675" s="718">
        <f t="shared" si="176"/>
        <v>323.41247494446776</v>
      </c>
      <c r="I675" s="711">
        <f t="shared" si="177"/>
        <v>322.10800674950684</v>
      </c>
      <c r="J675" s="711">
        <f t="shared" si="178"/>
        <v>321.18066332323906</v>
      </c>
      <c r="K675" s="711">
        <f t="shared" si="179"/>
        <v>320.62491446792177</v>
      </c>
      <c r="L675" s="711">
        <f t="shared" si="180"/>
        <v>320.4373922965616</v>
      </c>
      <c r="N675" s="581">
        <v>601</v>
      </c>
      <c r="O675" s="711">
        <f t="shared" si="181"/>
        <v>8.7471139735544483</v>
      </c>
      <c r="P675" s="711">
        <f t="shared" si="182"/>
        <v>1252.4420990913279</v>
      </c>
      <c r="Q675" s="711">
        <f t="shared" si="183"/>
        <v>1241.3284968150365</v>
      </c>
      <c r="R675" s="711">
        <f t="shared" si="184"/>
        <v>1233.271552213417</v>
      </c>
      <c r="S675" s="711">
        <f t="shared" si="185"/>
        <v>1228.3427292287952</v>
      </c>
      <c r="T675" s="711">
        <f t="shared" si="186"/>
        <v>1226.5849399613587</v>
      </c>
    </row>
    <row r="676" spans="2:20">
      <c r="B676" s="581">
        <v>602</v>
      </c>
      <c r="C676" s="711">
        <f t="shared" si="171"/>
        <v>8.7616682397334067</v>
      </c>
      <c r="D676" s="711">
        <f t="shared" si="172"/>
        <v>1512.2292453752975</v>
      </c>
      <c r="E676" s="711">
        <f t="shared" si="173"/>
        <v>1088.119865527965</v>
      </c>
      <c r="F676" s="711">
        <f t="shared" si="174"/>
        <v>742.39542043731944</v>
      </c>
      <c r="G676" s="711">
        <f t="shared" si="175"/>
        <v>496.61298208981225</v>
      </c>
      <c r="H676" s="718">
        <f t="shared" si="176"/>
        <v>323.50512849489843</v>
      </c>
      <c r="I676" s="711">
        <f t="shared" si="177"/>
        <v>322.19882213592518</v>
      </c>
      <c r="J676" s="711">
        <f t="shared" si="178"/>
        <v>321.27014698316617</v>
      </c>
      <c r="K676" s="711">
        <f t="shared" si="179"/>
        <v>320.71358710724212</v>
      </c>
      <c r="L676" s="711">
        <f t="shared" si="180"/>
        <v>320.52578317553491</v>
      </c>
      <c r="N676" s="581">
        <v>602</v>
      </c>
      <c r="O676" s="711">
        <f t="shared" si="181"/>
        <v>8.7616682397334067</v>
      </c>
      <c r="P676" s="711">
        <f t="shared" si="182"/>
        <v>1253.1542448732564</v>
      </c>
      <c r="Q676" s="711">
        <f t="shared" si="183"/>
        <v>1242.0645703135654</v>
      </c>
      <c r="R676" s="711">
        <f t="shared" si="184"/>
        <v>1234.0248349383771</v>
      </c>
      <c r="S676" s="711">
        <f t="shared" si="185"/>
        <v>1229.106345613287</v>
      </c>
      <c r="T676" s="711">
        <f t="shared" si="186"/>
        <v>1227.3519201182951</v>
      </c>
    </row>
    <row r="677" spans="2:20">
      <c r="B677" s="581">
        <v>603</v>
      </c>
      <c r="C677" s="711">
        <f t="shared" si="171"/>
        <v>8.7762225059123669</v>
      </c>
      <c r="D677" s="711">
        <f t="shared" si="172"/>
        <v>1512.2809891087973</v>
      </c>
      <c r="E677" s="711">
        <f t="shared" si="173"/>
        <v>1088.4733779863132</v>
      </c>
      <c r="F677" s="711">
        <f t="shared" si="174"/>
        <v>742.84615430098449</v>
      </c>
      <c r="G677" s="711">
        <f t="shared" si="175"/>
        <v>496.9407411317132</v>
      </c>
      <c r="H677" s="718">
        <f t="shared" si="176"/>
        <v>323.59789920795026</v>
      </c>
      <c r="I677" s="711">
        <f t="shared" si="177"/>
        <v>322.28975947752383</v>
      </c>
      <c r="J677" s="711">
        <f t="shared" si="178"/>
        <v>321.35975603423708</v>
      </c>
      <c r="K677" s="711">
        <f t="shared" si="179"/>
        <v>320.80238719768477</v>
      </c>
      <c r="L677" s="711">
        <f t="shared" si="180"/>
        <v>320.61430217828035</v>
      </c>
      <c r="N677" s="581">
        <v>603</v>
      </c>
      <c r="O677" s="711">
        <f t="shared" si="181"/>
        <v>8.7762225059123669</v>
      </c>
      <c r="P677" s="711">
        <f t="shared" si="182"/>
        <v>1253.8648253688673</v>
      </c>
      <c r="Q677" s="711">
        <f t="shared" si="183"/>
        <v>1242.7990259329956</v>
      </c>
      <c r="R677" s="711">
        <f t="shared" si="184"/>
        <v>1234.7764619586032</v>
      </c>
      <c r="S677" s="711">
        <f t="shared" si="185"/>
        <v>1229.8682835798077</v>
      </c>
      <c r="T677" s="711">
        <f t="shared" si="186"/>
        <v>1228.1172144637364</v>
      </c>
    </row>
    <row r="678" spans="2:20">
      <c r="B678" s="581">
        <v>604</v>
      </c>
      <c r="C678" s="711">
        <f t="shared" si="171"/>
        <v>8.7907767720913252</v>
      </c>
      <c r="D678" s="711">
        <f t="shared" si="172"/>
        <v>1512.3325957522964</v>
      </c>
      <c r="E678" s="711">
        <f t="shared" si="173"/>
        <v>1088.825967945638</v>
      </c>
      <c r="F678" s="711">
        <f t="shared" si="174"/>
        <v>743.29589508977119</v>
      </c>
      <c r="G678" s="711">
        <f t="shared" si="175"/>
        <v>497.267994997838</v>
      </c>
      <c r="H678" s="718">
        <f t="shared" si="176"/>
        <v>323.69078676365802</v>
      </c>
      <c r="I678" s="711">
        <f t="shared" si="177"/>
        <v>322.38081844762115</v>
      </c>
      <c r="J678" s="711">
        <f t="shared" si="178"/>
        <v>321.44949014510098</v>
      </c>
      <c r="K678" s="711">
        <f t="shared" si="179"/>
        <v>320.89131440516712</v>
      </c>
      <c r="L678" s="711">
        <f t="shared" si="180"/>
        <v>320.70294896985257</v>
      </c>
      <c r="N678" s="581">
        <v>604</v>
      </c>
      <c r="O678" s="711">
        <f t="shared" si="181"/>
        <v>8.7907767720913252</v>
      </c>
      <c r="P678" s="711">
        <f t="shared" si="182"/>
        <v>1254.5738440186381</v>
      </c>
      <c r="Q678" s="711">
        <f t="shared" si="183"/>
        <v>1243.5318672294025</v>
      </c>
      <c r="R678" s="711">
        <f t="shared" si="184"/>
        <v>1235.526436913311</v>
      </c>
      <c r="S678" s="711">
        <f t="shared" si="185"/>
        <v>1230.628546817496</v>
      </c>
      <c r="T678" s="711">
        <f t="shared" si="186"/>
        <v>1228.8808267030724</v>
      </c>
    </row>
    <row r="679" spans="2:20">
      <c r="B679" s="581">
        <v>605</v>
      </c>
      <c r="C679" s="711">
        <f t="shared" si="171"/>
        <v>8.8053310382702836</v>
      </c>
      <c r="D679" s="711">
        <f t="shared" si="172"/>
        <v>1512.3840657961632</v>
      </c>
      <c r="E679" s="711">
        <f t="shared" si="173"/>
        <v>1089.1776386298038</v>
      </c>
      <c r="F679" s="711">
        <f t="shared" si="174"/>
        <v>743.74464532237573</v>
      </c>
      <c r="G679" s="711">
        <f t="shared" si="175"/>
        <v>497.59474429305862</v>
      </c>
      <c r="H679" s="718">
        <f t="shared" si="176"/>
        <v>323.78379084258432</v>
      </c>
      <c r="I679" s="711">
        <f t="shared" si="177"/>
        <v>322.47199872002841</v>
      </c>
      <c r="J679" s="711">
        <f t="shared" si="178"/>
        <v>321.53934898487358</v>
      </c>
      <c r="K679" s="711">
        <f t="shared" si="179"/>
        <v>320.98036839605686</v>
      </c>
      <c r="L679" s="711">
        <f t="shared" si="180"/>
        <v>320.79172321575049</v>
      </c>
      <c r="N679" s="581">
        <v>605</v>
      </c>
      <c r="O679" s="711">
        <f t="shared" si="181"/>
        <v>8.8053310382702836</v>
      </c>
      <c r="P679" s="711">
        <f t="shared" si="182"/>
        <v>1255.2813042554833</v>
      </c>
      <c r="Q679" s="711">
        <f t="shared" si="183"/>
        <v>1244.2630977510448</v>
      </c>
      <c r="R679" s="711">
        <f t="shared" si="184"/>
        <v>1236.2747634337165</v>
      </c>
      <c r="S679" s="711">
        <f t="shared" si="185"/>
        <v>1231.3871390073828</v>
      </c>
      <c r="T679" s="711">
        <f t="shared" si="186"/>
        <v>1229.6427605335484</v>
      </c>
    </row>
    <row r="680" spans="2:20">
      <c r="B680" s="581">
        <v>606</v>
      </c>
      <c r="C680" s="711">
        <f t="shared" si="171"/>
        <v>8.8198853044492438</v>
      </c>
      <c r="D680" s="711">
        <f t="shared" si="172"/>
        <v>1512.4353997283281</v>
      </c>
      <c r="E680" s="711">
        <f t="shared" si="173"/>
        <v>1089.5283932471673</v>
      </c>
      <c r="F680" s="711">
        <f t="shared" si="174"/>
        <v>744.19240751204381</v>
      </c>
      <c r="G680" s="711">
        <f t="shared" si="175"/>
        <v>497.92098962670968</v>
      </c>
      <c r="H680" s="718">
        <f t="shared" si="176"/>
        <v>323.87691112582087</v>
      </c>
      <c r="I680" s="711">
        <f t="shared" si="177"/>
        <v>322.56329996905191</v>
      </c>
      <c r="J680" s="711">
        <f t="shared" si="178"/>
        <v>321.6293322231395</v>
      </c>
      <c r="K680" s="711">
        <f t="shared" si="179"/>
        <v>321.06954883717401</v>
      </c>
      <c r="L680" s="711">
        <f t="shared" si="180"/>
        <v>320.88062458192007</v>
      </c>
      <c r="N680" s="581">
        <v>606</v>
      </c>
      <c r="O680" s="711">
        <f t="shared" si="181"/>
        <v>8.8198853044492438</v>
      </c>
      <c r="P680" s="711">
        <f t="shared" si="182"/>
        <v>1255.9872095047729</v>
      </c>
      <c r="Q680" s="711">
        <f t="shared" si="183"/>
        <v>1244.992721038383</v>
      </c>
      <c r="R680" s="711">
        <f t="shared" si="184"/>
        <v>1237.0214451430554</v>
      </c>
      <c r="S680" s="711">
        <f t="shared" si="185"/>
        <v>1232.1440638224067</v>
      </c>
      <c r="T680" s="711">
        <f t="shared" si="186"/>
        <v>1230.4030196442832</v>
      </c>
    </row>
    <row r="681" spans="2:20">
      <c r="B681" s="581">
        <v>607</v>
      </c>
      <c r="C681" s="711">
        <f t="shared" si="171"/>
        <v>8.8344395706282022</v>
      </c>
      <c r="D681" s="711">
        <f t="shared" si="172"/>
        <v>1512.486598034299</v>
      </c>
      <c r="E681" s="711">
        <f t="shared" si="173"/>
        <v>1089.8782349906812</v>
      </c>
      <c r="F681" s="711">
        <f t="shared" si="174"/>
        <v>744.63918416656907</v>
      </c>
      <c r="G681" s="711">
        <f t="shared" si="175"/>
        <v>498.24673161252622</v>
      </c>
      <c r="H681" s="718">
        <f t="shared" si="176"/>
        <v>323.97014729499011</v>
      </c>
      <c r="I681" s="711">
        <f t="shared" si="177"/>
        <v>322.65472186949506</v>
      </c>
      <c r="J681" s="711">
        <f t="shared" si="178"/>
        <v>321.7194395299548</v>
      </c>
      <c r="K681" s="711">
        <f t="shared" si="179"/>
        <v>321.15885539579392</v>
      </c>
      <c r="L681" s="711">
        <f t="shared" si="180"/>
        <v>320.96965273475689</v>
      </c>
      <c r="N681" s="581">
        <v>607</v>
      </c>
      <c r="O681" s="711">
        <f t="shared" si="181"/>
        <v>8.8344395706282022</v>
      </c>
      <c r="P681" s="711">
        <f t="shared" si="182"/>
        <v>1256.6915631843474</v>
      </c>
      <c r="Q681" s="711">
        <f t="shared" si="183"/>
        <v>1245.720740624095</v>
      </c>
      <c r="R681" s="711">
        <f t="shared" si="184"/>
        <v>1237.7664856565987</v>
      </c>
      <c r="S681" s="711">
        <f t="shared" si="185"/>
        <v>1232.8993249274345</v>
      </c>
      <c r="T681" s="711">
        <f t="shared" si="186"/>
        <v>1231.1616077162871</v>
      </c>
    </row>
    <row r="682" spans="2:20">
      <c r="B682" s="581">
        <v>608</v>
      </c>
      <c r="C682" s="711">
        <f t="shared" si="171"/>
        <v>8.8489938368071623</v>
      </c>
      <c r="D682" s="711">
        <f t="shared" si="172"/>
        <v>1512.5376611971794</v>
      </c>
      <c r="E682" s="711">
        <f t="shared" si="173"/>
        <v>1090.2271670379976</v>
      </c>
      <c r="F682" s="711">
        <f t="shared" si="174"/>
        <v>745.08497778829337</v>
      </c>
      <c r="G682" s="711">
        <f t="shared" si="175"/>
        <v>498.57197086858139</v>
      </c>
      <c r="H682" s="718">
        <f t="shared" si="176"/>
        <v>324.06349903224645</v>
      </c>
      <c r="I682" s="711">
        <f t="shared" si="177"/>
        <v>322.74626409666001</v>
      </c>
      <c r="J682" s="711">
        <f t="shared" si="178"/>
        <v>321.809670575849</v>
      </c>
      <c r="K682" s="711">
        <f t="shared" si="179"/>
        <v>321.24828773964987</v>
      </c>
      <c r="L682" s="711">
        <f t="shared" si="180"/>
        <v>321.05880734110889</v>
      </c>
      <c r="N682" s="581">
        <v>608</v>
      </c>
      <c r="O682" s="711">
        <f t="shared" si="181"/>
        <v>8.8489938368071623</v>
      </c>
      <c r="P682" s="711">
        <f t="shared" si="182"/>
        <v>1257.3943687045346</v>
      </c>
      <c r="Q682" s="711">
        <f t="shared" si="183"/>
        <v>1246.4471600330944</v>
      </c>
      <c r="R682" s="711">
        <f t="shared" si="184"/>
        <v>1238.5098885816715</v>
      </c>
      <c r="S682" s="711">
        <f t="shared" si="185"/>
        <v>1233.6529259792769</v>
      </c>
      <c r="T682" s="711">
        <f t="shared" si="186"/>
        <v>1231.9185284224795</v>
      </c>
    </row>
    <row r="683" spans="2:20">
      <c r="B683" s="581">
        <v>609</v>
      </c>
      <c r="C683" s="711">
        <f t="shared" si="171"/>
        <v>8.8635481029861207</v>
      </c>
      <c r="D683" s="711">
        <f t="shared" si="172"/>
        <v>1512.5885896976838</v>
      </c>
      <c r="E683" s="711">
        <f t="shared" si="173"/>
        <v>1090.5751925515708</v>
      </c>
      <c r="F683" s="711">
        <f t="shared" si="174"/>
        <v>745.52979087410608</v>
      </c>
      <c r="G683" s="711">
        <f t="shared" si="175"/>
        <v>498.89670801722548</v>
      </c>
      <c r="H683" s="718">
        <f t="shared" si="176"/>
        <v>324.15696602027759</v>
      </c>
      <c r="I683" s="711">
        <f t="shared" si="177"/>
        <v>322.83792632634982</v>
      </c>
      <c r="J683" s="711">
        <f t="shared" si="178"/>
        <v>321.90002503182757</v>
      </c>
      <c r="K683" s="711">
        <f t="shared" si="179"/>
        <v>321.33784553693505</v>
      </c>
      <c r="L683" s="711">
        <f t="shared" si="180"/>
        <v>321.14808806827887</v>
      </c>
      <c r="N683" s="581">
        <v>609</v>
      </c>
      <c r="O683" s="711">
        <f t="shared" si="181"/>
        <v>8.8635481029861207</v>
      </c>
      <c r="P683" s="711">
        <f t="shared" si="182"/>
        <v>1258.0956294681675</v>
      </c>
      <c r="Q683" s="711">
        <f t="shared" si="183"/>
        <v>1247.1719827825468</v>
      </c>
      <c r="R683" s="711">
        <f t="shared" si="184"/>
        <v>1239.2516575176703</v>
      </c>
      <c r="S683" s="711">
        <f t="shared" si="185"/>
        <v>1234.4048706267074</v>
      </c>
      <c r="T683" s="711">
        <f t="shared" si="186"/>
        <v>1232.6737854277067</v>
      </c>
    </row>
    <row r="684" spans="2:20">
      <c r="B684" s="581">
        <v>610</v>
      </c>
      <c r="C684" s="711">
        <f t="shared" si="171"/>
        <v>8.8781023691650809</v>
      </c>
      <c r="D684" s="711">
        <f t="shared" si="172"/>
        <v>1512.639384014155</v>
      </c>
      <c r="E684" s="711">
        <f t="shared" si="173"/>
        <v>1090.922314678759</v>
      </c>
      <c r="F684" s="711">
        <f t="shared" si="174"/>
        <v>745.97362591544402</v>
      </c>
      <c r="G684" s="711">
        <f t="shared" si="175"/>
        <v>499.22094368502502</v>
      </c>
      <c r="H684" s="718">
        <f t="shared" si="176"/>
        <v>324.25054794230618</v>
      </c>
      <c r="I684" s="711">
        <f t="shared" si="177"/>
        <v>322.92970823486996</v>
      </c>
      <c r="J684" s="711">
        <f t="shared" si="178"/>
        <v>321.99050256937414</v>
      </c>
      <c r="K684" s="711">
        <f t="shared" si="179"/>
        <v>321.42752845630559</v>
      </c>
      <c r="L684" s="711">
        <f t="shared" si="180"/>
        <v>321.2374945840271</v>
      </c>
      <c r="N684" s="581">
        <v>610</v>
      </c>
      <c r="O684" s="711">
        <f t="shared" si="181"/>
        <v>8.8781023691650809</v>
      </c>
      <c r="P684" s="711">
        <f t="shared" si="182"/>
        <v>1258.7953488705987</v>
      </c>
      <c r="Q684" s="711">
        <f t="shared" si="183"/>
        <v>1247.8952123818874</v>
      </c>
      <c r="R684" s="711">
        <f t="shared" si="184"/>
        <v>1239.9917960560797</v>
      </c>
      <c r="S684" s="711">
        <f t="shared" si="185"/>
        <v>1235.1551625104792</v>
      </c>
      <c r="T684" s="711">
        <f t="shared" si="186"/>
        <v>1233.4273823887597</v>
      </c>
    </row>
    <row r="685" spans="2:20">
      <c r="B685" s="581">
        <v>611</v>
      </c>
      <c r="C685" s="711">
        <f t="shared" si="171"/>
        <v>8.8926566353440393</v>
      </c>
      <c r="D685" s="711">
        <f t="shared" si="172"/>
        <v>1512.6900446225795</v>
      </c>
      <c r="E685" s="711">
        <f t="shared" si="173"/>
        <v>1091.2685365519249</v>
      </c>
      <c r="F685" s="711">
        <f t="shared" si="174"/>
        <v>746.41648539829191</v>
      </c>
      <c r="G685" s="711">
        <f t="shared" si="175"/>
        <v>499.54467850270254</v>
      </c>
      <c r="H685" s="718">
        <f t="shared" si="176"/>
        <v>324.34424448209086</v>
      </c>
      <c r="I685" s="711">
        <f t="shared" si="177"/>
        <v>323.02160949903066</v>
      </c>
      <c r="J685" s="711">
        <f t="shared" si="178"/>
        <v>322.08110286045246</v>
      </c>
      <c r="K685" s="711">
        <f t="shared" si="179"/>
        <v>321.51733616688284</v>
      </c>
      <c r="L685" s="711">
        <f t="shared" si="180"/>
        <v>321.32702655657368</v>
      </c>
      <c r="N685" s="581">
        <v>611</v>
      </c>
      <c r="O685" s="711">
        <f t="shared" si="181"/>
        <v>8.8926566353440393</v>
      </c>
      <c r="P685" s="711">
        <f t="shared" si="182"/>
        <v>1259.493530299718</v>
      </c>
      <c r="Q685" s="711">
        <f t="shared" si="183"/>
        <v>1248.6168523328372</v>
      </c>
      <c r="R685" s="711">
        <f t="shared" si="184"/>
        <v>1240.7303077804904</v>
      </c>
      <c r="S685" s="711">
        <f t="shared" si="185"/>
        <v>1235.9038052633432</v>
      </c>
      <c r="T685" s="711">
        <f t="shared" si="186"/>
        <v>1234.1793229543923</v>
      </c>
    </row>
    <row r="686" spans="2:20">
      <c r="B686" s="581">
        <v>612</v>
      </c>
      <c r="C686" s="711">
        <f t="shared" si="171"/>
        <v>8.9072109015229977</v>
      </c>
      <c r="D686" s="711">
        <f t="shared" si="172"/>
        <v>1512.740571996605</v>
      </c>
      <c r="E686" s="711">
        <f t="shared" si="173"/>
        <v>1091.6138612885356</v>
      </c>
      <c r="F686" s="711">
        <f t="shared" si="174"/>
        <v>746.85837180318254</v>
      </c>
      <c r="G686" s="711">
        <f t="shared" si="175"/>
        <v>499.86791310507692</v>
      </c>
      <c r="H686" s="718">
        <f t="shared" si="176"/>
        <v>324.43805532392753</v>
      </c>
      <c r="I686" s="711">
        <f t="shared" si="177"/>
        <v>323.11362979614819</v>
      </c>
      <c r="J686" s="711">
        <f t="shared" si="178"/>
        <v>322.17182557750903</v>
      </c>
      <c r="K686" s="711">
        <f t="shared" si="179"/>
        <v>321.60726833825544</v>
      </c>
      <c r="L686" s="711">
        <f t="shared" si="180"/>
        <v>321.41668365460134</v>
      </c>
      <c r="N686" s="581">
        <v>612</v>
      </c>
      <c r="O686" s="711">
        <f t="shared" si="181"/>
        <v>8.9072109015229977</v>
      </c>
      <c r="P686" s="711">
        <f t="shared" si="182"/>
        <v>1260.1901771359692</v>
      </c>
      <c r="Q686" s="711">
        <f t="shared" si="183"/>
        <v>1249.3369061294209</v>
      </c>
      <c r="R686" s="711">
        <f t="shared" si="184"/>
        <v>1241.4671962666166</v>
      </c>
      <c r="S686" s="711">
        <f t="shared" si="185"/>
        <v>1236.6508025100661</v>
      </c>
      <c r="T686" s="711">
        <f t="shared" si="186"/>
        <v>1234.9296107653381</v>
      </c>
    </row>
    <row r="687" spans="2:20">
      <c r="B687" s="581">
        <v>613</v>
      </c>
      <c r="C687" s="711">
        <f t="shared" si="171"/>
        <v>8.9217651677019578</v>
      </c>
      <c r="D687" s="711">
        <f t="shared" si="172"/>
        <v>1512.790966607555</v>
      </c>
      <c r="E687" s="711">
        <f t="shared" si="173"/>
        <v>1091.9582919912632</v>
      </c>
      <c r="F687" s="711">
        <f t="shared" si="174"/>
        <v>747.29928760519681</v>
      </c>
      <c r="G687" s="711">
        <f t="shared" si="175"/>
        <v>500.19064813100442</v>
      </c>
      <c r="H687" s="718">
        <f t="shared" si="176"/>
        <v>324.53198015265082</v>
      </c>
      <c r="I687" s="711">
        <f t="shared" si="177"/>
        <v>323.20576880404701</v>
      </c>
      <c r="J687" s="711">
        <f t="shared" si="178"/>
        <v>322.26267039347476</v>
      </c>
      <c r="K687" s="711">
        <f t="shared" si="179"/>
        <v>321.69732464048212</v>
      </c>
      <c r="L687" s="711">
        <f t="shared" si="180"/>
        <v>321.50646554725733</v>
      </c>
      <c r="N687" s="581">
        <v>613</v>
      </c>
      <c r="O687" s="711">
        <f t="shared" si="181"/>
        <v>8.9217651677019578</v>
      </c>
      <c r="P687" s="711">
        <f t="shared" si="182"/>
        <v>1260.8852927523656</v>
      </c>
      <c r="Q687" s="711">
        <f t="shared" si="183"/>
        <v>1250.0553772579833</v>
      </c>
      <c r="R687" s="711">
        <f t="shared" si="184"/>
        <v>1242.2024650823128</v>
      </c>
      <c r="S687" s="711">
        <f t="shared" si="185"/>
        <v>1237.3961578674471</v>
      </c>
      <c r="T687" s="711">
        <f t="shared" si="186"/>
        <v>1235.6782494543281</v>
      </c>
    </row>
    <row r="688" spans="2:20">
      <c r="B688" s="581">
        <v>614</v>
      </c>
      <c r="C688" s="711">
        <f t="shared" si="171"/>
        <v>8.9363194338809162</v>
      </c>
      <c r="D688" s="711">
        <f t="shared" si="172"/>
        <v>1512.8412289244452</v>
      </c>
      <c r="E688" s="711">
        <f t="shared" si="173"/>
        <v>1092.3018317480808</v>
      </c>
      <c r="F688" s="711">
        <f t="shared" si="174"/>
        <v>747.73923527396505</v>
      </c>
      <c r="G688" s="711">
        <f t="shared" si="175"/>
        <v>500.51288422331993</v>
      </c>
      <c r="H688" s="718">
        <f t="shared" si="176"/>
        <v>324.62601865363524</v>
      </c>
      <c r="I688" s="711">
        <f t="shared" si="177"/>
        <v>323.29802620106119</v>
      </c>
      <c r="J688" s="711">
        <f t="shared" si="178"/>
        <v>322.35363698176735</v>
      </c>
      <c r="K688" s="711">
        <f t="shared" si="179"/>
        <v>321.78750474409389</v>
      </c>
      <c r="L688" s="711">
        <f t="shared" si="180"/>
        <v>321.5963719041564</v>
      </c>
      <c r="N688" s="581">
        <v>614</v>
      </c>
      <c r="O688" s="711">
        <f t="shared" si="181"/>
        <v>8.9363194338809162</v>
      </c>
      <c r="P688" s="711">
        <f t="shared" si="182"/>
        <v>1261.5788805145069</v>
      </c>
      <c r="Q688" s="711">
        <f t="shared" si="183"/>
        <v>1250.7722691972062</v>
      </c>
      <c r="R688" s="711">
        <f t="shared" si="184"/>
        <v>1242.9361177875919</v>
      </c>
      <c r="S688" s="711">
        <f t="shared" si="185"/>
        <v>1238.1398749443349</v>
      </c>
      <c r="T688" s="711">
        <f t="shared" si="186"/>
        <v>1236.4252426461094</v>
      </c>
    </row>
    <row r="689" spans="2:20">
      <c r="B689" s="581">
        <v>615</v>
      </c>
      <c r="C689" s="711">
        <f t="shared" si="171"/>
        <v>8.9508737000598764</v>
      </c>
      <c r="D689" s="711">
        <f t="shared" si="172"/>
        <v>1512.8913594139997</v>
      </c>
      <c r="E689" s="711">
        <f t="shared" si="173"/>
        <v>1092.6444836323626</v>
      </c>
      <c r="F689" s="711">
        <f t="shared" si="174"/>
        <v>748.17821727366743</v>
      </c>
      <c r="G689" s="711">
        <f t="shared" si="175"/>
        <v>500.83462202877894</v>
      </c>
      <c r="H689" s="718">
        <f t="shared" si="176"/>
        <v>324.72017051279624</v>
      </c>
      <c r="I689" s="711">
        <f t="shared" si="177"/>
        <v>323.39040166603633</v>
      </c>
      <c r="J689" s="711">
        <f t="shared" si="178"/>
        <v>322.44472501629321</v>
      </c>
      <c r="K689" s="711">
        <f t="shared" si="179"/>
        <v>321.87780832009622</v>
      </c>
      <c r="L689" s="711">
        <f t="shared" si="180"/>
        <v>321.68640239538291</v>
      </c>
      <c r="N689" s="581">
        <v>615</v>
      </c>
      <c r="O689" s="711">
        <f t="shared" si="181"/>
        <v>8.9508737000598764</v>
      </c>
      <c r="P689" s="711">
        <f t="shared" si="182"/>
        <v>1262.2709437805945</v>
      </c>
      <c r="Q689" s="711">
        <f t="shared" si="183"/>
        <v>1251.4875854181255</v>
      </c>
      <c r="R689" s="711">
        <f t="shared" si="184"/>
        <v>1243.6681579346414</v>
      </c>
      <c r="S689" s="711">
        <f t="shared" si="185"/>
        <v>1238.8819573416476</v>
      </c>
      <c r="T689" s="711">
        <f t="shared" si="186"/>
        <v>1237.1705939574613</v>
      </c>
    </row>
    <row r="690" spans="2:20">
      <c r="B690" s="581">
        <v>616</v>
      </c>
      <c r="C690" s="711">
        <f t="shared" si="171"/>
        <v>8.9654279662388348</v>
      </c>
      <c r="D690" s="711">
        <f t="shared" si="172"/>
        <v>1512.9413585406662</v>
      </c>
      <c r="E690" s="711">
        <f t="shared" si="173"/>
        <v>1092.9862507029789</v>
      </c>
      <c r="F690" s="711">
        <f t="shared" si="174"/>
        <v>748.61623606303499</v>
      </c>
      <c r="G690" s="711">
        <f t="shared" si="175"/>
        <v>501.15586219800031</v>
      </c>
      <c r="H690" s="718">
        <f t="shared" si="176"/>
        <v>324.81443541659166</v>
      </c>
      <c r="I690" s="711">
        <f t="shared" si="177"/>
        <v>323.48289487833108</v>
      </c>
      <c r="J690" s="711">
        <f t="shared" si="178"/>
        <v>322.5359341714497</v>
      </c>
      <c r="K690" s="711">
        <f t="shared" si="179"/>
        <v>321.9682350399712</v>
      </c>
      <c r="L690" s="711">
        <f t="shared" si="180"/>
        <v>321.77655669149306</v>
      </c>
      <c r="N690" s="581">
        <v>616</v>
      </c>
      <c r="O690" s="711">
        <f t="shared" si="181"/>
        <v>8.9654279662388348</v>
      </c>
      <c r="P690" s="711">
        <f t="shared" si="182"/>
        <v>1262.9614859014496</v>
      </c>
      <c r="Q690" s="711">
        <f t="shared" si="183"/>
        <v>1252.2013293841478</v>
      </c>
      <c r="R690" s="711">
        <f t="shared" si="184"/>
        <v>1244.3985890678414</v>
      </c>
      <c r="S690" s="711">
        <f t="shared" si="185"/>
        <v>1239.6224086523875</v>
      </c>
      <c r="T690" s="711">
        <f t="shared" si="186"/>
        <v>1237.9143069972135</v>
      </c>
    </row>
    <row r="691" spans="2:20">
      <c r="B691" s="581">
        <v>617</v>
      </c>
      <c r="C691" s="711">
        <f t="shared" si="171"/>
        <v>8.9799822324177949</v>
      </c>
      <c r="D691" s="711">
        <f t="shared" si="172"/>
        <v>1512.9912267666316</v>
      </c>
      <c r="E691" s="711">
        <f t="shared" si="173"/>
        <v>1093.3271360043923</v>
      </c>
      <c r="F691" s="711">
        <f t="shared" si="174"/>
        <v>749.05329409535102</v>
      </c>
      <c r="G691" s="711">
        <f t="shared" si="175"/>
        <v>501.47660538540873</v>
      </c>
      <c r="H691" s="718">
        <f t="shared" si="176"/>
        <v>324.90881305202265</v>
      </c>
      <c r="I691" s="711">
        <f t="shared" si="177"/>
        <v>323.57550551781901</v>
      </c>
      <c r="J691" s="711">
        <f t="shared" si="178"/>
        <v>322.62726412212675</v>
      </c>
      <c r="K691" s="711">
        <f t="shared" si="179"/>
        <v>322.05878457568014</v>
      </c>
      <c r="L691" s="711">
        <f t="shared" si="180"/>
        <v>321.86683446351731</v>
      </c>
      <c r="N691" s="581">
        <v>617</v>
      </c>
      <c r="O691" s="711">
        <f t="shared" si="181"/>
        <v>8.9799822324177949</v>
      </c>
      <c r="P691" s="711">
        <f t="shared" si="182"/>
        <v>1263.6505102205276</v>
      </c>
      <c r="Q691" s="711">
        <f t="shared" si="183"/>
        <v>1252.9135045510666</v>
      </c>
      <c r="R691" s="711">
        <f t="shared" si="184"/>
        <v>1245.1274147237818</v>
      </c>
      <c r="S691" s="711">
        <f t="shared" si="185"/>
        <v>1240.3612324616595</v>
      </c>
      <c r="T691" s="711">
        <f t="shared" si="186"/>
        <v>1238.656385366264</v>
      </c>
    </row>
    <row r="692" spans="2:20">
      <c r="B692" s="581">
        <v>618</v>
      </c>
      <c r="C692" s="711">
        <f t="shared" si="171"/>
        <v>8.9945364985967533</v>
      </c>
      <c r="D692" s="711">
        <f t="shared" si="172"/>
        <v>1513.0409645518371</v>
      </c>
      <c r="E692" s="711">
        <f t="shared" si="173"/>
        <v>1093.6671425667541</v>
      </c>
      <c r="F692" s="711">
        <f t="shared" si="174"/>
        <v>749.48939381845207</v>
      </c>
      <c r="G692" s="711">
        <f t="shared" si="175"/>
        <v>501.79685224917898</v>
      </c>
      <c r="H692" s="718">
        <f t="shared" si="176"/>
        <v>325.00330310663503</v>
      </c>
      <c r="I692" s="711">
        <f t="shared" si="177"/>
        <v>323.66823326488986</v>
      </c>
      <c r="J692" s="711">
        <f t="shared" si="178"/>
        <v>322.71871454370921</v>
      </c>
      <c r="K692" s="711">
        <f t="shared" si="179"/>
        <v>322.14945659966537</v>
      </c>
      <c r="L692" s="711">
        <f t="shared" si="180"/>
        <v>321.95723538296249</v>
      </c>
      <c r="N692" s="581">
        <v>618</v>
      </c>
      <c r="O692" s="711">
        <f t="shared" si="181"/>
        <v>8.9945364985967533</v>
      </c>
      <c r="P692" s="711">
        <f t="shared" si="182"/>
        <v>1264.3380200739355</v>
      </c>
      <c r="Q692" s="711">
        <f t="shared" si="183"/>
        <v>1253.6241143670802</v>
      </c>
      <c r="R692" s="711">
        <f t="shared" si="184"/>
        <v>1245.8546384312783</v>
      </c>
      <c r="S692" s="711">
        <f t="shared" si="185"/>
        <v>1241.0984323466887</v>
      </c>
      <c r="T692" s="711">
        <f t="shared" si="186"/>
        <v>1239.3968326575955</v>
      </c>
    </row>
    <row r="693" spans="2:20">
      <c r="B693" s="581">
        <v>619</v>
      </c>
      <c r="C693" s="711">
        <f t="shared" si="171"/>
        <v>9.0090907647757117</v>
      </c>
      <c r="D693" s="711">
        <f t="shared" si="172"/>
        <v>1513.0905723539934</v>
      </c>
      <c r="E693" s="711">
        <f t="shared" si="173"/>
        <v>1094.0062734059973</v>
      </c>
      <c r="F693" s="711">
        <f t="shared" si="174"/>
        <v>749.92453767472966</v>
      </c>
      <c r="G693" s="711">
        <f t="shared" si="175"/>
        <v>502.11660345117946</v>
      </c>
      <c r="H693" s="718">
        <f t="shared" si="176"/>
        <v>325.09790526852026</v>
      </c>
      <c r="I693" s="711">
        <f t="shared" si="177"/>
        <v>323.76107780045146</v>
      </c>
      <c r="J693" s="711">
        <f t="shared" si="178"/>
        <v>322.81028511207865</v>
      </c>
      <c r="K693" s="711">
        <f t="shared" si="179"/>
        <v>322.24025078485249</v>
      </c>
      <c r="L693" s="711">
        <f t="shared" si="180"/>
        <v>322.04775912181435</v>
      </c>
      <c r="N693" s="581">
        <v>619</v>
      </c>
      <c r="O693" s="711">
        <f t="shared" si="181"/>
        <v>9.0090907647757117</v>
      </c>
      <c r="P693" s="711">
        <f t="shared" si="182"/>
        <v>1265.0240187904471</v>
      </c>
      <c r="Q693" s="711">
        <f t="shared" si="183"/>
        <v>1254.3331622728078</v>
      </c>
      <c r="R693" s="711">
        <f t="shared" si="184"/>
        <v>1246.5802637113914</v>
      </c>
      <c r="S693" s="711">
        <f t="shared" si="185"/>
        <v>1241.8340118768378</v>
      </c>
      <c r="T693" s="711">
        <f t="shared" si="186"/>
        <v>1240.1356524562939</v>
      </c>
    </row>
    <row r="694" spans="2:20">
      <c r="B694" s="581">
        <v>620</v>
      </c>
      <c r="C694" s="711">
        <f t="shared" si="171"/>
        <v>9.0236450309546719</v>
      </c>
      <c r="D694" s="711">
        <f t="shared" si="172"/>
        <v>1513.1400506285968</v>
      </c>
      <c r="E694" s="711">
        <f t="shared" si="173"/>
        <v>1094.3445315239312</v>
      </c>
      <c r="F694" s="711">
        <f t="shared" si="174"/>
        <v>750.35872810113176</v>
      </c>
      <c r="G694" s="711">
        <f t="shared" si="175"/>
        <v>502.43585965691699</v>
      </c>
      <c r="H694" s="718">
        <f t="shared" si="176"/>
        <v>325.19261922631665</v>
      </c>
      <c r="I694" s="711">
        <f t="shared" si="177"/>
        <v>323.85403880593111</v>
      </c>
      <c r="J694" s="711">
        <f t="shared" si="178"/>
        <v>322.90197550361506</v>
      </c>
      <c r="K694" s="711">
        <f t="shared" si="179"/>
        <v>322.33116680465264</v>
      </c>
      <c r="L694" s="711">
        <f t="shared" si="180"/>
        <v>322.13840535253917</v>
      </c>
      <c r="N694" s="581">
        <v>620</v>
      </c>
      <c r="O694" s="711">
        <f t="shared" si="181"/>
        <v>9.0236450309546719</v>
      </c>
      <c r="P694" s="711">
        <f t="shared" si="182"/>
        <v>1265.70850969152</v>
      </c>
      <c r="Q694" s="711">
        <f t="shared" si="183"/>
        <v>1255.0406517013059</v>
      </c>
      <c r="R694" s="711">
        <f t="shared" si="184"/>
        <v>1247.3042940774415</v>
      </c>
      <c r="S694" s="711">
        <f t="shared" si="185"/>
        <v>1242.5679746136238</v>
      </c>
      <c r="T694" s="711">
        <f t="shared" si="186"/>
        <v>1240.8728483395648</v>
      </c>
    </row>
    <row r="695" spans="2:20">
      <c r="B695" s="581">
        <v>621</v>
      </c>
      <c r="C695" s="711">
        <f t="shared" si="171"/>
        <v>9.0381992971336302</v>
      </c>
      <c r="D695" s="711">
        <f t="shared" si="172"/>
        <v>1513.1893998289429</v>
      </c>
      <c r="E695" s="711">
        <f t="shared" si="173"/>
        <v>1094.6819199083334</v>
      </c>
      <c r="F695" s="711">
        <f t="shared" si="174"/>
        <v>750.79196752916505</v>
      </c>
      <c r="G695" s="711">
        <f t="shared" si="175"/>
        <v>502.75462153548182</v>
      </c>
      <c r="H695" s="718">
        <f t="shared" si="176"/>
        <v>325.28744466921012</v>
      </c>
      <c r="I695" s="711">
        <f t="shared" si="177"/>
        <v>323.94711596327727</v>
      </c>
      <c r="J695" s="711">
        <f t="shared" si="178"/>
        <v>322.99378539519898</v>
      </c>
      <c r="K695" s="711">
        <f t="shared" si="179"/>
        <v>322.42220433296444</v>
      </c>
      <c r="L695" s="711">
        <f t="shared" si="180"/>
        <v>322.22917374808657</v>
      </c>
      <c r="N695" s="581">
        <v>621</v>
      </c>
      <c r="O695" s="711">
        <f t="shared" si="181"/>
        <v>9.0381992971336302</v>
      </c>
      <c r="P695" s="711">
        <f t="shared" si="182"/>
        <v>1266.3914960913107</v>
      </c>
      <c r="Q695" s="711">
        <f t="shared" si="183"/>
        <v>1255.7465860780853</v>
      </c>
      <c r="R695" s="711">
        <f t="shared" si="184"/>
        <v>1248.0267330350271</v>
      </c>
      <c r="S695" s="711">
        <f t="shared" si="185"/>
        <v>1243.3003241107353</v>
      </c>
      <c r="T695" s="711">
        <f t="shared" si="186"/>
        <v>1241.6084238767512</v>
      </c>
    </row>
    <row r="696" spans="2:20">
      <c r="B696" s="581">
        <v>622</v>
      </c>
      <c r="C696" s="711">
        <f t="shared" si="171"/>
        <v>9.0527535633125904</v>
      </c>
      <c r="D696" s="711">
        <f t="shared" si="172"/>
        <v>1513.238620406142</v>
      </c>
      <c r="E696" s="711">
        <f t="shared" si="173"/>
        <v>1095.0184415330425</v>
      </c>
      <c r="F696" s="711">
        <f t="shared" si="174"/>
        <v>751.2242583848963</v>
      </c>
      <c r="G696" s="711">
        <f t="shared" si="175"/>
        <v>503.07288975949342</v>
      </c>
      <c r="H696" s="718">
        <f t="shared" si="176"/>
        <v>325.38238128693558</v>
      </c>
      <c r="I696" s="711">
        <f t="shared" si="177"/>
        <v>324.04030895496066</v>
      </c>
      <c r="J696" s="711">
        <f t="shared" si="178"/>
        <v>323.08571446421331</v>
      </c>
      <c r="K696" s="711">
        <f t="shared" si="179"/>
        <v>322.51336304417589</v>
      </c>
      <c r="L696" s="711">
        <f t="shared" si="180"/>
        <v>322.32006398189122</v>
      </c>
      <c r="N696" s="581">
        <v>622</v>
      </c>
      <c r="O696" s="711">
        <f t="shared" si="181"/>
        <v>9.0527535633125904</v>
      </c>
      <c r="P696" s="711">
        <f t="shared" si="182"/>
        <v>1267.0729812966922</v>
      </c>
      <c r="Q696" s="711">
        <f t="shared" si="183"/>
        <v>1256.4509688211278</v>
      </c>
      <c r="R696" s="711">
        <f t="shared" si="184"/>
        <v>1248.7475840820414</v>
      </c>
      <c r="S696" s="711">
        <f t="shared" si="185"/>
        <v>1244.0310639140503</v>
      </c>
      <c r="T696" s="711">
        <f t="shared" si="186"/>
        <v>1242.3423826293511</v>
      </c>
    </row>
    <row r="697" spans="2:20">
      <c r="B697" s="581">
        <v>623</v>
      </c>
      <c r="C697" s="711">
        <f t="shared" si="171"/>
        <v>9.0673078294915488</v>
      </c>
      <c r="D697" s="711">
        <f t="shared" si="172"/>
        <v>1513.2877128091341</v>
      </c>
      <c r="E697" s="711">
        <f t="shared" si="173"/>
        <v>1095.3540993580493</v>
      </c>
      <c r="F697" s="711">
        <f t="shared" si="174"/>
        <v>751.65560308895488</v>
      </c>
      <c r="G697" s="711">
        <f t="shared" si="175"/>
        <v>503.39066500504634</v>
      </c>
      <c r="H697" s="718">
        <f t="shared" si="176"/>
        <v>325.47742876977793</v>
      </c>
      <c r="I697" s="711">
        <f t="shared" si="177"/>
        <v>324.13361746397629</v>
      </c>
      <c r="J697" s="711">
        <f t="shared" si="178"/>
        <v>323.17776238854492</v>
      </c>
      <c r="K697" s="711">
        <f t="shared" si="179"/>
        <v>322.60464261316679</v>
      </c>
      <c r="L697" s="711">
        <f t="shared" si="180"/>
        <v>322.41107572787485</v>
      </c>
      <c r="N697" s="581">
        <v>623</v>
      </c>
      <c r="O697" s="711">
        <f t="shared" si="181"/>
        <v>9.0673078294915488</v>
      </c>
      <c r="P697" s="711">
        <f t="shared" si="182"/>
        <v>1267.7529686072683</v>
      </c>
      <c r="Q697" s="711">
        <f t="shared" si="183"/>
        <v>1257.1538033409022</v>
      </c>
      <c r="R697" s="711">
        <f t="shared" si="184"/>
        <v>1249.4668507086892</v>
      </c>
      <c r="S697" s="711">
        <f t="shared" si="185"/>
        <v>1244.7601975616531</v>
      </c>
      <c r="T697" s="711">
        <f t="shared" si="186"/>
        <v>1243.0747281510335</v>
      </c>
    </row>
    <row r="698" spans="2:20">
      <c r="B698" s="581">
        <v>624</v>
      </c>
      <c r="C698" s="711">
        <f t="shared" si="171"/>
        <v>9.0818620956705089</v>
      </c>
      <c r="D698" s="711">
        <f t="shared" si="172"/>
        <v>1513.3366774847029</v>
      </c>
      <c r="E698" s="711">
        <f t="shared" si="173"/>
        <v>1095.6888963295876</v>
      </c>
      <c r="F698" s="711">
        <f t="shared" si="174"/>
        <v>752.08600405653465</v>
      </c>
      <c r="G698" s="711">
        <f t="shared" si="175"/>
        <v>503.70794795165705</v>
      </c>
      <c r="H698" s="718">
        <f t="shared" si="176"/>
        <v>325.57258680857279</v>
      </c>
      <c r="I698" s="711">
        <f t="shared" si="177"/>
        <v>324.22704117384444</v>
      </c>
      <c r="J698" s="711">
        <f t="shared" si="178"/>
        <v>323.26992884658671</v>
      </c>
      <c r="K698" s="711">
        <f t="shared" si="179"/>
        <v>322.69604271531023</v>
      </c>
      <c r="L698" s="711">
        <f t="shared" si="180"/>
        <v>322.50220866044867</v>
      </c>
      <c r="N698" s="581">
        <v>624</v>
      </c>
      <c r="O698" s="711">
        <f t="shared" si="181"/>
        <v>9.0818620956705089</v>
      </c>
      <c r="P698" s="711">
        <f t="shared" si="182"/>
        <v>1268.4314613153902</v>
      </c>
      <c r="Q698" s="711">
        <f t="shared" si="183"/>
        <v>1257.8550930403815</v>
      </c>
      <c r="R698" s="711">
        <f t="shared" si="184"/>
        <v>1250.184536397504</v>
      </c>
      <c r="S698" s="711">
        <f t="shared" si="185"/>
        <v>1245.4877285838509</v>
      </c>
      <c r="T698" s="711">
        <f t="shared" si="186"/>
        <v>1243.8054639876575</v>
      </c>
    </row>
    <row r="699" spans="2:20">
      <c r="B699" s="581">
        <v>625</v>
      </c>
      <c r="C699" s="711">
        <f t="shared" si="171"/>
        <v>9.0964163618494673</v>
      </c>
      <c r="D699" s="711">
        <f t="shared" si="172"/>
        <v>1513.3855148774908</v>
      </c>
      <c r="E699" s="711">
        <f t="shared" si="173"/>
        <v>1096.0228353802238</v>
      </c>
      <c r="F699" s="711">
        <f t="shared" si="174"/>
        <v>752.51546369739685</v>
      </c>
      <c r="G699" s="711">
        <f t="shared" si="175"/>
        <v>504.02473928221087</v>
      </c>
      <c r="H699" s="718">
        <f t="shared" si="176"/>
        <v>325.66785509470776</v>
      </c>
      <c r="I699" s="711">
        <f t="shared" si="177"/>
        <v>324.32057976861222</v>
      </c>
      <c r="J699" s="711">
        <f t="shared" si="178"/>
        <v>323.36221351723896</v>
      </c>
      <c r="K699" s="711">
        <f t="shared" si="179"/>
        <v>322.78756302647491</v>
      </c>
      <c r="L699" s="711">
        <f t="shared" si="180"/>
        <v>322.59346245451502</v>
      </c>
      <c r="N699" s="581">
        <v>625</v>
      </c>
      <c r="O699" s="711">
        <f t="shared" si="181"/>
        <v>9.0964163618494673</v>
      </c>
      <c r="P699" s="711">
        <f t="shared" si="182"/>
        <v>1269.1084627061734</v>
      </c>
      <c r="Q699" s="711">
        <f t="shared" si="183"/>
        <v>1258.5548413150582</v>
      </c>
      <c r="R699" s="711">
        <f t="shared" si="184"/>
        <v>1250.900644623365</v>
      </c>
      <c r="S699" s="711">
        <f t="shared" si="185"/>
        <v>1246.2136605031915</v>
      </c>
      <c r="T699" s="711">
        <f t="shared" si="186"/>
        <v>1244.5345936772878</v>
      </c>
    </row>
    <row r="700" spans="2:20">
      <c r="B700" s="581">
        <v>626</v>
      </c>
      <c r="C700" s="711">
        <f t="shared" si="171"/>
        <v>9.1109706280284257</v>
      </c>
      <c r="D700" s="711">
        <f t="shared" si="172"/>
        <v>1513.4342254300127</v>
      </c>
      <c r="E700" s="711">
        <f t="shared" si="173"/>
        <v>1096.3559194289455</v>
      </c>
      <c r="F700" s="711">
        <f t="shared" si="174"/>
        <v>752.94398441587225</v>
      </c>
      <c r="G700" s="711">
        <f t="shared" si="175"/>
        <v>504.34103968290958</v>
      </c>
      <c r="H700" s="718">
        <f t="shared" si="176"/>
        <v>325.76323332012305</v>
      </c>
      <c r="I700" s="711">
        <f t="shared" si="177"/>
        <v>324.41423293285516</v>
      </c>
      <c r="J700" s="711">
        <f t="shared" si="178"/>
        <v>323.45461607991149</v>
      </c>
      <c r="K700" s="711">
        <f t="shared" si="179"/>
        <v>322.87920322302688</v>
      </c>
      <c r="L700" s="711">
        <f t="shared" si="180"/>
        <v>322.68483678546943</v>
      </c>
      <c r="N700" s="581">
        <v>626</v>
      </c>
      <c r="O700" s="711">
        <f t="shared" si="181"/>
        <v>9.1109706280284257</v>
      </c>
      <c r="P700" s="711">
        <f t="shared" si="182"/>
        <v>1269.7839760575118</v>
      </c>
      <c r="Q700" s="711">
        <f t="shared" si="183"/>
        <v>1259.2530515529625</v>
      </c>
      <c r="R700" s="711">
        <f t="shared" si="184"/>
        <v>1251.615178853513</v>
      </c>
      <c r="S700" s="711">
        <f t="shared" si="185"/>
        <v>1246.9379968344806</v>
      </c>
      <c r="T700" s="711">
        <f t="shared" si="186"/>
        <v>1245.2621207502129</v>
      </c>
    </row>
    <row r="701" spans="2:20">
      <c r="B701" s="581">
        <v>627</v>
      </c>
      <c r="C701" s="711">
        <f t="shared" si="171"/>
        <v>9.1255248942073859</v>
      </c>
      <c r="D701" s="711">
        <f t="shared" si="172"/>
        <v>1513.4828095826711</v>
      </c>
      <c r="E701" s="711">
        <f t="shared" si="173"/>
        <v>1096.6881513812509</v>
      </c>
      <c r="F701" s="711">
        <f t="shared" si="174"/>
        <v>753.37156861086407</v>
      </c>
      <c r="G701" s="711">
        <f t="shared" si="175"/>
        <v>504.65684984321979</v>
      </c>
      <c r="H701" s="718">
        <f t="shared" si="176"/>
        <v>325.85872117731276</v>
      </c>
      <c r="I701" s="711">
        <f t="shared" si="177"/>
        <v>324.50800035167822</v>
      </c>
      <c r="J701" s="711">
        <f t="shared" si="178"/>
        <v>323.54713621452498</v>
      </c>
      <c r="K701" s="711">
        <f t="shared" si="179"/>
        <v>322.97096298183146</v>
      </c>
      <c r="L701" s="711">
        <f t="shared" si="180"/>
        <v>322.77633132920289</v>
      </c>
      <c r="N701" s="581">
        <v>627</v>
      </c>
      <c r="O701" s="711">
        <f t="shared" si="181"/>
        <v>9.1255248942073859</v>
      </c>
      <c r="P701" s="711">
        <f t="shared" si="182"/>
        <v>1270.4580046400954</v>
      </c>
      <c r="Q701" s="711">
        <f t="shared" si="183"/>
        <v>1259.9497271346772</v>
      </c>
      <c r="R701" s="711">
        <f t="shared" si="184"/>
        <v>1252.3281425475684</v>
      </c>
      <c r="S701" s="711">
        <f t="shared" si="185"/>
        <v>1247.660741084798</v>
      </c>
      <c r="T701" s="711">
        <f t="shared" si="186"/>
        <v>1245.9880487289613</v>
      </c>
    </row>
    <row r="702" spans="2:20">
      <c r="B702" s="581">
        <v>628</v>
      </c>
      <c r="C702" s="711">
        <f t="shared" si="171"/>
        <v>9.1400791603863443</v>
      </c>
      <c r="D702" s="711">
        <f t="shared" si="172"/>
        <v>1513.5312677737695</v>
      </c>
      <c r="E702" s="711">
        <f t="shared" si="173"/>
        <v>1097.0195341292363</v>
      </c>
      <c r="F702" s="711">
        <f t="shared" si="174"/>
        <v>753.79821867585088</v>
      </c>
      <c r="G702" s="711">
        <f t="shared" si="175"/>
        <v>504.97217045582096</v>
      </c>
      <c r="H702" s="718">
        <f t="shared" si="176"/>
        <v>325.95431835932544</v>
      </c>
      <c r="I702" s="711">
        <f t="shared" si="177"/>
        <v>324.60188171071729</v>
      </c>
      <c r="J702" s="711">
        <f t="shared" si="178"/>
        <v>323.63977360151284</v>
      </c>
      <c r="K702" s="711">
        <f t="shared" si="179"/>
        <v>323.06284198025503</v>
      </c>
      <c r="L702" s="711">
        <f t="shared" si="180"/>
        <v>322.8679457621032</v>
      </c>
      <c r="N702" s="581">
        <v>628</v>
      </c>
      <c r="O702" s="711">
        <f t="shared" si="181"/>
        <v>9.1400791603863443</v>
      </c>
      <c r="P702" s="711">
        <f t="shared" si="182"/>
        <v>1271.1305517174244</v>
      </c>
      <c r="Q702" s="711">
        <f t="shared" si="183"/>
        <v>1260.6448714333553</v>
      </c>
      <c r="R702" s="711">
        <f t="shared" si="184"/>
        <v>1253.0395391575471</v>
      </c>
      <c r="S702" s="711">
        <f t="shared" si="185"/>
        <v>1248.3818967535151</v>
      </c>
      <c r="T702" s="711">
        <f t="shared" si="186"/>
        <v>1246.7123811283195</v>
      </c>
    </row>
    <row r="703" spans="2:20">
      <c r="B703" s="581">
        <v>629</v>
      </c>
      <c r="C703" s="711">
        <f t="shared" si="171"/>
        <v>9.1546334265653044</v>
      </c>
      <c r="D703" s="711">
        <f t="shared" si="172"/>
        <v>1513.5796004395265</v>
      </c>
      <c r="E703" s="711">
        <f t="shared" si="173"/>
        <v>1097.3500705516822</v>
      </c>
      <c r="F703" s="711">
        <f t="shared" si="174"/>
        <v>754.22393699888937</v>
      </c>
      <c r="G703" s="711">
        <f t="shared" si="175"/>
        <v>505.28700221655515</v>
      </c>
      <c r="H703" s="718">
        <f t="shared" si="176"/>
        <v>326.05002455976518</v>
      </c>
      <c r="I703" s="711">
        <f t="shared" si="177"/>
        <v>324.69587669614054</v>
      </c>
      <c r="J703" s="711">
        <f t="shared" si="178"/>
        <v>323.73252792182268</v>
      </c>
      <c r="K703" s="711">
        <f t="shared" si="179"/>
        <v>323.154839896167</v>
      </c>
      <c r="L703" s="711">
        <f t="shared" si="180"/>
        <v>322.95967976105743</v>
      </c>
      <c r="N703" s="581">
        <v>629</v>
      </c>
      <c r="O703" s="711">
        <f t="shared" si="181"/>
        <v>9.1546334265653044</v>
      </c>
      <c r="P703" s="711">
        <f t="shared" si="182"/>
        <v>1271.8016205458266</v>
      </c>
      <c r="Q703" s="711">
        <f t="shared" si="183"/>
        <v>1261.3384878147347</v>
      </c>
      <c r="R703" s="711">
        <f t="shared" si="184"/>
        <v>1253.7493721278779</v>
      </c>
      <c r="S703" s="711">
        <f t="shared" si="185"/>
        <v>1249.1014673323116</v>
      </c>
      <c r="T703" s="711">
        <f t="shared" si="186"/>
        <v>1247.4351214553483</v>
      </c>
    </row>
    <row r="704" spans="2:20">
      <c r="B704" s="581">
        <v>630</v>
      </c>
      <c r="C704" s="711">
        <f t="shared" si="171"/>
        <v>9.1691876927442628</v>
      </c>
      <c r="D704" s="711">
        <f t="shared" si="172"/>
        <v>1513.6278080140899</v>
      </c>
      <c r="E704" s="711">
        <f t="shared" si="173"/>
        <v>1097.6797635141402</v>
      </c>
      <c r="F704" s="711">
        <f t="shared" si="174"/>
        <v>754.6487259626175</v>
      </c>
      <c r="G704" s="711">
        <f t="shared" si="175"/>
        <v>505.60134582437593</v>
      </c>
      <c r="H704" s="718">
        <f t="shared" si="176"/>
        <v>326.14583947279255</v>
      </c>
      <c r="I704" s="711">
        <f t="shared" si="177"/>
        <v>324.78998499464956</v>
      </c>
      <c r="J704" s="711">
        <f t="shared" si="178"/>
        <v>323.82539885691796</v>
      </c>
      <c r="K704" s="711">
        <f t="shared" si="179"/>
        <v>323.24695640794141</v>
      </c>
      <c r="L704" s="711">
        <f t="shared" si="180"/>
        <v>323.0515330034533</v>
      </c>
    </row>
    <row r="705" spans="2:12">
      <c r="B705" s="581">
        <v>631</v>
      </c>
      <c r="C705" s="711">
        <f t="shared" si="171"/>
        <v>9.183741958923223</v>
      </c>
      <c r="D705" s="711">
        <f t="shared" si="172"/>
        <v>1513.6758909295504</v>
      </c>
      <c r="E705" s="711">
        <f t="shared" si="173"/>
        <v>1098.0086158690187</v>
      </c>
      <c r="F705" s="711">
        <f t="shared" si="174"/>
        <v>755.07258794425786</v>
      </c>
      <c r="G705" s="711">
        <f t="shared" si="175"/>
        <v>505.91520198129871</v>
      </c>
      <c r="H705" s="718">
        <f t="shared" si="176"/>
        <v>326.24176279312508</v>
      </c>
      <c r="I705" s="711">
        <f t="shared" si="177"/>
        <v>324.88420629348087</v>
      </c>
      <c r="J705" s="711">
        <f t="shared" si="178"/>
        <v>323.9183860887797</v>
      </c>
      <c r="K705" s="711">
        <f t="shared" si="179"/>
        <v>323.33919119445875</v>
      </c>
      <c r="L705" s="711">
        <f t="shared" si="180"/>
        <v>323.14350516718127</v>
      </c>
    </row>
    <row r="706" spans="2:12">
      <c r="B706" s="581">
        <v>632</v>
      </c>
      <c r="C706" s="711">
        <f t="shared" si="171"/>
        <v>9.1982962251021814</v>
      </c>
      <c r="D706" s="711">
        <f t="shared" si="172"/>
        <v>1513.7238496159553</v>
      </c>
      <c r="E706" s="711">
        <f t="shared" si="173"/>
        <v>1098.3366304556673</v>
      </c>
      <c r="F706" s="711">
        <f t="shared" si="174"/>
        <v>755.49552531562108</v>
      </c>
      <c r="G706" s="711">
        <f t="shared" si="175"/>
        <v>506.22857139235111</v>
      </c>
      <c r="H706" s="718">
        <f t="shared" si="176"/>
        <v>326.33779421603833</v>
      </c>
      <c r="I706" s="711">
        <f t="shared" si="177"/>
        <v>324.97854028040678</v>
      </c>
      <c r="J706" s="711">
        <f t="shared" si="178"/>
        <v>324.01148929990779</v>
      </c>
      <c r="K706" s="711">
        <f t="shared" si="179"/>
        <v>323.43154393510764</v>
      </c>
      <c r="L706" s="711">
        <f t="shared" si="180"/>
        <v>323.23559593063624</v>
      </c>
    </row>
    <row r="707" spans="2:12">
      <c r="B707" s="581">
        <v>633</v>
      </c>
      <c r="C707" s="711">
        <f t="shared" si="171"/>
        <v>9.2128504912811398</v>
      </c>
      <c r="D707" s="711">
        <f t="shared" si="172"/>
        <v>1513.7716845013219</v>
      </c>
      <c r="E707" s="711">
        <f t="shared" si="173"/>
        <v>1098.6638101004612</v>
      </c>
      <c r="F707" s="711">
        <f t="shared" si="174"/>
        <v>755.91754044310915</v>
      </c>
      <c r="G707" s="711">
        <f t="shared" si="175"/>
        <v>506.54145476552407</v>
      </c>
      <c r="H707" s="718">
        <f t="shared" si="176"/>
        <v>326.43393343736682</v>
      </c>
      <c r="I707" s="711">
        <f t="shared" si="177"/>
        <v>325.0729866437369</v>
      </c>
      <c r="J707" s="711">
        <f t="shared" si="178"/>
        <v>324.10470817332259</v>
      </c>
      <c r="K707" s="711">
        <f t="shared" si="179"/>
        <v>323.52401430978682</v>
      </c>
      <c r="L707" s="711">
        <f t="shared" si="180"/>
        <v>323.32780497271926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topLeftCell="A2" zoomScale="95" zoomScaleNormal="85" workbookViewId="0">
      <selection activeCell="G21" sqref="G21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4.8811093602548565</v>
      </c>
      <c r="L18" s="133" t="s">
        <v>127</v>
      </c>
      <c r="O18" s="131" t="s">
        <v>156</v>
      </c>
      <c r="P18" s="132">
        <f>pmax/0.006895</f>
        <v>707.92013926828952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0.73066524407936062</v>
      </c>
      <c r="L19" s="136" t="s">
        <v>91</v>
      </c>
      <c r="O19" s="134" t="s">
        <v>157</v>
      </c>
      <c r="P19" s="141">
        <f>tbout</f>
        <v>0.73066524407936062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0.75032312554349134</v>
      </c>
      <c r="L20" s="139" t="s">
        <v>91</v>
      </c>
      <c r="O20" s="137" t="s">
        <v>158</v>
      </c>
      <c r="P20" s="138">
        <f>tthr</f>
        <v>0.75032312554349134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4.8811093602548565</v>
      </c>
      <c r="AC22" s="381" t="s">
        <v>127</v>
      </c>
    </row>
    <row r="23" spans="2:35" ht="13">
      <c r="E23" s="50"/>
      <c r="G23" s="108">
        <f>D862</f>
        <v>-7.1764816311770119E-13</v>
      </c>
      <c r="J23" s="109">
        <v>4.1825279710920051E-4</v>
      </c>
      <c r="K23" s="95" t="s">
        <v>254</v>
      </c>
    </row>
    <row r="24" spans="2:35">
      <c r="B24" s="51" t="s">
        <v>145</v>
      </c>
      <c r="C24" s="84">
        <v>1.1870503597123274E-2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9.8999999999999986</v>
      </c>
      <c r="E28" s="40">
        <f>dio</f>
        <v>17</v>
      </c>
      <c r="F28" s="40">
        <f>do</f>
        <v>36.799999999999997</v>
      </c>
      <c r="G28" s="3">
        <f>lgo</f>
        <v>280</v>
      </c>
      <c r="H28" s="3">
        <f t="shared" ref="H28:H39" si="0">PI()/4*(dto+erate*(two-D28)/two)^2</f>
        <v>107.82541057508477</v>
      </c>
      <c r="I28">
        <f t="shared" ref="I28:I91" si="1">H28/1000^2</f>
        <v>1.0782541057508477E-4</v>
      </c>
      <c r="J28" s="4">
        <f t="shared" ref="J28:J39" si="2">PI()/4*dc^2-PI()/4*(F28^2-E28^2)</f>
        <v>238.57254611360918</v>
      </c>
      <c r="K28" s="40">
        <f t="shared" ref="K28:K39" si="3">J28/H28</f>
        <v>2.2125818472768808</v>
      </c>
      <c r="L28" s="40">
        <f t="shared" ref="L28:L91" si="4">IF((gstar-K28)&lt;0,0,gstar-K28)</f>
        <v>3.7874181527231192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234258.51108169934</v>
      </c>
      <c r="S28">
        <f t="shared" ref="S28:S91" si="9">R28/1000^3</f>
        <v>2.3425851108169933E-4</v>
      </c>
      <c r="T28" s="41">
        <f t="shared" ref="T28:T91" si="10">(vc/1000^3-S28)</f>
        <v>8.8304514625632704E-5</v>
      </c>
      <c r="U28" s="42">
        <f t="shared" ref="U28:U39" si="11">rhopgrain*R28/1000^2</f>
        <v>0.42038861106166353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1.1870503597123274E-2</v>
      </c>
      <c r="D29" s="10">
        <f t="shared" ref="D29:D39" si="20">(F29-E29)/2</f>
        <v>9.8881294964028754</v>
      </c>
      <c r="E29" s="40">
        <f t="shared" ref="E29:E39" si="21">E28+ci*2*xincp</f>
        <v>17.023741007194246</v>
      </c>
      <c r="F29" s="40">
        <f t="shared" ref="F29:F39" si="22">F28-osi*2*xincp</f>
        <v>36.799999999999997</v>
      </c>
      <c r="G29" s="3">
        <f t="shared" ref="G29:G39" si="23">G28-ei*n*2*xincp</f>
        <v>279.90503597122301</v>
      </c>
      <c r="H29" s="3">
        <f t="shared" si="0"/>
        <v>107.82541057508477</v>
      </c>
      <c r="I29">
        <f t="shared" si="1"/>
        <v>1.0782541057508477E-4</v>
      </c>
      <c r="J29" s="4">
        <f t="shared" si="2"/>
        <v>239.20695766905226</v>
      </c>
      <c r="K29" s="40">
        <f t="shared" si="3"/>
        <v>2.2184655397391628</v>
      </c>
      <c r="L29" s="40">
        <f t="shared" si="4"/>
        <v>3.7815344602608372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2.9861428424203889E-3</v>
      </c>
      <c r="R29" s="4">
        <f t="shared" si="8"/>
        <v>234001.48562106813</v>
      </c>
      <c r="S29">
        <f t="shared" si="9"/>
        <v>2.3400148562106814E-4</v>
      </c>
      <c r="T29" s="41">
        <f t="shared" si="10"/>
        <v>8.8561540086263901E-5</v>
      </c>
      <c r="U29" s="42">
        <f t="shared" si="11"/>
        <v>0.41992736602128783</v>
      </c>
      <c r="V29" s="42">
        <f t="shared" ref="V29:V39" si="26">(U28-U29)/(Q29-Q28)</f>
        <v>0.15446181402422268</v>
      </c>
      <c r="W29" s="42">
        <f t="shared" ref="W29:W39" si="27">IF(V29&lt;AI29,IF(AB28&gt;pbd,AI29,0),AI29)</f>
        <v>0</v>
      </c>
      <c r="X29" s="42">
        <f t="shared" si="12"/>
        <v>0.15446181402422268</v>
      </c>
      <c r="Y29" s="42">
        <f>IF((X29*(Q29-Q28)+Y28)&lt;0,0,X29*(Q29-Q28)+Y28)</f>
        <v>4.612450403757018E-4</v>
      </c>
      <c r="Z29" s="10">
        <f t="shared" si="13"/>
        <v>5.2081867583425412</v>
      </c>
      <c r="AA29">
        <f t="shared" si="14"/>
        <v>1731635.133633981</v>
      </c>
      <c r="AB29" s="10">
        <f t="shared" si="15"/>
        <v>1.731635133633981</v>
      </c>
      <c r="AC29" s="10">
        <f t="shared" si="16"/>
        <v>1.630635133633981</v>
      </c>
      <c r="AD29" s="3">
        <f t="shared" si="17"/>
        <v>236.49530582073692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2.3741007194246547E-2</v>
      </c>
      <c r="D30" s="10">
        <f t="shared" si="20"/>
        <v>9.8762589928057523</v>
      </c>
      <c r="E30" s="40">
        <f t="shared" si="21"/>
        <v>17.047482014388493</v>
      </c>
      <c r="F30" s="40">
        <f t="shared" si="22"/>
        <v>36.799999999999997</v>
      </c>
      <c r="G30" s="3">
        <f t="shared" si="23"/>
        <v>279.81007194244603</v>
      </c>
      <c r="H30" s="3">
        <f t="shared" si="0"/>
        <v>107.82541057508477</v>
      </c>
      <c r="I30">
        <f t="shared" si="1"/>
        <v>1.0782541057508477E-4</v>
      </c>
      <c r="J30" s="4">
        <f t="shared" si="2"/>
        <v>239.84225458094647</v>
      </c>
      <c r="K30" s="40">
        <f t="shared" si="3"/>
        <v>2.2243574432200384</v>
      </c>
      <c r="L30" s="40">
        <f t="shared" si="4"/>
        <v>3.7756425567799616</v>
      </c>
      <c r="M30" s="10">
        <f t="shared" si="24"/>
        <v>1.731635133633981</v>
      </c>
      <c r="N30" s="10">
        <f t="shared" si="5"/>
        <v>8.26</v>
      </c>
      <c r="O30" s="10">
        <f t="shared" si="6"/>
        <v>0.31900000000000001</v>
      </c>
      <c r="P30" s="10">
        <f t="shared" si="7"/>
        <v>9.8411904235544938</v>
      </c>
      <c r="Q30" s="42">
        <f t="shared" si="25"/>
        <v>4.1923489095961348E-3</v>
      </c>
      <c r="R30" s="4">
        <f t="shared" si="8"/>
        <v>233744.33292133905</v>
      </c>
      <c r="S30">
        <f t="shared" si="9"/>
        <v>2.3374433292133905E-4</v>
      </c>
      <c r="T30" s="41">
        <f t="shared" si="10"/>
        <v>8.881869278599299E-5</v>
      </c>
      <c r="U30" s="42">
        <f t="shared" si="11"/>
        <v>0.41946589264398892</v>
      </c>
      <c r="V30" s="42">
        <f t="shared" si="26"/>
        <v>0.38258253697845729</v>
      </c>
      <c r="W30" s="42">
        <f t="shared" si="27"/>
        <v>0.19959299236707995</v>
      </c>
      <c r="X30" s="42">
        <f t="shared" si="12"/>
        <v>0.18298954461137734</v>
      </c>
      <c r="Y30" s="42">
        <f t="shared" ref="Y30:Y93" si="29">IF((X30*(Q30-Q29)+Y29)&lt;0,0,X30*(Q30-Q29)+Y29)</f>
        <v>6.8196813931567198E-4</v>
      </c>
      <c r="Z30" s="10">
        <f t="shared" si="13"/>
        <v>7.6782050931425179</v>
      </c>
      <c r="AA30">
        <f t="shared" si="14"/>
        <v>2504975.0433431179</v>
      </c>
      <c r="AB30" s="10">
        <f t="shared" si="15"/>
        <v>2.5049750433431179</v>
      </c>
      <c r="AC30" s="10">
        <f t="shared" si="16"/>
        <v>2.403975043343118</v>
      </c>
      <c r="AD30" s="3">
        <f t="shared" si="17"/>
        <v>348.65482862119188</v>
      </c>
      <c r="AI30" s="94">
        <f t="shared" si="28"/>
        <v>0.19959299236707995</v>
      </c>
    </row>
    <row r="31" spans="2:35">
      <c r="B31" s="39">
        <f t="shared" si="18"/>
        <v>3</v>
      </c>
      <c r="C31" s="42">
        <f t="shared" si="19"/>
        <v>3.5611510791369823E-2</v>
      </c>
      <c r="D31" s="10">
        <f t="shared" si="20"/>
        <v>9.8643884892086291</v>
      </c>
      <c r="E31" s="40">
        <f t="shared" si="21"/>
        <v>17.071223021582739</v>
      </c>
      <c r="F31" s="40">
        <f t="shared" si="22"/>
        <v>36.799999999999997</v>
      </c>
      <c r="G31" s="3">
        <f t="shared" si="23"/>
        <v>279.71510791366904</v>
      </c>
      <c r="H31" s="3">
        <f t="shared" si="0"/>
        <v>107.82541057508477</v>
      </c>
      <c r="I31">
        <f t="shared" si="1"/>
        <v>1.0782541057508477E-4</v>
      </c>
      <c r="J31" s="4">
        <f t="shared" si="2"/>
        <v>240.47843684929262</v>
      </c>
      <c r="K31" s="40">
        <f t="shared" si="3"/>
        <v>2.2302575577195158</v>
      </c>
      <c r="L31" s="40">
        <f t="shared" si="4"/>
        <v>3.7697424422804842</v>
      </c>
      <c r="M31" s="10">
        <f t="shared" si="24"/>
        <v>2.5049750433431179</v>
      </c>
      <c r="N31" s="10">
        <f t="shared" si="5"/>
        <v>8.26</v>
      </c>
      <c r="O31" s="10">
        <f t="shared" si="6"/>
        <v>0.31900000000000001</v>
      </c>
      <c r="P31" s="10">
        <f t="shared" si="7"/>
        <v>11.071292708308928</v>
      </c>
      <c r="Q31" s="42">
        <f t="shared" si="25"/>
        <v>5.2645365854051707E-3</v>
      </c>
      <c r="R31" s="4">
        <f t="shared" si="8"/>
        <v>233487.05323474293</v>
      </c>
      <c r="S31">
        <f t="shared" si="9"/>
        <v>2.3348705323474292E-4</v>
      </c>
      <c r="T31" s="41">
        <f t="shared" si="10"/>
        <v>8.907597247258912E-5</v>
      </c>
      <c r="U31" s="42">
        <f t="shared" si="11"/>
        <v>0.41900419138240791</v>
      </c>
      <c r="V31" s="42">
        <f t="shared" si="26"/>
        <v>0.43061608708814131</v>
      </c>
      <c r="W31" s="42">
        <f t="shared" si="27"/>
        <v>0.2942513396036856</v>
      </c>
      <c r="X31" s="42">
        <f t="shared" si="12"/>
        <v>0.13636474748445571</v>
      </c>
      <c r="Y31" s="42">
        <f t="shared" si="29"/>
        <v>8.2817674098331661E-4</v>
      </c>
      <c r="Z31" s="10">
        <f t="shared" si="13"/>
        <v>9.2974201459115928</v>
      </c>
      <c r="AA31">
        <f t="shared" si="14"/>
        <v>3011936.3096081787</v>
      </c>
      <c r="AB31" s="10">
        <f t="shared" si="15"/>
        <v>3.0119363096081786</v>
      </c>
      <c r="AC31" s="10">
        <f t="shared" si="16"/>
        <v>2.9109363096081786</v>
      </c>
      <c r="AD31" s="3">
        <f t="shared" si="17"/>
        <v>422.18075556318763</v>
      </c>
      <c r="AI31" s="94">
        <f t="shared" si="28"/>
        <v>0.2942513396036856</v>
      </c>
    </row>
    <row r="32" spans="2:35">
      <c r="B32" s="39">
        <f t="shared" si="18"/>
        <v>4</v>
      </c>
      <c r="C32" s="42">
        <f t="shared" si="19"/>
        <v>4.7482014388493095E-2</v>
      </c>
      <c r="D32" s="10">
        <f t="shared" si="20"/>
        <v>9.8525179856115059</v>
      </c>
      <c r="E32" s="40">
        <f t="shared" si="21"/>
        <v>17.094964028776985</v>
      </c>
      <c r="F32" s="40">
        <f t="shared" si="22"/>
        <v>36.799999999999997</v>
      </c>
      <c r="G32" s="3">
        <f t="shared" si="23"/>
        <v>279.62014388489206</v>
      </c>
      <c r="H32" s="3">
        <f t="shared" si="0"/>
        <v>107.82541057508477</v>
      </c>
      <c r="I32">
        <f t="shared" si="1"/>
        <v>1.0782541057508477E-4</v>
      </c>
      <c r="J32" s="4">
        <f t="shared" si="2"/>
        <v>241.1155044740899</v>
      </c>
      <c r="K32" s="40">
        <f t="shared" si="3"/>
        <v>2.2361658832375872</v>
      </c>
      <c r="L32" s="40">
        <f t="shared" si="4"/>
        <v>3.7638341167624128</v>
      </c>
      <c r="M32" s="10">
        <f t="shared" si="24"/>
        <v>3.0119363096081786</v>
      </c>
      <c r="N32" s="10">
        <f t="shared" si="5"/>
        <v>8.26</v>
      </c>
      <c r="O32" s="10">
        <f t="shared" si="6"/>
        <v>0.31900000000000001</v>
      </c>
      <c r="P32" s="10">
        <f t="shared" si="7"/>
        <v>11.741723587881344</v>
      </c>
      <c r="Q32" s="42">
        <f t="shared" si="25"/>
        <v>6.2755043115893267E-3</v>
      </c>
      <c r="R32" s="4">
        <f t="shared" si="8"/>
        <v>233229.64681351103</v>
      </c>
      <c r="S32">
        <f t="shared" si="9"/>
        <v>2.3322964681351104E-4</v>
      </c>
      <c r="T32" s="41">
        <f t="shared" si="10"/>
        <v>8.9333378893821002E-5</v>
      </c>
      <c r="U32" s="42">
        <f t="shared" si="11"/>
        <v>0.41854226268918621</v>
      </c>
      <c r="V32" s="42">
        <f t="shared" si="26"/>
        <v>0.45691734885071744</v>
      </c>
      <c r="W32" s="42">
        <f t="shared" si="27"/>
        <v>0.3563044096381498</v>
      </c>
      <c r="X32" s="42">
        <f t="shared" si="12"/>
        <v>0.10061293921256764</v>
      </c>
      <c r="Y32" s="42">
        <f t="shared" si="29"/>
        <v>9.2989317536375086E-4</v>
      </c>
      <c r="Z32" s="10">
        <f t="shared" si="13"/>
        <v>10.409246654254444</v>
      </c>
      <c r="AA32">
        <f t="shared" si="14"/>
        <v>3360038.9125160691</v>
      </c>
      <c r="AB32" s="10">
        <f t="shared" si="15"/>
        <v>3.3600389125160692</v>
      </c>
      <c r="AC32" s="10">
        <f t="shared" si="16"/>
        <v>3.2590389125160693</v>
      </c>
      <c r="AD32" s="3">
        <f t="shared" si="17"/>
        <v>472.66699238811736</v>
      </c>
      <c r="AI32" s="94">
        <f t="shared" si="28"/>
        <v>0.3563044096381498</v>
      </c>
    </row>
    <row r="33" spans="2:35">
      <c r="B33" s="39">
        <f t="shared" si="18"/>
        <v>5</v>
      </c>
      <c r="C33" s="42">
        <f t="shared" si="19"/>
        <v>5.9352517985616367E-2</v>
      </c>
      <c r="D33" s="10">
        <f t="shared" si="20"/>
        <v>9.8406474820143828</v>
      </c>
      <c r="E33" s="40">
        <f t="shared" si="21"/>
        <v>17.118705035971232</v>
      </c>
      <c r="F33" s="40">
        <f t="shared" si="22"/>
        <v>36.799999999999997</v>
      </c>
      <c r="G33" s="3">
        <f t="shared" si="23"/>
        <v>279.52517985611507</v>
      </c>
      <c r="H33" s="3">
        <f t="shared" si="0"/>
        <v>107.82541057508477</v>
      </c>
      <c r="I33">
        <f t="shared" si="1"/>
        <v>1.0782541057508477E-4</v>
      </c>
      <c r="J33" s="4">
        <f t="shared" si="2"/>
        <v>241.75345745533889</v>
      </c>
      <c r="K33" s="40">
        <f t="shared" si="3"/>
        <v>2.2420824197742575</v>
      </c>
      <c r="L33" s="40">
        <f t="shared" si="4"/>
        <v>3.7579175802257425</v>
      </c>
      <c r="M33" s="10">
        <f t="shared" si="24"/>
        <v>3.3600389125160692</v>
      </c>
      <c r="N33" s="10">
        <f t="shared" si="5"/>
        <v>8.26</v>
      </c>
      <c r="O33" s="10">
        <f t="shared" si="6"/>
        <v>0.31900000000000001</v>
      </c>
      <c r="P33" s="10">
        <f t="shared" si="7"/>
        <v>12.158608684300614</v>
      </c>
      <c r="Q33" s="42">
        <f t="shared" si="25"/>
        <v>7.2518087478403801E-3</v>
      </c>
      <c r="R33" s="4">
        <f t="shared" si="8"/>
        <v>232972.11390987426</v>
      </c>
      <c r="S33">
        <f t="shared" si="9"/>
        <v>2.3297211390987425E-4</v>
      </c>
      <c r="T33" s="41">
        <f t="shared" si="10"/>
        <v>8.9590911797457782E-5</v>
      </c>
      <c r="U33" s="42">
        <f t="shared" si="11"/>
        <v>0.4180801070169648</v>
      </c>
      <c r="V33" s="42">
        <f t="shared" si="26"/>
        <v>0.47337250048361712</v>
      </c>
      <c r="W33" s="42">
        <f t="shared" si="27"/>
        <v>0.39891286246249003</v>
      </c>
      <c r="X33" s="42">
        <f t="shared" si="12"/>
        <v>7.4459638021127095E-2</v>
      </c>
      <c r="Y33" s="42">
        <f t="shared" si="29"/>
        <v>1.0025884502854248E-3</v>
      </c>
      <c r="Z33" s="10">
        <f t="shared" si="13"/>
        <v>11.190738325691134</v>
      </c>
      <c r="AA33">
        <f t="shared" si="14"/>
        <v>3604716.7313453909</v>
      </c>
      <c r="AB33" s="10">
        <f t="shared" si="15"/>
        <v>3.6047167313453907</v>
      </c>
      <c r="AC33" s="10">
        <f t="shared" si="16"/>
        <v>3.5037167313453907</v>
      </c>
      <c r="AD33" s="3">
        <f t="shared" si="17"/>
        <v>508.15326052870063</v>
      </c>
      <c r="AI33" s="94">
        <f t="shared" si="28"/>
        <v>0.39891286246249003</v>
      </c>
    </row>
    <row r="34" spans="2:35">
      <c r="B34" s="39">
        <f t="shared" si="18"/>
        <v>6</v>
      </c>
      <c r="C34" s="42">
        <f t="shared" si="19"/>
        <v>7.1223021582739646E-2</v>
      </c>
      <c r="D34" s="10">
        <f t="shared" si="20"/>
        <v>9.8287769784172596</v>
      </c>
      <c r="E34" s="40">
        <f t="shared" si="21"/>
        <v>17.142446043165478</v>
      </c>
      <c r="F34" s="40">
        <f t="shared" si="22"/>
        <v>36.799999999999997</v>
      </c>
      <c r="G34" s="3">
        <f t="shared" si="23"/>
        <v>279.43021582733809</v>
      </c>
      <c r="H34" s="3">
        <f t="shared" si="0"/>
        <v>107.82541057508477</v>
      </c>
      <c r="I34">
        <f t="shared" si="1"/>
        <v>1.0782541057508477E-4</v>
      </c>
      <c r="J34" s="4">
        <f t="shared" si="2"/>
        <v>242.39229579303912</v>
      </c>
      <c r="K34" s="40">
        <f t="shared" si="3"/>
        <v>2.248007167329523</v>
      </c>
      <c r="L34" s="40">
        <f t="shared" si="4"/>
        <v>3.751992832670477</v>
      </c>
      <c r="M34" s="10">
        <f t="shared" si="24"/>
        <v>3.6047167313453907</v>
      </c>
      <c r="N34" s="10">
        <f t="shared" si="5"/>
        <v>8.26</v>
      </c>
      <c r="O34" s="10">
        <f t="shared" si="6"/>
        <v>0.31900000000000001</v>
      </c>
      <c r="P34" s="10">
        <f t="shared" si="7"/>
        <v>12.43431719077938</v>
      </c>
      <c r="Q34" s="41">
        <f t="shared" si="25"/>
        <v>8.2064653980604505E-3</v>
      </c>
      <c r="R34" s="4">
        <f t="shared" si="8"/>
        <v>232714.45477606374</v>
      </c>
      <c r="S34">
        <f t="shared" si="9"/>
        <v>2.3271445477606373E-4</v>
      </c>
      <c r="T34" s="41">
        <f t="shared" si="10"/>
        <v>8.9848570931268311E-5</v>
      </c>
      <c r="U34" s="42">
        <f t="shared" si="11"/>
        <v>0.41761772481838516</v>
      </c>
      <c r="V34" s="42">
        <f t="shared" si="26"/>
        <v>0.48434397693982056</v>
      </c>
      <c r="W34" s="42">
        <f t="shared" si="27"/>
        <v>0.42886191545336999</v>
      </c>
      <c r="X34" s="42">
        <f t="shared" si="12"/>
        <v>5.5482061486450573E-2</v>
      </c>
      <c r="Y34" s="42">
        <f t="shared" si="29"/>
        <v>1.0555547692513837E-3</v>
      </c>
      <c r="Z34" s="10">
        <f t="shared" si="13"/>
        <v>11.748153123758129</v>
      </c>
      <c r="AA34">
        <f t="shared" si="14"/>
        <v>3779238.1523139421</v>
      </c>
      <c r="AB34" s="10">
        <f t="shared" si="15"/>
        <v>3.7792381523139422</v>
      </c>
      <c r="AC34" s="10">
        <f t="shared" si="16"/>
        <v>3.6782381523139422</v>
      </c>
      <c r="AD34" s="3">
        <f t="shared" si="17"/>
        <v>533.46456161188428</v>
      </c>
      <c r="AI34" s="94">
        <f t="shared" si="28"/>
        <v>0.42886191545336999</v>
      </c>
    </row>
    <row r="35" spans="2:35">
      <c r="B35" s="39">
        <f t="shared" si="18"/>
        <v>7</v>
      </c>
      <c r="C35" s="42">
        <f t="shared" si="19"/>
        <v>8.3093525179862918E-2</v>
      </c>
      <c r="D35" s="10">
        <f t="shared" si="20"/>
        <v>9.8169064748201365</v>
      </c>
      <c r="E35" s="40">
        <f t="shared" si="21"/>
        <v>17.166187050359724</v>
      </c>
      <c r="F35" s="40">
        <f t="shared" si="22"/>
        <v>36.799999999999997</v>
      </c>
      <c r="G35" s="3">
        <f t="shared" si="23"/>
        <v>279.3352517985611</v>
      </c>
      <c r="H35" s="3">
        <f t="shared" si="0"/>
        <v>107.82541057508477</v>
      </c>
      <c r="I35">
        <f t="shared" si="1"/>
        <v>1.0782541057508477E-4</v>
      </c>
      <c r="J35" s="4">
        <f t="shared" si="2"/>
        <v>243.03201948719095</v>
      </c>
      <c r="K35" s="40">
        <f t="shared" si="3"/>
        <v>2.2539401259033869</v>
      </c>
      <c r="L35" s="40">
        <f t="shared" si="4"/>
        <v>3.7460598740966131</v>
      </c>
      <c r="M35" s="10">
        <f t="shared" si="24"/>
        <v>3.7792381523139422</v>
      </c>
      <c r="N35" s="10">
        <f t="shared" si="5"/>
        <v>8.26</v>
      </c>
      <c r="O35" s="10">
        <f t="shared" si="6"/>
        <v>0.31900000000000001</v>
      </c>
      <c r="P35" s="10">
        <f t="shared" si="7"/>
        <v>12.623273920297954</v>
      </c>
      <c r="Q35" s="41">
        <f t="shared" si="25"/>
        <v>9.1468318728808815E-3</v>
      </c>
      <c r="R35" s="4">
        <f t="shared" si="8"/>
        <v>232456.66966431047</v>
      </c>
      <c r="S35">
        <f t="shared" si="9"/>
        <v>2.3245666966431047E-4</v>
      </c>
      <c r="T35" s="41">
        <f t="shared" si="10"/>
        <v>9.0106356043021571E-5</v>
      </c>
      <c r="U35" s="42">
        <f t="shared" si="11"/>
        <v>0.41715511654608828</v>
      </c>
      <c r="V35" s="42">
        <f t="shared" si="26"/>
        <v>0.49194466698232808</v>
      </c>
      <c r="W35" s="42">
        <f t="shared" si="27"/>
        <v>0.45022368543169722</v>
      </c>
      <c r="X35" s="42">
        <f t="shared" si="12"/>
        <v>4.1720981550630865E-2</v>
      </c>
      <c r="Y35" s="42">
        <f t="shared" si="29"/>
        <v>1.0947877815981988E-3</v>
      </c>
      <c r="Z35" s="10">
        <f t="shared" si="13"/>
        <v>12.149950676903289</v>
      </c>
      <c r="AA35">
        <f t="shared" si="14"/>
        <v>3905037.2523015109</v>
      </c>
      <c r="AB35" s="10">
        <f t="shared" si="15"/>
        <v>3.9050372523015109</v>
      </c>
      <c r="AC35" s="10">
        <f t="shared" si="16"/>
        <v>3.8040372523015109</v>
      </c>
      <c r="AD35" s="3">
        <f t="shared" si="17"/>
        <v>551.70953622937066</v>
      </c>
      <c r="AI35" s="94">
        <f t="shared" si="28"/>
        <v>0.45022368543169722</v>
      </c>
    </row>
    <row r="36" spans="2:35">
      <c r="B36" s="39">
        <f t="shared" si="18"/>
        <v>8</v>
      </c>
      <c r="C36" s="42">
        <f t="shared" si="19"/>
        <v>9.496402877698619E-2</v>
      </c>
      <c r="D36" s="10">
        <f t="shared" si="20"/>
        <v>9.8050359712230133</v>
      </c>
      <c r="E36" s="40">
        <f t="shared" si="21"/>
        <v>17.189928057553971</v>
      </c>
      <c r="F36" s="40">
        <f t="shared" si="22"/>
        <v>36.799999999999997</v>
      </c>
      <c r="G36" s="3">
        <f t="shared" si="23"/>
        <v>279.24028776978412</v>
      </c>
      <c r="H36" s="3">
        <f t="shared" si="0"/>
        <v>107.82541057508477</v>
      </c>
      <c r="I36">
        <f t="shared" si="1"/>
        <v>1.0782541057508477E-4</v>
      </c>
      <c r="J36" s="4">
        <f t="shared" si="2"/>
        <v>243.67262853779425</v>
      </c>
      <c r="K36" s="40">
        <f t="shared" si="3"/>
        <v>2.2598812954958478</v>
      </c>
      <c r="L36" s="40">
        <f t="shared" si="4"/>
        <v>3.7401187045041522</v>
      </c>
      <c r="M36" s="10">
        <f t="shared" si="24"/>
        <v>3.9050372523015109</v>
      </c>
      <c r="N36" s="10">
        <f t="shared" si="5"/>
        <v>8.26</v>
      </c>
      <c r="O36" s="10">
        <f t="shared" si="6"/>
        <v>0.31900000000000001</v>
      </c>
      <c r="P36" s="10">
        <f t="shared" si="7"/>
        <v>12.755822876342066</v>
      </c>
      <c r="Q36" s="42">
        <f t="shared" si="25"/>
        <v>1.0077426763716127E-2</v>
      </c>
      <c r="R36" s="4">
        <f t="shared" si="8"/>
        <v>232198.75882684553</v>
      </c>
      <c r="S36">
        <f t="shared" si="9"/>
        <v>2.3219875882684552E-4</v>
      </c>
      <c r="T36" s="41">
        <f t="shared" si="10"/>
        <v>9.0364266880486519E-5</v>
      </c>
      <c r="U36" s="42">
        <f t="shared" si="11"/>
        <v>0.41669228265271563</v>
      </c>
      <c r="V36" s="42">
        <f t="shared" si="26"/>
        <v>0.4973527126903069</v>
      </c>
      <c r="W36" s="42">
        <f t="shared" si="27"/>
        <v>0.4656217461539926</v>
      </c>
      <c r="X36" s="42">
        <f t="shared" si="12"/>
        <v>3.1730966536314298E-2</v>
      </c>
      <c r="Y36" s="42">
        <f t="shared" si="29"/>
        <v>1.124316456938157E-3</v>
      </c>
      <c r="Z36" s="10">
        <f t="shared" si="13"/>
        <v>12.442047014282197</v>
      </c>
      <c r="AA36">
        <f t="shared" si="14"/>
        <v>3996489.9156248653</v>
      </c>
      <c r="AB36" s="10">
        <f t="shared" si="15"/>
        <v>3.9964899156248652</v>
      </c>
      <c r="AC36" s="10">
        <f t="shared" si="16"/>
        <v>3.8954899156248652</v>
      </c>
      <c r="AD36" s="3">
        <f t="shared" si="17"/>
        <v>564.97315672586876</v>
      </c>
      <c r="AI36" s="94">
        <f t="shared" si="28"/>
        <v>0.4656217461539926</v>
      </c>
    </row>
    <row r="37" spans="2:35">
      <c r="B37" s="39">
        <f t="shared" si="18"/>
        <v>9</v>
      </c>
      <c r="C37" s="42">
        <f t="shared" si="19"/>
        <v>0.10683453237410946</v>
      </c>
      <c r="D37" s="10">
        <f t="shared" si="20"/>
        <v>9.7931654676258901</v>
      </c>
      <c r="E37" s="40">
        <f t="shared" si="21"/>
        <v>17.213669064748217</v>
      </c>
      <c r="F37" s="40">
        <f t="shared" si="22"/>
        <v>36.799999999999997</v>
      </c>
      <c r="G37" s="3">
        <f t="shared" si="23"/>
        <v>279.14532374100713</v>
      </c>
      <c r="H37" s="3">
        <f t="shared" si="0"/>
        <v>107.82541057508477</v>
      </c>
      <c r="I37">
        <f t="shared" si="1"/>
        <v>1.0782541057508477E-4</v>
      </c>
      <c r="J37" s="4">
        <f t="shared" si="2"/>
        <v>244.31412294484892</v>
      </c>
      <c r="K37" s="40">
        <f t="shared" si="3"/>
        <v>2.2658306761069045</v>
      </c>
      <c r="L37" s="40">
        <f t="shared" si="4"/>
        <v>3.7341693238930955</v>
      </c>
      <c r="M37" s="10">
        <f t="shared" si="24"/>
        <v>3.9964899156248652</v>
      </c>
      <c r="N37" s="10">
        <f t="shared" si="5"/>
        <v>8.26</v>
      </c>
      <c r="O37" s="10">
        <f t="shared" si="6"/>
        <v>0.31900000000000001</v>
      </c>
      <c r="P37" s="10">
        <f t="shared" si="7"/>
        <v>12.850367839935206</v>
      </c>
      <c r="Q37" s="42">
        <f t="shared" si="25"/>
        <v>1.1001174919798726E-2</v>
      </c>
      <c r="R37" s="4">
        <f t="shared" si="8"/>
        <v>231940.72251589995</v>
      </c>
      <c r="S37">
        <f t="shared" si="9"/>
        <v>2.3194072251589995E-4</v>
      </c>
      <c r="T37" s="41">
        <f t="shared" si="10"/>
        <v>9.0622303191432085E-5</v>
      </c>
      <c r="U37" s="42">
        <f t="shared" si="11"/>
        <v>0.41622922359090825</v>
      </c>
      <c r="V37" s="42">
        <f t="shared" si="26"/>
        <v>0.50128279960103672</v>
      </c>
      <c r="W37" s="42">
        <f t="shared" si="27"/>
        <v>0.47681573453076015</v>
      </c>
      <c r="X37" s="42">
        <f t="shared" si="12"/>
        <v>2.4467065070276572E-2</v>
      </c>
      <c r="Y37" s="42">
        <f t="shared" si="29"/>
        <v>1.146917863181578E-3</v>
      </c>
      <c r="Z37" s="10">
        <f t="shared" si="13"/>
        <v>12.656022003312025</v>
      </c>
      <c r="AA37">
        <f t="shared" si="14"/>
        <v>4063483.5068727378</v>
      </c>
      <c r="AB37" s="10">
        <f t="shared" si="15"/>
        <v>4.0634835068727382</v>
      </c>
      <c r="AC37" s="10">
        <f t="shared" si="16"/>
        <v>3.9624835068727382</v>
      </c>
      <c r="AD37" s="3">
        <f t="shared" si="17"/>
        <v>574.68941361461032</v>
      </c>
      <c r="AI37" s="94">
        <f t="shared" si="28"/>
        <v>0.47681573453076015</v>
      </c>
    </row>
    <row r="38" spans="2:35">
      <c r="B38" s="39">
        <f t="shared" si="18"/>
        <v>10</v>
      </c>
      <c r="C38" s="42">
        <f t="shared" si="19"/>
        <v>0.11870503597123273</v>
      </c>
      <c r="D38" s="10">
        <f t="shared" si="20"/>
        <v>9.781294964028767</v>
      </c>
      <c r="E38" s="40">
        <f t="shared" si="21"/>
        <v>17.237410071942463</v>
      </c>
      <c r="F38" s="40">
        <f t="shared" si="22"/>
        <v>36.799999999999997</v>
      </c>
      <c r="G38" s="3">
        <f t="shared" si="23"/>
        <v>279.05035971223015</v>
      </c>
      <c r="H38" s="3">
        <f t="shared" si="0"/>
        <v>107.82541057508477</v>
      </c>
      <c r="I38">
        <f t="shared" si="1"/>
        <v>1.0782541057508477E-4</v>
      </c>
      <c r="J38" s="4">
        <f t="shared" si="2"/>
        <v>244.95650270835517</v>
      </c>
      <c r="K38" s="40">
        <f t="shared" si="3"/>
        <v>2.27178826773656</v>
      </c>
      <c r="L38" s="40">
        <f t="shared" si="4"/>
        <v>3.72821173226344</v>
      </c>
      <c r="M38" s="10">
        <f t="shared" si="24"/>
        <v>4.0634835068727382</v>
      </c>
      <c r="N38" s="10">
        <f t="shared" si="5"/>
        <v>8.26</v>
      </c>
      <c r="O38" s="10">
        <f t="shared" si="6"/>
        <v>0.31900000000000001</v>
      </c>
      <c r="P38" s="10">
        <f t="shared" si="7"/>
        <v>12.91869572103351</v>
      </c>
      <c r="Q38" s="42">
        <f t="shared" si="25"/>
        <v>1.19200373075703E-2</v>
      </c>
      <c r="R38" s="4">
        <f t="shared" si="8"/>
        <v>231682.56098370475</v>
      </c>
      <c r="S38">
        <f t="shared" si="9"/>
        <v>2.3168256098370476E-4</v>
      </c>
      <c r="T38" s="41">
        <f t="shared" si="10"/>
        <v>9.088046472362728E-5</v>
      </c>
      <c r="U38" s="42">
        <f t="shared" si="11"/>
        <v>0.41576593981330734</v>
      </c>
      <c r="V38" s="42">
        <f t="shared" si="26"/>
        <v>0.50419277550849051</v>
      </c>
      <c r="W38" s="42">
        <f t="shared" si="27"/>
        <v>0.48501588370624166</v>
      </c>
      <c r="X38" s="42">
        <f t="shared" si="12"/>
        <v>1.9176891802248852E-2</v>
      </c>
      <c r="Y38" s="42">
        <f t="shared" si="29"/>
        <v>1.1645387877730294E-3</v>
      </c>
      <c r="Z38" s="10">
        <f t="shared" si="13"/>
        <v>12.813961628766522</v>
      </c>
      <c r="AA38">
        <f t="shared" si="14"/>
        <v>4112932.9437322281</v>
      </c>
      <c r="AB38" s="10">
        <f t="shared" si="15"/>
        <v>4.1129329437322282</v>
      </c>
      <c r="AC38" s="10">
        <f t="shared" si="16"/>
        <v>4.0119329437322282</v>
      </c>
      <c r="AD38" s="3">
        <f t="shared" si="17"/>
        <v>581.8611956101854</v>
      </c>
      <c r="AI38" s="94">
        <f t="shared" si="28"/>
        <v>0.48501588370624166</v>
      </c>
    </row>
    <row r="39" spans="2:35">
      <c r="B39" s="39">
        <f t="shared" si="18"/>
        <v>11</v>
      </c>
      <c r="C39" s="42">
        <f t="shared" si="19"/>
        <v>0.13057553956835602</v>
      </c>
      <c r="D39" s="10">
        <f t="shared" si="20"/>
        <v>9.7694244604316438</v>
      </c>
      <c r="E39" s="40">
        <f t="shared" si="21"/>
        <v>17.26115107913671</v>
      </c>
      <c r="F39" s="40">
        <f t="shared" si="22"/>
        <v>36.799999999999997</v>
      </c>
      <c r="G39" s="3">
        <f t="shared" si="23"/>
        <v>278.95539568345316</v>
      </c>
      <c r="H39" s="3">
        <f t="shared" si="0"/>
        <v>107.82541057508477</v>
      </c>
      <c r="I39">
        <f t="shared" si="1"/>
        <v>1.0782541057508477E-4</v>
      </c>
      <c r="J39" s="4">
        <f t="shared" si="2"/>
        <v>245.59976782831279</v>
      </c>
      <c r="K39" s="40">
        <f t="shared" si="3"/>
        <v>2.2777540703848111</v>
      </c>
      <c r="L39" s="40">
        <f t="shared" si="4"/>
        <v>3.7222459296151889</v>
      </c>
      <c r="M39" s="10">
        <f t="shared" si="24"/>
        <v>4.1129329437322282</v>
      </c>
      <c r="N39" s="10">
        <f t="shared" si="5"/>
        <v>8.26</v>
      </c>
      <c r="O39" s="10">
        <f t="shared" si="6"/>
        <v>0.31900000000000001</v>
      </c>
      <c r="P39" s="10">
        <f t="shared" si="7"/>
        <v>12.968639469311013</v>
      </c>
      <c r="Q39" s="42">
        <f t="shared" si="25"/>
        <v>1.2835361048754842E-2</v>
      </c>
      <c r="R39" s="4">
        <f t="shared" si="8"/>
        <v>231424.27448249105</v>
      </c>
      <c r="S39">
        <f t="shared" si="9"/>
        <v>2.3142427448249106E-4</v>
      </c>
      <c r="T39" s="41">
        <f t="shared" si="10"/>
        <v>9.1138751224840981E-5</v>
      </c>
      <c r="U39" s="42">
        <f t="shared" si="11"/>
        <v>0.41530243177255427</v>
      </c>
      <c r="V39" s="42">
        <f t="shared" si="26"/>
        <v>0.50638699718771896</v>
      </c>
      <c r="W39" s="42">
        <f t="shared" si="27"/>
        <v>0.49106859339590542</v>
      </c>
      <c r="X39" s="42">
        <f t="shared" si="12"/>
        <v>1.531840379181354E-2</v>
      </c>
      <c r="Y39" s="42">
        <f t="shared" si="29"/>
        <v>1.1785600864407278E-3</v>
      </c>
      <c r="Z39" s="10">
        <f t="shared" si="13"/>
        <v>12.931492593454548</v>
      </c>
      <c r="AA39">
        <f t="shared" si="14"/>
        <v>4149730.8024117779</v>
      </c>
      <c r="AB39" s="10">
        <f t="shared" si="15"/>
        <v>4.1497308024117778</v>
      </c>
      <c r="AC39" s="10">
        <f t="shared" si="16"/>
        <v>4.0487308024117779</v>
      </c>
      <c r="AD39" s="3">
        <f t="shared" si="17"/>
        <v>587.19808591903961</v>
      </c>
      <c r="AI39" s="94">
        <f t="shared" si="28"/>
        <v>0.49106859339590542</v>
      </c>
    </row>
    <row r="40" spans="2:35">
      <c r="B40" s="39">
        <f t="shared" ref="B40:B103" si="30">1+B39</f>
        <v>12</v>
      </c>
      <c r="C40" s="42">
        <f t="shared" ref="C40:C103" si="31">xincp+C39</f>
        <v>0.14244604316547929</v>
      </c>
      <c r="D40" s="10">
        <f t="shared" ref="D40:D103" si="32">(F40-E40)/2</f>
        <v>9.7575539568345206</v>
      </c>
      <c r="E40" s="40">
        <f t="shared" ref="E40:E103" si="33">E39+ci*2*xincp</f>
        <v>17.284892086330956</v>
      </c>
      <c r="F40" s="40">
        <f t="shared" ref="F40:F103" si="34">F39-osi*2*xincp</f>
        <v>36.799999999999997</v>
      </c>
      <c r="G40" s="3">
        <f t="shared" ref="G40:G103" si="35">G39-ei*n*2*xincp</f>
        <v>278.86043165467618</v>
      </c>
      <c r="H40" s="3">
        <f t="shared" ref="H40:H103" si="36">PI()/4*(dto+erate*(two-D40)/two)^2</f>
        <v>107.82541057508477</v>
      </c>
      <c r="I40">
        <f t="shared" si="1"/>
        <v>1.0782541057508477E-4</v>
      </c>
      <c r="J40" s="4">
        <f t="shared" ref="J40:J103" si="37">PI()/4*dc^2-PI()/4*(F40^2-E40^2)</f>
        <v>246.243918304722</v>
      </c>
      <c r="K40" s="40">
        <f t="shared" ref="K40:K103" si="38">J40/H40</f>
        <v>2.2837280840516603</v>
      </c>
      <c r="L40" s="40">
        <f t="shared" si="4"/>
        <v>3.7162719159483397</v>
      </c>
      <c r="M40" s="10">
        <f t="shared" ref="M40:M103" si="39">AB39</f>
        <v>4.1497308024117778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13.005540421609506</v>
      </c>
      <c r="Q40" s="42">
        <f t="shared" ref="Q40:Q103" si="41">xincp/P40+Q39</f>
        <v>1.3748087718490128E-2</v>
      </c>
      <c r="R40" s="4">
        <f t="shared" ref="R40:R103" si="42">PI()/4*(F40^2-E40^2)*G40</f>
        <v>231165.8632644898</v>
      </c>
      <c r="S40">
        <f t="shared" si="9"/>
        <v>2.3116586326448981E-4</v>
      </c>
      <c r="T40" s="41">
        <f t="shared" si="10"/>
        <v>9.1397162442842224E-5</v>
      </c>
      <c r="U40" s="42">
        <f t="shared" ref="U40:U103" si="43">rhopgrain*R40/1000^2</f>
        <v>0.41483869992129013</v>
      </c>
      <c r="V40" s="42">
        <f t="shared" ref="V40:V103" si="44">(U39-U40)/(Q40-Q39)</f>
        <v>0.50807308106668103</v>
      </c>
      <c r="W40" s="42">
        <f t="shared" ref="W40:W103" si="45">IF(V40&lt;AI40,IF(AB39&gt;pbd,AI40,0),AI40)</f>
        <v>0.49557272468503338</v>
      </c>
      <c r="X40" s="42">
        <f t="shared" ref="X40:X103" si="46">V40-W40</f>
        <v>1.2500356381647648E-2</v>
      </c>
      <c r="Y40" s="42">
        <f t="shared" si="29"/>
        <v>1.1899694950914532E-3</v>
      </c>
      <c r="Z40" s="10">
        <f t="shared" ref="Z40:Z103" si="47">Y40/T40</f>
        <v>13.019764107399221</v>
      </c>
      <c r="AA40">
        <f t="shared" si="14"/>
        <v>4177367.7975150514</v>
      </c>
      <c r="AB40" s="10">
        <f t="shared" si="15"/>
        <v>4.1773677975150516</v>
      </c>
      <c r="AC40" s="10">
        <f t="shared" si="16"/>
        <v>4.0763677975150516</v>
      </c>
      <c r="AD40" s="3">
        <f t="shared" si="17"/>
        <v>591.20635206889801</v>
      </c>
      <c r="AI40" s="94">
        <f t="shared" si="28"/>
        <v>0.49557272468503338</v>
      </c>
    </row>
    <row r="41" spans="2:35">
      <c r="B41" s="39">
        <f t="shared" si="30"/>
        <v>13</v>
      </c>
      <c r="C41" s="42">
        <f t="shared" si="31"/>
        <v>0.15431654676260256</v>
      </c>
      <c r="D41" s="10">
        <f t="shared" si="32"/>
        <v>9.7456834532373975</v>
      </c>
      <c r="E41" s="40">
        <f t="shared" si="33"/>
        <v>17.308633093525202</v>
      </c>
      <c r="F41" s="40">
        <f t="shared" si="34"/>
        <v>36.799999999999997</v>
      </c>
      <c r="G41" s="3">
        <f t="shared" si="35"/>
        <v>278.76546762589919</v>
      </c>
      <c r="H41" s="3">
        <f t="shared" si="36"/>
        <v>107.82541057508477</v>
      </c>
      <c r="I41">
        <f t="shared" si="1"/>
        <v>1.0782541057508477E-4</v>
      </c>
      <c r="J41" s="4">
        <f t="shared" si="37"/>
        <v>246.88895413758269</v>
      </c>
      <c r="K41" s="40">
        <f t="shared" si="38"/>
        <v>2.2897103087371069</v>
      </c>
      <c r="L41" s="40">
        <f t="shared" si="4"/>
        <v>3.7102896912628931</v>
      </c>
      <c r="M41" s="10">
        <f t="shared" si="39"/>
        <v>4.1773677975150516</v>
      </c>
      <c r="N41" s="10">
        <f t="shared" si="5"/>
        <v>8.26</v>
      </c>
      <c r="O41" s="10">
        <f t="shared" si="6"/>
        <v>0.31900000000000001</v>
      </c>
      <c r="P41" s="10">
        <f t="shared" si="40"/>
        <v>13.033108575042119</v>
      </c>
      <c r="Q41" s="42">
        <f t="shared" si="41"/>
        <v>1.4658883752204971E-2</v>
      </c>
      <c r="R41" s="4">
        <f t="shared" si="42"/>
        <v>230907.3275819321</v>
      </c>
      <c r="S41">
        <f t="shared" si="9"/>
        <v>2.309073275819321E-4</v>
      </c>
      <c r="T41" s="41">
        <f t="shared" si="10"/>
        <v>9.165569812539994E-5</v>
      </c>
      <c r="U41" s="42">
        <f t="shared" si="43"/>
        <v>0.41437474471215624</v>
      </c>
      <c r="V41" s="42">
        <f t="shared" si="44"/>
        <v>0.50939528935097456</v>
      </c>
      <c r="W41" s="42">
        <f t="shared" si="45"/>
        <v>0.49895554800272046</v>
      </c>
      <c r="X41" s="42">
        <f t="shared" si="46"/>
        <v>1.0439741348254095E-2</v>
      </c>
      <c r="Y41" s="42">
        <f t="shared" si="29"/>
        <v>1.1994779701044519E-3</v>
      </c>
      <c r="Z41" s="10">
        <f t="shared" si="47"/>
        <v>13.086780141736201</v>
      </c>
      <c r="AA41">
        <f t="shared" si="14"/>
        <v>4198349.8984221779</v>
      </c>
      <c r="AB41" s="10">
        <f t="shared" si="15"/>
        <v>4.1983498984221779</v>
      </c>
      <c r="AC41" s="10">
        <f t="shared" si="16"/>
        <v>4.0973498984221779</v>
      </c>
      <c r="AD41" s="3">
        <f t="shared" si="17"/>
        <v>594.24944139552974</v>
      </c>
      <c r="AI41" s="94">
        <f t="shared" si="28"/>
        <v>0.49895554800272046</v>
      </c>
    </row>
    <row r="42" spans="2:35">
      <c r="B42" s="39">
        <f t="shared" si="30"/>
        <v>14</v>
      </c>
      <c r="C42" s="42">
        <f t="shared" si="31"/>
        <v>0.16618705035972584</v>
      </c>
      <c r="D42" s="10">
        <f t="shared" si="32"/>
        <v>9.7338129496402743</v>
      </c>
      <c r="E42" s="40">
        <f t="shared" si="33"/>
        <v>17.332374100719449</v>
      </c>
      <c r="F42" s="40">
        <f t="shared" si="34"/>
        <v>36.799999999999997</v>
      </c>
      <c r="G42" s="3">
        <f t="shared" si="35"/>
        <v>278.67050359712221</v>
      </c>
      <c r="H42" s="3">
        <f t="shared" si="36"/>
        <v>107.82541057508477</v>
      </c>
      <c r="I42">
        <f t="shared" si="1"/>
        <v>1.0782541057508477E-4</v>
      </c>
      <c r="J42" s="4">
        <f t="shared" si="37"/>
        <v>247.53487532689462</v>
      </c>
      <c r="K42" s="40">
        <f t="shared" si="38"/>
        <v>2.2957007444411488</v>
      </c>
      <c r="L42" s="40">
        <f t="shared" si="4"/>
        <v>3.7042992555588512</v>
      </c>
      <c r="M42" s="10">
        <f t="shared" si="39"/>
        <v>4.1983498984221779</v>
      </c>
      <c r="N42" s="10">
        <f t="shared" si="5"/>
        <v>8.26</v>
      </c>
      <c r="O42" s="10">
        <f t="shared" si="6"/>
        <v>0.31900000000000001</v>
      </c>
      <c r="P42" s="10">
        <f t="shared" si="40"/>
        <v>13.053955578845018</v>
      </c>
      <c r="Q42" s="42">
        <f t="shared" si="41"/>
        <v>1.5568225256044649E-2</v>
      </c>
      <c r="R42" s="4">
        <f t="shared" si="42"/>
        <v>230648.66768704905</v>
      </c>
      <c r="S42">
        <f t="shared" si="9"/>
        <v>2.3064866768704906E-4</v>
      </c>
      <c r="T42" s="41">
        <f t="shared" si="10"/>
        <v>9.1914358020282977E-5</v>
      </c>
      <c r="U42" s="42">
        <f t="shared" si="43"/>
        <v>0.41391056659779385</v>
      </c>
      <c r="V42" s="42">
        <f t="shared" si="44"/>
        <v>0.51045521666217453</v>
      </c>
      <c r="W42" s="42">
        <f t="shared" si="45"/>
        <v>0.50152379899880228</v>
      </c>
      <c r="X42" s="42">
        <f t="shared" si="46"/>
        <v>8.9314176633722431E-3</v>
      </c>
      <c r="Y42" s="42">
        <f t="shared" si="29"/>
        <v>1.2075996788738831E-3</v>
      </c>
      <c r="Z42" s="10">
        <f t="shared" si="47"/>
        <v>13.138313805198955</v>
      </c>
      <c r="AA42">
        <f t="shared" si="14"/>
        <v>4214484.6121155052</v>
      </c>
      <c r="AB42" s="10">
        <f t="shared" si="15"/>
        <v>4.2144846121155055</v>
      </c>
      <c r="AC42" s="10">
        <f t="shared" si="16"/>
        <v>4.1134846121155055</v>
      </c>
      <c r="AD42" s="3">
        <f t="shared" si="17"/>
        <v>596.58950139456203</v>
      </c>
      <c r="AI42" s="94">
        <f t="shared" si="28"/>
        <v>0.50152379899880228</v>
      </c>
    </row>
    <row r="43" spans="2:35">
      <c r="B43" s="39">
        <f t="shared" si="30"/>
        <v>15</v>
      </c>
      <c r="C43" s="42">
        <f t="shared" si="31"/>
        <v>0.17805755395684911</v>
      </c>
      <c r="D43" s="10">
        <f t="shared" si="32"/>
        <v>9.7219424460431512</v>
      </c>
      <c r="E43" s="40">
        <f t="shared" si="33"/>
        <v>17.356115107913695</v>
      </c>
      <c r="F43" s="40">
        <f t="shared" si="34"/>
        <v>36.799999999999997</v>
      </c>
      <c r="G43" s="3">
        <f t="shared" si="35"/>
        <v>278.57553956834522</v>
      </c>
      <c r="H43" s="3">
        <f t="shared" si="36"/>
        <v>107.82541057508477</v>
      </c>
      <c r="I43">
        <f t="shared" si="1"/>
        <v>1.0782541057508477E-4</v>
      </c>
      <c r="J43" s="4">
        <f t="shared" si="37"/>
        <v>248.18168187265826</v>
      </c>
      <c r="K43" s="40">
        <f t="shared" si="38"/>
        <v>2.3016993911637895</v>
      </c>
      <c r="L43" s="40">
        <f t="shared" si="4"/>
        <v>3.6983006088362105</v>
      </c>
      <c r="M43" s="10">
        <f t="shared" si="39"/>
        <v>4.2144846121155055</v>
      </c>
      <c r="N43" s="10">
        <f t="shared" si="5"/>
        <v>8.26</v>
      </c>
      <c r="O43" s="10">
        <f t="shared" si="6"/>
        <v>0.31900000000000001</v>
      </c>
      <c r="P43" s="10">
        <f t="shared" si="40"/>
        <v>13.069938199363593</v>
      </c>
      <c r="Q43" s="42">
        <f t="shared" si="41"/>
        <v>1.647645476838475E-2</v>
      </c>
      <c r="R43" s="4">
        <f t="shared" si="42"/>
        <v>230389.88383207159</v>
      </c>
      <c r="S43">
        <f t="shared" si="9"/>
        <v>2.3038988383207158E-4</v>
      </c>
      <c r="T43" s="41">
        <f t="shared" si="10"/>
        <v>9.2173141875260455E-5</v>
      </c>
      <c r="U43" s="42">
        <f t="shared" si="43"/>
        <v>0.41344616603084405</v>
      </c>
      <c r="V43" s="42">
        <f t="shared" si="44"/>
        <v>0.51132512282412401</v>
      </c>
      <c r="W43" s="42">
        <f t="shared" si="45"/>
        <v>0.50349872013266772</v>
      </c>
      <c r="X43" s="42">
        <f t="shared" si="46"/>
        <v>7.8264026914562912E-3</v>
      </c>
      <c r="Y43" s="42">
        <f t="shared" si="29"/>
        <v>1.2147078487737216E-3</v>
      </c>
      <c r="Z43" s="10">
        <f t="shared" si="47"/>
        <v>13.178544465996476</v>
      </c>
      <c r="AA43">
        <f t="shared" si="14"/>
        <v>4227080.4601504598</v>
      </c>
      <c r="AB43" s="10">
        <f t="shared" si="15"/>
        <v>4.2270804601504599</v>
      </c>
      <c r="AC43" s="10">
        <f t="shared" si="16"/>
        <v>4.1260804601504599</v>
      </c>
      <c r="AD43" s="3">
        <f t="shared" si="17"/>
        <v>598.41631039165475</v>
      </c>
      <c r="AI43" s="94">
        <f t="shared" si="28"/>
        <v>0.50349872013266772</v>
      </c>
    </row>
    <row r="44" spans="2:35">
      <c r="B44" s="39">
        <f t="shared" si="30"/>
        <v>16</v>
      </c>
      <c r="C44" s="42">
        <f t="shared" si="31"/>
        <v>0.18992805755397238</v>
      </c>
      <c r="D44" s="10">
        <f t="shared" si="32"/>
        <v>9.710071942446028</v>
      </c>
      <c r="E44" s="40">
        <f t="shared" si="33"/>
        <v>17.379856115107941</v>
      </c>
      <c r="F44" s="40">
        <f t="shared" si="34"/>
        <v>36.799999999999997</v>
      </c>
      <c r="G44" s="3">
        <f t="shared" si="35"/>
        <v>278.48057553956824</v>
      </c>
      <c r="H44" s="3">
        <f t="shared" si="36"/>
        <v>107.82541057508477</v>
      </c>
      <c r="I44">
        <f t="shared" si="1"/>
        <v>1.0782541057508477E-4</v>
      </c>
      <c r="J44" s="4">
        <f t="shared" si="37"/>
        <v>248.82937377487326</v>
      </c>
      <c r="K44" s="40">
        <f t="shared" si="38"/>
        <v>2.3077062489050264</v>
      </c>
      <c r="L44" s="40">
        <f t="shared" si="4"/>
        <v>3.6922937510949736</v>
      </c>
      <c r="M44" s="10">
        <f t="shared" si="39"/>
        <v>4.2270804601504599</v>
      </c>
      <c r="N44" s="10">
        <f t="shared" si="5"/>
        <v>8.26</v>
      </c>
      <c r="O44" s="10">
        <f t="shared" si="6"/>
        <v>0.31900000000000001</v>
      </c>
      <c r="P44" s="10">
        <f t="shared" si="40"/>
        <v>13.082386375074675</v>
      </c>
      <c r="Q44" s="42">
        <f t="shared" si="41"/>
        <v>1.7383820080552847E-2</v>
      </c>
      <c r="R44" s="4">
        <f t="shared" si="42"/>
        <v>230130.97626923083</v>
      </c>
      <c r="S44">
        <f t="shared" si="9"/>
        <v>2.3013097626923082E-4</v>
      </c>
      <c r="T44" s="41">
        <f t="shared" si="10"/>
        <v>9.2432049438101222E-5</v>
      </c>
      <c r="U44" s="42">
        <f t="shared" si="43"/>
        <v>0.41298154346394811</v>
      </c>
      <c r="V44" s="42">
        <f t="shared" si="44"/>
        <v>0.5120567875641574</v>
      </c>
      <c r="W44" s="42">
        <f t="shared" si="45"/>
        <v>0.50504047705231336</v>
      </c>
      <c r="X44" s="42">
        <f t="shared" si="46"/>
        <v>7.0163105118440372E-3</v>
      </c>
      <c r="Y44" s="42">
        <f t="shared" si="29"/>
        <v>1.2210742055515694E-3</v>
      </c>
      <c r="Z44" s="10">
        <f t="shared" si="47"/>
        <v>13.210506669218491</v>
      </c>
      <c r="AA44">
        <f t="shared" si="14"/>
        <v>4237087.5305456761</v>
      </c>
      <c r="AB44" s="10">
        <f t="shared" si="15"/>
        <v>4.2370875305456766</v>
      </c>
      <c r="AC44" s="10">
        <f t="shared" si="16"/>
        <v>4.1360875305456766</v>
      </c>
      <c r="AD44" s="3">
        <f t="shared" si="17"/>
        <v>599.86766215310752</v>
      </c>
      <c r="AI44" s="94">
        <f t="shared" si="28"/>
        <v>0.50504047705231336</v>
      </c>
    </row>
    <row r="45" spans="2:35">
      <c r="B45" s="39">
        <f t="shared" si="30"/>
        <v>17</v>
      </c>
      <c r="C45" s="42">
        <f t="shared" si="31"/>
        <v>0.20179856115109565</v>
      </c>
      <c r="D45" s="10">
        <f t="shared" si="32"/>
        <v>9.6982014388489048</v>
      </c>
      <c r="E45" s="40">
        <f t="shared" si="33"/>
        <v>17.403597122302187</v>
      </c>
      <c r="F45" s="40">
        <f t="shared" si="34"/>
        <v>36.799999999999997</v>
      </c>
      <c r="G45" s="3">
        <f t="shared" si="35"/>
        <v>278.38561151079125</v>
      </c>
      <c r="H45" s="3">
        <f t="shared" si="36"/>
        <v>107.82541057508477</v>
      </c>
      <c r="I45">
        <f t="shared" si="1"/>
        <v>1.0782541057508477E-4</v>
      </c>
      <c r="J45" s="4">
        <f t="shared" si="37"/>
        <v>249.47795103353963</v>
      </c>
      <c r="K45" s="40">
        <f t="shared" si="38"/>
        <v>2.3137213176648594</v>
      </c>
      <c r="L45" s="40">
        <f t="shared" si="4"/>
        <v>3.6862786823351406</v>
      </c>
      <c r="M45" s="10">
        <f t="shared" si="39"/>
        <v>4.2370875305456766</v>
      </c>
      <c r="N45" s="10">
        <f t="shared" si="5"/>
        <v>8.26</v>
      </c>
      <c r="O45" s="10">
        <f t="shared" si="6"/>
        <v>0.31900000000000001</v>
      </c>
      <c r="P45" s="10">
        <f t="shared" si="40"/>
        <v>13.092258129367819</v>
      </c>
      <c r="Q45" s="42">
        <f t="shared" si="41"/>
        <v>1.8290501225992229E-2</v>
      </c>
      <c r="R45" s="4">
        <f t="shared" si="42"/>
        <v>229871.94525075785</v>
      </c>
      <c r="S45">
        <f t="shared" si="9"/>
        <v>2.2987194525075786E-4</v>
      </c>
      <c r="T45" s="41">
        <f t="shared" si="10"/>
        <v>9.269108045657418E-5</v>
      </c>
      <c r="U45" s="42">
        <f t="shared" si="43"/>
        <v>0.41251669934974744</v>
      </c>
      <c r="V45" s="42">
        <f t="shared" si="44"/>
        <v>0.51268752696451292</v>
      </c>
      <c r="W45" s="42">
        <f t="shared" si="45"/>
        <v>0.50626536242600095</v>
      </c>
      <c r="X45" s="42">
        <f t="shared" si="46"/>
        <v>6.4221645385119652E-3</v>
      </c>
      <c r="Y45" s="42">
        <f t="shared" si="29"/>
        <v>1.2268970610515477E-3</v>
      </c>
      <c r="Z45" s="10">
        <f t="shared" si="47"/>
        <v>13.236409102236646</v>
      </c>
      <c r="AA45">
        <f t="shared" si="14"/>
        <v>4245197.3429018389</v>
      </c>
      <c r="AB45" s="10">
        <f t="shared" si="15"/>
        <v>4.2451973429018386</v>
      </c>
      <c r="AC45" s="10">
        <f t="shared" si="16"/>
        <v>4.1441973429018386</v>
      </c>
      <c r="AD45" s="3">
        <f t="shared" si="17"/>
        <v>601.04384958692367</v>
      </c>
      <c r="AI45" s="94">
        <f t="shared" si="28"/>
        <v>0.50626536242600095</v>
      </c>
    </row>
    <row r="46" spans="2:35">
      <c r="B46" s="39">
        <f t="shared" si="30"/>
        <v>18</v>
      </c>
      <c r="C46" s="42">
        <f t="shared" si="31"/>
        <v>0.21366906474821892</v>
      </c>
      <c r="D46" s="10">
        <f t="shared" si="32"/>
        <v>9.6863309352517817</v>
      </c>
      <c r="E46" s="40">
        <f t="shared" si="33"/>
        <v>17.427338129496434</v>
      </c>
      <c r="F46" s="40">
        <f t="shared" si="34"/>
        <v>36.799999999999997</v>
      </c>
      <c r="G46" s="3">
        <f t="shared" si="35"/>
        <v>278.29064748201426</v>
      </c>
      <c r="H46" s="3">
        <f t="shared" si="36"/>
        <v>107.82541057508477</v>
      </c>
      <c r="I46">
        <f t="shared" si="1"/>
        <v>1.0782541057508477E-4</v>
      </c>
      <c r="J46" s="4">
        <f t="shared" si="37"/>
        <v>250.12741364865769</v>
      </c>
      <c r="K46" s="40">
        <f t="shared" si="38"/>
        <v>2.3197445974432918</v>
      </c>
      <c r="L46" s="40">
        <f t="shared" si="4"/>
        <v>3.6802554025567082</v>
      </c>
      <c r="M46" s="10">
        <f t="shared" si="39"/>
        <v>4.2451973429018386</v>
      </c>
      <c r="N46" s="10">
        <f t="shared" si="5"/>
        <v>8.26</v>
      </c>
      <c r="O46" s="10">
        <f t="shared" si="6"/>
        <v>0.31900000000000001</v>
      </c>
      <c r="P46" s="10">
        <f t="shared" si="40"/>
        <v>13.100246639407034</v>
      </c>
      <c r="Q46" s="42">
        <f t="shared" si="41"/>
        <v>1.9196629478678361E-2</v>
      </c>
      <c r="R46" s="4">
        <f t="shared" si="42"/>
        <v>229612.79102888357</v>
      </c>
      <c r="S46">
        <f t="shared" si="9"/>
        <v>2.2961279102888356E-4</v>
      </c>
      <c r="T46" s="41">
        <f t="shared" si="10"/>
        <v>9.2950234678448477E-5</v>
      </c>
      <c r="U46" s="42">
        <f t="shared" si="43"/>
        <v>0.41205163414088297</v>
      </c>
      <c r="V46" s="42">
        <f t="shared" si="44"/>
        <v>0.51324435308779537</v>
      </c>
      <c r="W46" s="42">
        <f t="shared" si="45"/>
        <v>0.50725801963196615</v>
      </c>
      <c r="X46" s="42">
        <f t="shared" si="46"/>
        <v>5.9863334558292181E-3</v>
      </c>
      <c r="Y46" s="42">
        <f t="shared" si="29"/>
        <v>1.2323214469258748E-3</v>
      </c>
      <c r="Z46" s="10">
        <f t="shared" si="47"/>
        <v>13.257862674461885</v>
      </c>
      <c r="AA46">
        <f t="shared" si="14"/>
        <v>4251914.2580655254</v>
      </c>
      <c r="AB46" s="10">
        <f t="shared" si="15"/>
        <v>4.2519142580655256</v>
      </c>
      <c r="AC46" s="10">
        <f t="shared" si="16"/>
        <v>4.1509142580655256</v>
      </c>
      <c r="AD46" s="3">
        <f t="shared" si="17"/>
        <v>602.01802147433295</v>
      </c>
      <c r="AI46" s="94">
        <f t="shared" si="28"/>
        <v>0.50725801963196615</v>
      </c>
    </row>
    <row r="47" spans="2:35">
      <c r="B47" s="39">
        <f t="shared" si="30"/>
        <v>19</v>
      </c>
      <c r="C47" s="42">
        <f t="shared" si="31"/>
        <v>0.2255395683453422</v>
      </c>
      <c r="D47" s="10">
        <f t="shared" si="32"/>
        <v>9.6744604316546585</v>
      </c>
      <c r="E47" s="40">
        <f t="shared" si="33"/>
        <v>17.45107913669068</v>
      </c>
      <c r="F47" s="40">
        <f t="shared" si="34"/>
        <v>36.799999999999997</v>
      </c>
      <c r="G47" s="3">
        <f t="shared" si="35"/>
        <v>278.19568345323728</v>
      </c>
      <c r="H47" s="3">
        <f t="shared" si="36"/>
        <v>107.82541057508477</v>
      </c>
      <c r="I47">
        <f t="shared" si="1"/>
        <v>1.0782541057508477E-4</v>
      </c>
      <c r="J47" s="4">
        <f t="shared" si="37"/>
        <v>250.77776162022701</v>
      </c>
      <c r="K47" s="40">
        <f t="shared" si="38"/>
        <v>2.3257760882403193</v>
      </c>
      <c r="L47" s="40">
        <f t="shared" si="4"/>
        <v>3.6742239117596807</v>
      </c>
      <c r="M47" s="10">
        <f t="shared" si="39"/>
        <v>4.2519142580655256</v>
      </c>
      <c r="N47" s="10">
        <f t="shared" si="5"/>
        <v>8.26</v>
      </c>
      <c r="O47" s="10">
        <f t="shared" si="6"/>
        <v>0.31900000000000001</v>
      </c>
      <c r="P47" s="10">
        <f t="shared" si="40"/>
        <v>13.106855221690905</v>
      </c>
      <c r="Q47" s="42">
        <f t="shared" si="41"/>
        <v>2.0102300854179515E-2</v>
      </c>
      <c r="R47" s="4">
        <f t="shared" si="42"/>
        <v>229353.51385583921</v>
      </c>
      <c r="S47">
        <f t="shared" si="9"/>
        <v>2.2935351385583921E-4</v>
      </c>
      <c r="T47" s="41">
        <f t="shared" si="10"/>
        <v>9.3209511851492826E-5</v>
      </c>
      <c r="U47" s="42">
        <f t="shared" si="43"/>
        <v>0.41158634828999618</v>
      </c>
      <c r="V47" s="42">
        <f t="shared" si="44"/>
        <v>0.51374688819034464</v>
      </c>
      <c r="W47" s="42">
        <f t="shared" si="45"/>
        <v>0.50808018344368799</v>
      </c>
      <c r="X47" s="42">
        <f t="shared" si="46"/>
        <v>5.6667047466566478E-3</v>
      </c>
      <c r="Y47" s="42">
        <f t="shared" si="29"/>
        <v>1.2374536192083382E-3</v>
      </c>
      <c r="Z47" s="10">
        <f t="shared" si="47"/>
        <v>13.276044414650793</v>
      </c>
      <c r="AA47">
        <f t="shared" si="14"/>
        <v>4257606.7928608935</v>
      </c>
      <c r="AB47" s="10">
        <f t="shared" si="15"/>
        <v>4.2576067928608934</v>
      </c>
      <c r="AC47" s="10">
        <f t="shared" si="16"/>
        <v>4.1566067928608934</v>
      </c>
      <c r="AD47" s="3">
        <f t="shared" si="17"/>
        <v>602.84362478040521</v>
      </c>
      <c r="AI47" s="94">
        <f t="shared" si="28"/>
        <v>0.50808018344368799</v>
      </c>
    </row>
    <row r="48" spans="2:35">
      <c r="B48" s="39">
        <f t="shared" si="30"/>
        <v>20</v>
      </c>
      <c r="C48" s="42">
        <f t="shared" si="31"/>
        <v>0.23741007194246547</v>
      </c>
      <c r="D48" s="10">
        <f t="shared" si="32"/>
        <v>9.6625899280575354</v>
      </c>
      <c r="E48" s="40">
        <f t="shared" si="33"/>
        <v>17.474820143884926</v>
      </c>
      <c r="F48" s="40">
        <f t="shared" si="34"/>
        <v>36.799999999999997</v>
      </c>
      <c r="G48" s="3">
        <f t="shared" si="35"/>
        <v>278.10071942446029</v>
      </c>
      <c r="H48" s="3">
        <f t="shared" si="36"/>
        <v>107.82541057508477</v>
      </c>
      <c r="I48">
        <f t="shared" si="1"/>
        <v>1.0782541057508477E-4</v>
      </c>
      <c r="J48" s="4">
        <f t="shared" si="37"/>
        <v>251.42899494824803</v>
      </c>
      <c r="K48" s="40">
        <f t="shared" si="38"/>
        <v>2.3318157900559457</v>
      </c>
      <c r="L48" s="40">
        <f t="shared" si="4"/>
        <v>3.6681842099440543</v>
      </c>
      <c r="M48" s="10">
        <f t="shared" si="39"/>
        <v>4.2576067928608934</v>
      </c>
      <c r="N48" s="10">
        <f t="shared" si="5"/>
        <v>8.26</v>
      </c>
      <c r="O48" s="10">
        <f t="shared" si="6"/>
        <v>0.31900000000000001</v>
      </c>
      <c r="P48" s="10">
        <f t="shared" si="40"/>
        <v>13.112450381607829</v>
      </c>
      <c r="Q48" s="42">
        <f t="shared" si="41"/>
        <v>2.1007585774362965E-2</v>
      </c>
      <c r="R48" s="4">
        <f t="shared" si="42"/>
        <v>229094.11398385561</v>
      </c>
      <c r="S48">
        <f t="shared" si="9"/>
        <v>2.2909411398385561E-4</v>
      </c>
      <c r="T48" s="41">
        <f t="shared" si="10"/>
        <v>9.3468911723476426E-5</v>
      </c>
      <c r="U48" s="42">
        <f t="shared" si="43"/>
        <v>0.41112084224972806</v>
      </c>
      <c r="V48" s="42">
        <f t="shared" si="44"/>
        <v>0.51420942720861307</v>
      </c>
      <c r="W48" s="42">
        <f t="shared" si="45"/>
        <v>0.50877696105538417</v>
      </c>
      <c r="X48" s="42">
        <f t="shared" si="46"/>
        <v>5.4324661532288987E-3</v>
      </c>
      <c r="Y48" s="42">
        <f t="shared" si="29"/>
        <v>1.2423715488962632E-3</v>
      </c>
      <c r="Z48" s="10">
        <f t="shared" si="47"/>
        <v>13.291815706293486</v>
      </c>
      <c r="AA48">
        <f t="shared" si="14"/>
        <v>4262544.6384967417</v>
      </c>
      <c r="AB48" s="10">
        <f t="shared" si="15"/>
        <v>4.2625446384967418</v>
      </c>
      <c r="AC48" s="10">
        <f t="shared" si="16"/>
        <v>4.1615446384967418</v>
      </c>
      <c r="AD48" s="3">
        <f t="shared" si="17"/>
        <v>603.55977353107198</v>
      </c>
      <c r="AI48" s="94">
        <f t="shared" si="28"/>
        <v>0.50877696105538417</v>
      </c>
    </row>
    <row r="49" spans="2:35">
      <c r="B49" s="39">
        <f t="shared" si="30"/>
        <v>21</v>
      </c>
      <c r="C49" s="42">
        <f t="shared" si="31"/>
        <v>0.24928057553958874</v>
      </c>
      <c r="D49" s="10">
        <f t="shared" si="32"/>
        <v>9.6507194244604122</v>
      </c>
      <c r="E49" s="40">
        <f t="shared" si="33"/>
        <v>17.498561151079173</v>
      </c>
      <c r="F49" s="40">
        <f t="shared" si="34"/>
        <v>36.799999999999997</v>
      </c>
      <c r="G49" s="3">
        <f t="shared" si="35"/>
        <v>278.00575539568331</v>
      </c>
      <c r="H49" s="3">
        <f t="shared" si="36"/>
        <v>107.82541057508477</v>
      </c>
      <c r="I49">
        <f t="shared" si="1"/>
        <v>1.0782541057508477E-4</v>
      </c>
      <c r="J49" s="4">
        <f t="shared" si="37"/>
        <v>252.08111363272019</v>
      </c>
      <c r="K49" s="40">
        <f t="shared" si="38"/>
        <v>2.3378637028901665</v>
      </c>
      <c r="L49" s="40">
        <f t="shared" si="4"/>
        <v>3.6621362971098335</v>
      </c>
      <c r="M49" s="10">
        <f t="shared" si="39"/>
        <v>4.2625446384967418</v>
      </c>
      <c r="N49" s="10">
        <f t="shared" si="5"/>
        <v>8.26</v>
      </c>
      <c r="O49" s="10">
        <f t="shared" si="6"/>
        <v>0.31900000000000001</v>
      </c>
      <c r="P49" s="10">
        <f t="shared" si="40"/>
        <v>13.11729963718296</v>
      </c>
      <c r="Q49" s="42">
        <f t="shared" si="41"/>
        <v>2.1912536025211437E-2</v>
      </c>
      <c r="R49" s="4">
        <f t="shared" si="42"/>
        <v>228834.59166516407</v>
      </c>
      <c r="S49">
        <f t="shared" si="9"/>
        <v>2.2883459166516407E-4</v>
      </c>
      <c r="T49" s="41">
        <f t="shared" si="10"/>
        <v>9.3728434042167965E-5</v>
      </c>
      <c r="U49" s="42">
        <f t="shared" si="43"/>
        <v>0.41065511647272018</v>
      </c>
      <c r="V49" s="42">
        <f t="shared" si="44"/>
        <v>0.51464240887409574</v>
      </c>
      <c r="W49" s="42">
        <f t="shared" si="45"/>
        <v>0.5093813632088624</v>
      </c>
      <c r="X49" s="42">
        <f t="shared" si="46"/>
        <v>5.2610456652333326E-3</v>
      </c>
      <c r="Y49" s="42">
        <f t="shared" si="29"/>
        <v>1.2471325334907414E-3</v>
      </c>
      <c r="Z49" s="10">
        <f t="shared" si="47"/>
        <v>13.305807850472169</v>
      </c>
      <c r="AA49">
        <f t="shared" si="14"/>
        <v>4266925.4495066553</v>
      </c>
      <c r="AB49" s="10">
        <f t="shared" si="15"/>
        <v>4.2669254495066555</v>
      </c>
      <c r="AC49" s="10">
        <f t="shared" si="16"/>
        <v>4.1659254495066556</v>
      </c>
      <c r="AD49" s="3">
        <f t="shared" si="17"/>
        <v>604.19513408363389</v>
      </c>
      <c r="AI49" s="94">
        <f t="shared" si="28"/>
        <v>0.5093813632088624</v>
      </c>
    </row>
    <row r="50" spans="2:35">
      <c r="B50" s="39">
        <f t="shared" si="30"/>
        <v>22</v>
      </c>
      <c r="C50" s="42">
        <f t="shared" si="31"/>
        <v>0.26115107913671204</v>
      </c>
      <c r="D50" s="10">
        <f t="shared" si="32"/>
        <v>9.638848920863289</v>
      </c>
      <c r="E50" s="40">
        <f t="shared" si="33"/>
        <v>17.522302158273419</v>
      </c>
      <c r="F50" s="40">
        <f t="shared" si="34"/>
        <v>36.799999999999997</v>
      </c>
      <c r="G50" s="3">
        <f t="shared" si="35"/>
        <v>277.91079136690632</v>
      </c>
      <c r="H50" s="3">
        <f t="shared" si="36"/>
        <v>107.82541057508477</v>
      </c>
      <c r="I50">
        <f t="shared" si="1"/>
        <v>1.0782541057508477E-4</v>
      </c>
      <c r="J50" s="4">
        <f t="shared" si="37"/>
        <v>252.73411767364405</v>
      </c>
      <c r="K50" s="40">
        <f t="shared" si="38"/>
        <v>2.3439198267429862</v>
      </c>
      <c r="L50" s="40">
        <f t="shared" si="4"/>
        <v>3.6560801732570138</v>
      </c>
      <c r="M50" s="10">
        <f t="shared" si="39"/>
        <v>4.2669254495066555</v>
      </c>
      <c r="N50" s="10">
        <f t="shared" si="5"/>
        <v>8.26</v>
      </c>
      <c r="O50" s="10">
        <f t="shared" si="6"/>
        <v>0.31900000000000001</v>
      </c>
      <c r="P50" s="10">
        <f t="shared" si="40"/>
        <v>13.121598650404808</v>
      </c>
      <c r="Q50" s="42">
        <f t="shared" si="41"/>
        <v>2.2817189788322617E-2</v>
      </c>
      <c r="R50" s="4">
        <f t="shared" si="42"/>
        <v>228574.94715199541</v>
      </c>
      <c r="S50">
        <f t="shared" si="9"/>
        <v>2.2857494715199542E-4</v>
      </c>
      <c r="T50" s="41">
        <f t="shared" si="10"/>
        <v>9.3988078555336615E-5</v>
      </c>
      <c r="U50" s="42">
        <f t="shared" si="43"/>
        <v>0.41018917141161337</v>
      </c>
      <c r="V50" s="42">
        <f t="shared" si="44"/>
        <v>0.51505347140146218</v>
      </c>
      <c r="W50" s="42">
        <f t="shared" si="45"/>
        <v>0.50991758321322034</v>
      </c>
      <c r="X50" s="42">
        <f t="shared" si="46"/>
        <v>5.1358881882418439E-3</v>
      </c>
      <c r="Y50" s="42">
        <f t="shared" si="29"/>
        <v>1.2517787340671526E-3</v>
      </c>
      <c r="Z50" s="10">
        <f t="shared" si="47"/>
        <v>13.318484145094558</v>
      </c>
      <c r="AA50">
        <f t="shared" si="14"/>
        <v>4270894.2801831765</v>
      </c>
      <c r="AB50" s="10">
        <f t="shared" si="15"/>
        <v>4.2708942801831764</v>
      </c>
      <c r="AC50" s="10">
        <f t="shared" si="16"/>
        <v>4.1698942801831764</v>
      </c>
      <c r="AD50" s="3">
        <f t="shared" si="17"/>
        <v>604.77074404397047</v>
      </c>
      <c r="AI50" s="94">
        <f t="shared" si="28"/>
        <v>0.50991758321322034</v>
      </c>
    </row>
    <row r="51" spans="2:35">
      <c r="B51" s="39">
        <f t="shared" si="30"/>
        <v>23</v>
      </c>
      <c r="C51" s="42">
        <f t="shared" si="31"/>
        <v>0.27302158273383531</v>
      </c>
      <c r="D51" s="10">
        <f t="shared" si="32"/>
        <v>9.6269784172661659</v>
      </c>
      <c r="E51" s="40">
        <f t="shared" si="33"/>
        <v>17.546043165467665</v>
      </c>
      <c r="F51" s="40">
        <f t="shared" si="34"/>
        <v>36.799999999999997</v>
      </c>
      <c r="G51" s="3">
        <f t="shared" si="35"/>
        <v>277.81582733812934</v>
      </c>
      <c r="H51" s="3">
        <f t="shared" si="36"/>
        <v>107.82541057508477</v>
      </c>
      <c r="I51">
        <f t="shared" si="1"/>
        <v>1.0782541057508477E-4</v>
      </c>
      <c r="J51" s="4">
        <f t="shared" si="37"/>
        <v>253.3880070710195</v>
      </c>
      <c r="K51" s="40">
        <f t="shared" si="38"/>
        <v>2.3499841616144042</v>
      </c>
      <c r="L51" s="40">
        <f t="shared" si="4"/>
        <v>3.6500158383855958</v>
      </c>
      <c r="M51" s="10">
        <f t="shared" si="39"/>
        <v>4.2708942801831764</v>
      </c>
      <c r="N51" s="10">
        <f t="shared" si="5"/>
        <v>8.26</v>
      </c>
      <c r="O51" s="10">
        <f t="shared" si="6"/>
        <v>0.31900000000000001</v>
      </c>
      <c r="P51" s="10">
        <f t="shared" si="40"/>
        <v>13.125490781432919</v>
      </c>
      <c r="Q51" s="42">
        <f t="shared" si="41"/>
        <v>2.3721575292437638E-2</v>
      </c>
      <c r="R51" s="4">
        <f t="shared" si="42"/>
        <v>228315.1806965807</v>
      </c>
      <c r="S51">
        <f t="shared" si="9"/>
        <v>2.283151806965807E-4</v>
      </c>
      <c r="T51" s="41">
        <f t="shared" si="10"/>
        <v>9.4247845010751334E-5</v>
      </c>
      <c r="U51" s="42">
        <f t="shared" si="43"/>
        <v>0.40972300751904889</v>
      </c>
      <c r="V51" s="42">
        <f t="shared" si="44"/>
        <v>0.51544821366928806</v>
      </c>
      <c r="W51" s="42">
        <f t="shared" si="45"/>
        <v>0.51040337600314978</v>
      </c>
      <c r="X51" s="42">
        <f t="shared" si="46"/>
        <v>5.0448376661382799E-3</v>
      </c>
      <c r="Y51" s="42">
        <f t="shared" si="29"/>
        <v>1.2563412121230214E-3</v>
      </c>
      <c r="Z51" s="10">
        <f t="shared" si="47"/>
        <v>13.330185024174337</v>
      </c>
      <c r="AA51">
        <f t="shared" si="14"/>
        <v>4274557.7172692856</v>
      </c>
      <c r="AB51" s="10">
        <f t="shared" si="15"/>
        <v>4.2745577172692855</v>
      </c>
      <c r="AC51" s="10">
        <f t="shared" si="16"/>
        <v>4.1735577172692855</v>
      </c>
      <c r="AD51" s="3">
        <f t="shared" si="17"/>
        <v>605.30206196798918</v>
      </c>
      <c r="AI51" s="94">
        <f t="shared" si="28"/>
        <v>0.51040337600314978</v>
      </c>
    </row>
    <row r="52" spans="2:35">
      <c r="B52" s="39">
        <f t="shared" si="30"/>
        <v>24</v>
      </c>
      <c r="C52" s="42">
        <f t="shared" si="31"/>
        <v>0.28489208633095858</v>
      </c>
      <c r="D52" s="10">
        <f t="shared" si="32"/>
        <v>9.6151079136690427</v>
      </c>
      <c r="E52" s="40">
        <f t="shared" si="33"/>
        <v>17.569784172661912</v>
      </c>
      <c r="F52" s="40">
        <f t="shared" si="34"/>
        <v>36.799999999999997</v>
      </c>
      <c r="G52" s="3">
        <f t="shared" si="35"/>
        <v>277.72086330935235</v>
      </c>
      <c r="H52" s="3">
        <f t="shared" si="36"/>
        <v>107.82541057508477</v>
      </c>
      <c r="I52">
        <f t="shared" si="1"/>
        <v>1.0782541057508477E-4</v>
      </c>
      <c r="J52" s="4">
        <f t="shared" si="37"/>
        <v>254.0427818248462</v>
      </c>
      <c r="K52" s="40">
        <f t="shared" si="38"/>
        <v>2.3560567075044174</v>
      </c>
      <c r="L52" s="40">
        <f t="shared" si="4"/>
        <v>3.6439432924955826</v>
      </c>
      <c r="M52" s="10">
        <f t="shared" si="39"/>
        <v>4.2745577172692855</v>
      </c>
      <c r="N52" s="10">
        <f t="shared" si="5"/>
        <v>8.26</v>
      </c>
      <c r="O52" s="10">
        <f t="shared" si="6"/>
        <v>0.31900000000000001</v>
      </c>
      <c r="P52" s="10">
        <f t="shared" si="40"/>
        <v>13.129081235281658</v>
      </c>
      <c r="Q52" s="42">
        <f t="shared" si="41"/>
        <v>2.4625713471217718E-2</v>
      </c>
      <c r="R52" s="4">
        <f t="shared" si="42"/>
        <v>228055.29255115116</v>
      </c>
      <c r="S52">
        <f t="shared" si="9"/>
        <v>2.2805529255115115E-4</v>
      </c>
      <c r="T52" s="41">
        <f t="shared" si="10"/>
        <v>9.4507733156180888E-5</v>
      </c>
      <c r="U52" s="42">
        <f t="shared" si="43"/>
        <v>0.40925662524766832</v>
      </c>
      <c r="V52" s="42">
        <f t="shared" si="44"/>
        <v>0.51583074614750202</v>
      </c>
      <c r="W52" s="42">
        <f t="shared" si="45"/>
        <v>0.5108517880085599</v>
      </c>
      <c r="X52" s="42">
        <f t="shared" si="46"/>
        <v>4.9789581389421134E-3</v>
      </c>
      <c r="Y52" s="42">
        <f t="shared" si="29"/>
        <v>1.2608428782669868E-3</v>
      </c>
      <c r="Z52" s="10">
        <f t="shared" si="47"/>
        <v>13.341160941648578</v>
      </c>
      <c r="AA52">
        <f t="shared" si="14"/>
        <v>4277994.1755776778</v>
      </c>
      <c r="AB52" s="10">
        <f t="shared" si="15"/>
        <v>4.2779941755776774</v>
      </c>
      <c r="AC52" s="10">
        <f t="shared" si="16"/>
        <v>4.1769941755776774</v>
      </c>
      <c r="AD52" s="3">
        <f t="shared" si="17"/>
        <v>605.80046056238973</v>
      </c>
      <c r="AI52" s="94">
        <f t="shared" si="28"/>
        <v>0.5108517880085599</v>
      </c>
    </row>
    <row r="53" spans="2:35">
      <c r="B53" s="39">
        <f t="shared" si="30"/>
        <v>25</v>
      </c>
      <c r="C53" s="42">
        <f t="shared" si="31"/>
        <v>0.29676258992808185</v>
      </c>
      <c r="D53" s="10">
        <f t="shared" si="32"/>
        <v>9.6032374100719196</v>
      </c>
      <c r="E53" s="40">
        <f t="shared" si="33"/>
        <v>17.593525179856158</v>
      </c>
      <c r="F53" s="40">
        <f t="shared" si="34"/>
        <v>36.799999999999997</v>
      </c>
      <c r="G53" s="3">
        <f t="shared" si="35"/>
        <v>277.62589928057537</v>
      </c>
      <c r="H53" s="3">
        <f t="shared" si="36"/>
        <v>107.82541057508477</v>
      </c>
      <c r="I53">
        <f t="shared" si="1"/>
        <v>1.0782541057508477E-4</v>
      </c>
      <c r="J53" s="4">
        <f t="shared" si="37"/>
        <v>254.69844193512438</v>
      </c>
      <c r="K53" s="40">
        <f t="shared" si="38"/>
        <v>2.3621374644130273</v>
      </c>
      <c r="L53" s="40">
        <f t="shared" si="4"/>
        <v>3.6378625355869727</v>
      </c>
      <c r="M53" s="10">
        <f t="shared" si="39"/>
        <v>4.2779941755776774</v>
      </c>
      <c r="N53" s="10">
        <f t="shared" si="5"/>
        <v>8.26</v>
      </c>
      <c r="O53" s="10">
        <f t="shared" si="6"/>
        <v>0.31900000000000001</v>
      </c>
      <c r="P53" s="10">
        <f t="shared" si="40"/>
        <v>13.132447327936969</v>
      </c>
      <c r="Q53" s="42">
        <f t="shared" si="41"/>
        <v>2.5529619902418157E-2</v>
      </c>
      <c r="R53" s="4">
        <f t="shared" si="42"/>
        <v>227795.2829679377</v>
      </c>
      <c r="S53">
        <f t="shared" si="9"/>
        <v>2.2779528296793769E-4</v>
      </c>
      <c r="T53" s="41">
        <f t="shared" si="10"/>
        <v>9.4767742739394344E-5</v>
      </c>
      <c r="U53" s="42">
        <f t="shared" si="43"/>
        <v>0.40879002505011258</v>
      </c>
      <c r="V53" s="42">
        <f t="shared" si="44"/>
        <v>0.51620409087704078</v>
      </c>
      <c r="W53" s="42">
        <f t="shared" si="45"/>
        <v>0.51127241735890883</v>
      </c>
      <c r="X53" s="42">
        <f t="shared" si="46"/>
        <v>4.9316735181319515E-3</v>
      </c>
      <c r="Y53" s="42">
        <f t="shared" si="29"/>
        <v>1.2653006496766072E-3</v>
      </c>
      <c r="Z53" s="10">
        <f t="shared" si="47"/>
        <v>13.351596367089895</v>
      </c>
      <c r="AA53">
        <f t="shared" si="14"/>
        <v>4281261.4108264465</v>
      </c>
      <c r="AB53" s="10">
        <f t="shared" si="15"/>
        <v>4.2812614108264464</v>
      </c>
      <c r="AC53" s="10">
        <f t="shared" si="16"/>
        <v>4.1802614108264464</v>
      </c>
      <c r="AD53" s="3">
        <f t="shared" si="17"/>
        <v>606.27431629100022</v>
      </c>
      <c r="AI53" s="94">
        <f t="shared" si="28"/>
        <v>0.51127241735890883</v>
      </c>
    </row>
    <row r="54" spans="2:35">
      <c r="B54" s="39">
        <f t="shared" si="30"/>
        <v>26</v>
      </c>
      <c r="C54" s="42">
        <f t="shared" si="31"/>
        <v>0.30863309352520513</v>
      </c>
      <c r="D54" s="10">
        <f t="shared" si="32"/>
        <v>9.5913669064747964</v>
      </c>
      <c r="E54" s="40">
        <f t="shared" si="33"/>
        <v>17.617266187050404</v>
      </c>
      <c r="F54" s="40">
        <f t="shared" si="34"/>
        <v>36.799999999999997</v>
      </c>
      <c r="G54" s="3">
        <f t="shared" si="35"/>
        <v>277.53093525179838</v>
      </c>
      <c r="H54" s="3">
        <f t="shared" si="36"/>
        <v>107.82541057508477</v>
      </c>
      <c r="I54">
        <f t="shared" si="1"/>
        <v>1.0782541057508477E-4</v>
      </c>
      <c r="J54" s="4">
        <f t="shared" si="37"/>
        <v>255.35498740185403</v>
      </c>
      <c r="K54" s="40">
        <f t="shared" si="38"/>
        <v>2.3682264323402347</v>
      </c>
      <c r="L54" s="40">
        <f t="shared" si="4"/>
        <v>3.6317735676597653</v>
      </c>
      <c r="M54" s="10">
        <f t="shared" si="39"/>
        <v>4.2812614108264464</v>
      </c>
      <c r="N54" s="10">
        <f t="shared" si="5"/>
        <v>8.26</v>
      </c>
      <c r="O54" s="10">
        <f t="shared" si="6"/>
        <v>0.31900000000000001</v>
      </c>
      <c r="P54" s="10">
        <f t="shared" si="40"/>
        <v>13.135645955407737</v>
      </c>
      <c r="Q54" s="42">
        <f t="shared" si="41"/>
        <v>2.643330622568088E-2</v>
      </c>
      <c r="R54" s="4">
        <f t="shared" si="42"/>
        <v>227535.1521991714</v>
      </c>
      <c r="S54">
        <f t="shared" si="9"/>
        <v>2.2753515219917141E-4</v>
      </c>
      <c r="T54" s="41">
        <f t="shared" si="10"/>
        <v>9.502787350816063E-5</v>
      </c>
      <c r="U54" s="42">
        <f t="shared" si="43"/>
        <v>0.408323207379023</v>
      </c>
      <c r="V54" s="42">
        <f t="shared" si="44"/>
        <v>0.51657047259955724</v>
      </c>
      <c r="W54" s="42">
        <f t="shared" si="45"/>
        <v>0.51167233346927488</v>
      </c>
      <c r="X54" s="42">
        <f t="shared" si="46"/>
        <v>4.898139130282364E-3</v>
      </c>
      <c r="Y54" s="42">
        <f t="shared" si="29"/>
        <v>1.2697270310180813E-3</v>
      </c>
      <c r="Z54" s="10">
        <f t="shared" si="47"/>
        <v>13.36162732199876</v>
      </c>
      <c r="AA54">
        <f t="shared" si="14"/>
        <v>4284402.0100901145</v>
      </c>
      <c r="AB54" s="10">
        <f t="shared" si="15"/>
        <v>4.2844020100901146</v>
      </c>
      <c r="AC54" s="10">
        <f t="shared" si="16"/>
        <v>4.1834020100901146</v>
      </c>
      <c r="AD54" s="3">
        <f t="shared" si="17"/>
        <v>606.72980566934223</v>
      </c>
      <c r="AI54" s="94">
        <f t="shared" si="28"/>
        <v>0.51167233346927488</v>
      </c>
    </row>
    <row r="55" spans="2:35">
      <c r="B55" s="39">
        <f t="shared" si="30"/>
        <v>27</v>
      </c>
      <c r="C55" s="42">
        <f t="shared" si="31"/>
        <v>0.3205035971223284</v>
      </c>
      <c r="D55" s="10">
        <f t="shared" si="32"/>
        <v>9.5794964028776732</v>
      </c>
      <c r="E55" s="40">
        <f t="shared" si="33"/>
        <v>17.641007194244651</v>
      </c>
      <c r="F55" s="40">
        <f t="shared" si="34"/>
        <v>36.799999999999997</v>
      </c>
      <c r="G55" s="3">
        <f t="shared" si="35"/>
        <v>277.4359712230214</v>
      </c>
      <c r="H55" s="3">
        <f t="shared" si="36"/>
        <v>107.82541057508477</v>
      </c>
      <c r="I55">
        <f t="shared" si="1"/>
        <v>1.0782541057508477E-4</v>
      </c>
      <c r="J55" s="4">
        <f t="shared" si="37"/>
        <v>256.01241822503516</v>
      </c>
      <c r="K55" s="40">
        <f t="shared" si="38"/>
        <v>2.3743236112860391</v>
      </c>
      <c r="L55" s="40">
        <f t="shared" si="4"/>
        <v>3.6256763887139609</v>
      </c>
      <c r="M55" s="10">
        <f t="shared" si="39"/>
        <v>4.2844020100901146</v>
      </c>
      <c r="N55" s="10">
        <f t="shared" si="5"/>
        <v>8.26</v>
      </c>
      <c r="O55" s="10">
        <f t="shared" si="6"/>
        <v>0.31900000000000001</v>
      </c>
      <c r="P55" s="10">
        <f t="shared" si="40"/>
        <v>13.138719039528453</v>
      </c>
      <c r="Q55" s="42">
        <f t="shared" si="41"/>
        <v>2.7336781180995039E-2</v>
      </c>
      <c r="R55" s="4">
        <f t="shared" si="42"/>
        <v>227274.90049708329</v>
      </c>
      <c r="S55">
        <f t="shared" si="9"/>
        <v>2.2727490049708328E-4</v>
      </c>
      <c r="T55" s="41">
        <f t="shared" si="10"/>
        <v>9.5288125210248758E-5</v>
      </c>
      <c r="U55" s="42">
        <f t="shared" si="43"/>
        <v>0.40785617268704083</v>
      </c>
      <c r="V55" s="42">
        <f t="shared" si="44"/>
        <v>0.51693153112337509</v>
      </c>
      <c r="W55" s="42">
        <f t="shared" si="45"/>
        <v>0.51205674908251164</v>
      </c>
      <c r="X55" s="42">
        <f t="shared" si="46"/>
        <v>4.8747820408634457E-3</v>
      </c>
      <c r="Y55" s="42">
        <f t="shared" si="29"/>
        <v>1.2741312745046167E-3</v>
      </c>
      <c r="Z55" s="10">
        <f t="shared" si="47"/>
        <v>13.371354213269555</v>
      </c>
      <c r="AA55">
        <f t="shared" si="14"/>
        <v>4287447.4098392278</v>
      </c>
      <c r="AB55" s="10">
        <f t="shared" si="15"/>
        <v>4.2874474098392277</v>
      </c>
      <c r="AC55" s="10">
        <f t="shared" si="16"/>
        <v>4.1864474098392277</v>
      </c>
      <c r="AD55" s="3">
        <f t="shared" si="17"/>
        <v>607.17148801149062</v>
      </c>
      <c r="AI55" s="94">
        <f t="shared" si="28"/>
        <v>0.51205674908251164</v>
      </c>
    </row>
    <row r="56" spans="2:35">
      <c r="B56" s="39">
        <f t="shared" si="30"/>
        <v>28</v>
      </c>
      <c r="C56" s="42">
        <f t="shared" si="31"/>
        <v>0.33237410071945167</v>
      </c>
      <c r="D56" s="10">
        <f t="shared" si="32"/>
        <v>9.5676258992805501</v>
      </c>
      <c r="E56" s="40">
        <f t="shared" si="33"/>
        <v>17.664748201438897</v>
      </c>
      <c r="F56" s="40">
        <f t="shared" si="34"/>
        <v>36.799999999999997</v>
      </c>
      <c r="G56" s="3">
        <f t="shared" si="35"/>
        <v>277.34100719424441</v>
      </c>
      <c r="H56" s="3">
        <f t="shared" si="36"/>
        <v>107.82541057508477</v>
      </c>
      <c r="I56">
        <f t="shared" si="1"/>
        <v>1.0782541057508477E-4</v>
      </c>
      <c r="J56" s="4">
        <f t="shared" si="37"/>
        <v>256.67073440466766</v>
      </c>
      <c r="K56" s="40">
        <f t="shared" si="38"/>
        <v>2.3804290012504397</v>
      </c>
      <c r="L56" s="40">
        <f t="shared" si="4"/>
        <v>3.6195709987495603</v>
      </c>
      <c r="M56" s="10">
        <f t="shared" si="39"/>
        <v>4.2874474098392277</v>
      </c>
      <c r="N56" s="10">
        <f t="shared" si="5"/>
        <v>8.26</v>
      </c>
      <c r="O56" s="10">
        <f t="shared" si="6"/>
        <v>0.31900000000000001</v>
      </c>
      <c r="P56" s="10">
        <f t="shared" si="40"/>
        <v>13.141697506018659</v>
      </c>
      <c r="Q56" s="42">
        <f t="shared" si="41"/>
        <v>2.8240051370533856E-2</v>
      </c>
      <c r="R56" s="4">
        <f t="shared" si="42"/>
        <v>227014.52811390447</v>
      </c>
      <c r="S56">
        <f t="shared" si="9"/>
        <v>2.2701452811390446E-4</v>
      </c>
      <c r="T56" s="41">
        <f t="shared" si="10"/>
        <v>9.5548497593427576E-5</v>
      </c>
      <c r="U56" s="42">
        <f t="shared" si="43"/>
        <v>0.40738892142680722</v>
      </c>
      <c r="V56" s="42">
        <f t="shared" si="44"/>
        <v>0.5172884765212713</v>
      </c>
      <c r="W56" s="42">
        <f t="shared" si="45"/>
        <v>0.51242951208530851</v>
      </c>
      <c r="X56" s="42">
        <f t="shared" si="46"/>
        <v>4.858964435962787E-3</v>
      </c>
      <c r="Y56" s="42">
        <f t="shared" si="29"/>
        <v>1.2785202322316512E-3</v>
      </c>
      <c r="Z56" s="10">
        <f t="shared" si="47"/>
        <v>13.380851237158499</v>
      </c>
      <c r="AA56">
        <f t="shared" si="14"/>
        <v>4290420.8402357986</v>
      </c>
      <c r="AB56" s="10">
        <f t="shared" si="15"/>
        <v>4.2904208402357984</v>
      </c>
      <c r="AC56" s="10">
        <f t="shared" si="16"/>
        <v>4.1894208402357984</v>
      </c>
      <c r="AD56" s="3">
        <f t="shared" si="17"/>
        <v>607.60273244899179</v>
      </c>
      <c r="AI56" s="94">
        <f t="shared" si="28"/>
        <v>0.51242951208530851</v>
      </c>
    </row>
    <row r="57" spans="2:35">
      <c r="B57" s="39">
        <f t="shared" si="30"/>
        <v>29</v>
      </c>
      <c r="C57" s="42">
        <f t="shared" si="31"/>
        <v>0.34424460431657494</v>
      </c>
      <c r="D57" s="10">
        <f t="shared" si="32"/>
        <v>9.5557553956834269</v>
      </c>
      <c r="E57" s="40">
        <f t="shared" si="33"/>
        <v>17.688489208633143</v>
      </c>
      <c r="F57" s="40">
        <f t="shared" si="34"/>
        <v>36.799999999999997</v>
      </c>
      <c r="G57" s="3">
        <f t="shared" si="35"/>
        <v>277.24604316546743</v>
      </c>
      <c r="H57" s="3">
        <f t="shared" si="36"/>
        <v>107.82541057508477</v>
      </c>
      <c r="I57">
        <f t="shared" si="1"/>
        <v>1.0782541057508477E-4</v>
      </c>
      <c r="J57" s="4">
        <f t="shared" si="37"/>
        <v>257.32993594075185</v>
      </c>
      <c r="K57" s="40">
        <f t="shared" si="38"/>
        <v>2.3865426022334395</v>
      </c>
      <c r="L57" s="40">
        <f t="shared" si="4"/>
        <v>3.6134573977665605</v>
      </c>
      <c r="M57" s="10">
        <f t="shared" si="39"/>
        <v>4.2904208402357984</v>
      </c>
      <c r="N57" s="10">
        <f t="shared" si="5"/>
        <v>8.26</v>
      </c>
      <c r="O57" s="10">
        <f t="shared" si="6"/>
        <v>0.31900000000000001</v>
      </c>
      <c r="P57" s="10">
        <f t="shared" si="40"/>
        <v>13.144604195186528</v>
      </c>
      <c r="Q57" s="42">
        <f t="shared" si="41"/>
        <v>2.9143121818365991E-2</v>
      </c>
      <c r="R57" s="4">
        <f t="shared" si="42"/>
        <v>226754.03530186586</v>
      </c>
      <c r="S57">
        <f t="shared" si="9"/>
        <v>2.2675403530186586E-4</v>
      </c>
      <c r="T57" s="41">
        <f t="shared" si="10"/>
        <v>9.5808990405466177E-5</v>
      </c>
      <c r="U57" s="42">
        <f t="shared" si="43"/>
        <v>0.40692145405096336</v>
      </c>
      <c r="V57" s="42">
        <f t="shared" si="44"/>
        <v>0.51764220273848371</v>
      </c>
      <c r="W57" s="42">
        <f t="shared" si="45"/>
        <v>0.5127934658958242</v>
      </c>
      <c r="X57" s="42">
        <f t="shared" si="46"/>
        <v>4.8487368426595179E-3</v>
      </c>
      <c r="Y57" s="42">
        <f t="shared" si="29"/>
        <v>1.2828989831835719E-3</v>
      </c>
      <c r="Z57" s="10">
        <f t="shared" si="47"/>
        <v>13.39017327866946</v>
      </c>
      <c r="AA57">
        <f t="shared" si="14"/>
        <v>4293339.4852672238</v>
      </c>
      <c r="AB57" s="10">
        <f t="shared" si="15"/>
        <v>4.2933394852672242</v>
      </c>
      <c r="AC57" s="10">
        <f t="shared" si="16"/>
        <v>4.1923394852672242</v>
      </c>
      <c r="AD57" s="3">
        <f t="shared" si="17"/>
        <v>608.02603122077221</v>
      </c>
      <c r="AI57" s="94">
        <f t="shared" si="28"/>
        <v>0.5127934658958242</v>
      </c>
    </row>
    <row r="58" spans="2:35">
      <c r="B58" s="39">
        <f t="shared" si="30"/>
        <v>30</v>
      </c>
      <c r="C58" s="42">
        <f t="shared" si="31"/>
        <v>0.35611510791369821</v>
      </c>
      <c r="D58" s="10">
        <f t="shared" si="32"/>
        <v>9.5438848920863038</v>
      </c>
      <c r="E58" s="40">
        <f t="shared" si="33"/>
        <v>17.71223021582739</v>
      </c>
      <c r="F58" s="40">
        <f t="shared" si="34"/>
        <v>36.799999999999997</v>
      </c>
      <c r="G58" s="3">
        <f t="shared" si="35"/>
        <v>277.15107913669044</v>
      </c>
      <c r="H58" s="3">
        <f t="shared" si="36"/>
        <v>107.82541057508477</v>
      </c>
      <c r="I58">
        <f t="shared" si="1"/>
        <v>1.0782541057508477E-4</v>
      </c>
      <c r="J58" s="4">
        <f t="shared" si="37"/>
        <v>257.99002283328741</v>
      </c>
      <c r="K58" s="40">
        <f t="shared" si="38"/>
        <v>2.3926644142350355</v>
      </c>
      <c r="L58" s="40">
        <f t="shared" si="4"/>
        <v>3.6073355857649645</v>
      </c>
      <c r="M58" s="10">
        <f t="shared" si="39"/>
        <v>4.2933394852672242</v>
      </c>
      <c r="N58" s="10">
        <f t="shared" si="5"/>
        <v>8.26</v>
      </c>
      <c r="O58" s="10">
        <f t="shared" si="6"/>
        <v>0.31900000000000001</v>
      </c>
      <c r="P58" s="10">
        <f t="shared" si="40"/>
        <v>13.147455994840401</v>
      </c>
      <c r="Q58" s="42">
        <f t="shared" si="41"/>
        <v>3.004599638221939E-2</v>
      </c>
      <c r="R58" s="4">
        <f t="shared" si="42"/>
        <v>226493.42231319862</v>
      </c>
      <c r="S58">
        <f t="shared" si="9"/>
        <v>2.2649342231319863E-4</v>
      </c>
      <c r="T58" s="41">
        <f t="shared" si="10"/>
        <v>9.606960339413341E-5</v>
      </c>
      <c r="U58" s="42">
        <f t="shared" si="43"/>
        <v>0.40645377101215058</v>
      </c>
      <c r="V58" s="42">
        <f t="shared" si="44"/>
        <v>0.51799337088060993</v>
      </c>
      <c r="W58" s="42">
        <f t="shared" si="45"/>
        <v>0.5131507138683864</v>
      </c>
      <c r="X58" s="42">
        <f t="shared" si="46"/>
        <v>4.842657012223528E-3</v>
      </c>
      <c r="Y58" s="42">
        <f t="shared" si="29"/>
        <v>1.2872712950213747E-3</v>
      </c>
      <c r="Z58" s="10">
        <f t="shared" si="47"/>
        <v>13.399360979354093</v>
      </c>
      <c r="AA58">
        <f t="shared" si="14"/>
        <v>4296216.0694276663</v>
      </c>
      <c r="AB58" s="10">
        <f t="shared" si="15"/>
        <v>4.2962160694276665</v>
      </c>
      <c r="AC58" s="10">
        <f t="shared" si="16"/>
        <v>4.1952160694276666</v>
      </c>
      <c r="AD58" s="3">
        <f t="shared" si="17"/>
        <v>608.4432297937152</v>
      </c>
      <c r="AI58" s="94">
        <f t="shared" si="28"/>
        <v>0.5131507138683864</v>
      </c>
    </row>
    <row r="59" spans="2:35">
      <c r="B59" s="39">
        <f t="shared" si="30"/>
        <v>31</v>
      </c>
      <c r="C59" s="42">
        <f t="shared" si="31"/>
        <v>0.36798561151082149</v>
      </c>
      <c r="D59" s="10">
        <f t="shared" si="32"/>
        <v>9.5320143884891806</v>
      </c>
      <c r="E59" s="40">
        <f t="shared" si="33"/>
        <v>17.735971223021636</v>
      </c>
      <c r="F59" s="40">
        <f t="shared" si="34"/>
        <v>36.799999999999997</v>
      </c>
      <c r="G59" s="3">
        <f t="shared" si="35"/>
        <v>277.05611510791346</v>
      </c>
      <c r="H59" s="3">
        <f t="shared" si="36"/>
        <v>107.82541057508477</v>
      </c>
      <c r="I59">
        <f t="shared" si="1"/>
        <v>1.0782541057508477E-4</v>
      </c>
      <c r="J59" s="4">
        <f t="shared" si="37"/>
        <v>258.65099508227433</v>
      </c>
      <c r="K59" s="40">
        <f t="shared" si="38"/>
        <v>2.3987944372552277</v>
      </c>
      <c r="L59" s="40">
        <f t="shared" si="4"/>
        <v>3.6012055627447723</v>
      </c>
      <c r="M59" s="10">
        <f t="shared" si="39"/>
        <v>4.2962160694276665</v>
      </c>
      <c r="N59" s="10">
        <f t="shared" si="5"/>
        <v>8.26</v>
      </c>
      <c r="O59" s="10">
        <f t="shared" si="6"/>
        <v>0.31900000000000001</v>
      </c>
      <c r="P59" s="10">
        <f t="shared" si="40"/>
        <v>13.150265405394329</v>
      </c>
      <c r="Q59" s="42">
        <f t="shared" si="41"/>
        <v>3.0948678056784976E-2</v>
      </c>
      <c r="R59" s="4">
        <f t="shared" si="42"/>
        <v>226232.68940013382</v>
      </c>
      <c r="S59">
        <f t="shared" si="9"/>
        <v>2.2623268940013383E-4</v>
      </c>
      <c r="T59" s="41">
        <f t="shared" si="10"/>
        <v>9.6330336307198203E-5</v>
      </c>
      <c r="U59" s="42">
        <f t="shared" si="43"/>
        <v>0.40598587276301012</v>
      </c>
      <c r="V59" s="42">
        <f t="shared" si="44"/>
        <v>0.51834247035714742</v>
      </c>
      <c r="W59" s="42">
        <f t="shared" si="45"/>
        <v>0.51350281350645743</v>
      </c>
      <c r="X59" s="42">
        <f t="shared" si="46"/>
        <v>4.8396568506899884E-3</v>
      </c>
      <c r="Y59" s="42">
        <f t="shared" si="29"/>
        <v>1.2916399645716784E-3</v>
      </c>
      <c r="Z59" s="10">
        <f t="shared" si="47"/>
        <v>13.408444463980986</v>
      </c>
      <c r="AA59">
        <f t="shared" si="14"/>
        <v>4299060.0245037219</v>
      </c>
      <c r="AB59" s="10">
        <f t="shared" si="15"/>
        <v>4.2990600245037216</v>
      </c>
      <c r="AC59" s="10">
        <f t="shared" si="16"/>
        <v>4.1980600245037216</v>
      </c>
      <c r="AD59" s="3">
        <f t="shared" si="17"/>
        <v>608.85569608465869</v>
      </c>
      <c r="AI59" s="94">
        <f t="shared" si="28"/>
        <v>0.51350281350645743</v>
      </c>
    </row>
    <row r="60" spans="2:35">
      <c r="B60" s="39">
        <f t="shared" si="30"/>
        <v>32</v>
      </c>
      <c r="C60" s="42">
        <f t="shared" si="31"/>
        <v>0.37985611510794476</v>
      </c>
      <c r="D60" s="10">
        <f t="shared" si="32"/>
        <v>9.5201438848920574</v>
      </c>
      <c r="E60" s="40">
        <f t="shared" si="33"/>
        <v>17.759712230215882</v>
      </c>
      <c r="F60" s="40">
        <f t="shared" si="34"/>
        <v>36.799999999999997</v>
      </c>
      <c r="G60" s="3">
        <f t="shared" si="35"/>
        <v>276.96115107913647</v>
      </c>
      <c r="H60" s="3">
        <f t="shared" si="36"/>
        <v>107.82541057508477</v>
      </c>
      <c r="I60">
        <f t="shared" si="1"/>
        <v>1.0782541057508477E-4</v>
      </c>
      <c r="J60" s="4">
        <f t="shared" si="37"/>
        <v>259.31285268771296</v>
      </c>
      <c r="K60" s="40">
        <f t="shared" si="38"/>
        <v>2.4049326712940187</v>
      </c>
      <c r="L60" s="40">
        <f t="shared" si="4"/>
        <v>3.5950673287059813</v>
      </c>
      <c r="M60" s="10">
        <f t="shared" si="39"/>
        <v>4.2990600245037216</v>
      </c>
      <c r="N60" s="10">
        <f t="shared" si="5"/>
        <v>8.26</v>
      </c>
      <c r="O60" s="10">
        <f t="shared" si="6"/>
        <v>0.31900000000000001</v>
      </c>
      <c r="P60" s="10">
        <f t="shared" si="40"/>
        <v>13.153041689796531</v>
      </c>
      <c r="Q60" s="42">
        <f t="shared" si="41"/>
        <v>3.1851169197395578E-2</v>
      </c>
      <c r="R60" s="4">
        <f t="shared" si="42"/>
        <v>225971.83681490237</v>
      </c>
      <c r="S60">
        <f t="shared" si="9"/>
        <v>2.2597183681490236E-4</v>
      </c>
      <c r="T60" s="41">
        <f t="shared" si="10"/>
        <v>9.6591188892429676E-5</v>
      </c>
      <c r="U60" s="42">
        <f t="shared" si="43"/>
        <v>0.40551775975618304</v>
      </c>
      <c r="V60" s="42">
        <f t="shared" si="44"/>
        <v>0.51868986382555948</v>
      </c>
      <c r="W60" s="42">
        <f t="shared" si="45"/>
        <v>0.51385091927952664</v>
      </c>
      <c r="X60" s="42">
        <f t="shared" si="46"/>
        <v>4.8389445460328417E-3</v>
      </c>
      <c r="Y60" s="42">
        <f t="shared" si="29"/>
        <v>1.2960070691543791E-3</v>
      </c>
      <c r="Z60" s="10">
        <f t="shared" si="47"/>
        <v>13.417446084007706</v>
      </c>
      <c r="AA60">
        <f t="shared" si="14"/>
        <v>4301878.3485301556</v>
      </c>
      <c r="AB60" s="10">
        <f t="shared" si="15"/>
        <v>4.3018783485301553</v>
      </c>
      <c r="AC60" s="10">
        <f t="shared" si="16"/>
        <v>4.2008783485301553</v>
      </c>
      <c r="AD60" s="3">
        <f t="shared" si="17"/>
        <v>609.26444503700588</v>
      </c>
      <c r="AI60" s="94">
        <f t="shared" si="28"/>
        <v>0.51385091927952664</v>
      </c>
    </row>
    <row r="61" spans="2:35">
      <c r="B61" s="39">
        <f t="shared" si="30"/>
        <v>33</v>
      </c>
      <c r="C61" s="42">
        <f t="shared" si="31"/>
        <v>0.39172661870506803</v>
      </c>
      <c r="D61" s="10">
        <f t="shared" si="32"/>
        <v>9.5082733812949343</v>
      </c>
      <c r="E61" s="40">
        <f t="shared" si="33"/>
        <v>17.783453237410129</v>
      </c>
      <c r="F61" s="40">
        <f t="shared" si="34"/>
        <v>36.799999999999997</v>
      </c>
      <c r="G61" s="3">
        <f t="shared" si="35"/>
        <v>276.86618705035949</v>
      </c>
      <c r="H61" s="3">
        <f t="shared" si="36"/>
        <v>107.82541057508477</v>
      </c>
      <c r="I61">
        <f t="shared" si="1"/>
        <v>1.0782541057508477E-4</v>
      </c>
      <c r="J61" s="4">
        <f t="shared" si="37"/>
        <v>259.97559564960284</v>
      </c>
      <c r="K61" s="40">
        <f t="shared" si="38"/>
        <v>2.4110791163514049</v>
      </c>
      <c r="L61" s="40">
        <f t="shared" si="4"/>
        <v>3.5889208836485951</v>
      </c>
      <c r="M61" s="10">
        <f t="shared" si="39"/>
        <v>4.3018783485301553</v>
      </c>
      <c r="N61" s="10">
        <f t="shared" si="5"/>
        <v>8.26</v>
      </c>
      <c r="O61" s="10">
        <f t="shared" si="6"/>
        <v>0.31900000000000001</v>
      </c>
      <c r="P61" s="10">
        <f t="shared" si="40"/>
        <v>13.1557917194392</v>
      </c>
      <c r="Q61" s="42">
        <f t="shared" si="41"/>
        <v>3.275347168517237E-2</v>
      </c>
      <c r="R61" s="4">
        <f t="shared" si="42"/>
        <v>225710.86480973545</v>
      </c>
      <c r="S61">
        <f t="shared" si="9"/>
        <v>2.2571086480973544E-4</v>
      </c>
      <c r="T61" s="41">
        <f t="shared" si="10"/>
        <v>9.6852160897596597E-5</v>
      </c>
      <c r="U61" s="42">
        <f t="shared" si="43"/>
        <v>0.40504943244431069</v>
      </c>
      <c r="V61" s="42">
        <f t="shared" si="44"/>
        <v>0.51903582026718842</v>
      </c>
      <c r="W61" s="42">
        <f t="shared" si="45"/>
        <v>0.51419588776100567</v>
      </c>
      <c r="X61" s="42">
        <f t="shared" si="46"/>
        <v>4.8399325061827536E-3</v>
      </c>
      <c r="Y61" s="42">
        <f t="shared" si="29"/>
        <v>1.3003741522953796E-3</v>
      </c>
      <c r="Z61" s="10">
        <f t="shared" si="47"/>
        <v>13.426382439420086</v>
      </c>
      <c r="AA61">
        <f t="shared" si="14"/>
        <v>4304676.2388090957</v>
      </c>
      <c r="AB61" s="10">
        <f t="shared" si="15"/>
        <v>4.3046762388090958</v>
      </c>
      <c r="AC61" s="10">
        <f t="shared" si="16"/>
        <v>4.2036762388090958</v>
      </c>
      <c r="AD61" s="3">
        <f t="shared" si="17"/>
        <v>609.67023042916549</v>
      </c>
      <c r="AI61" s="94">
        <f t="shared" si="28"/>
        <v>0.51419588776100567</v>
      </c>
    </row>
    <row r="62" spans="2:35">
      <c r="B62" s="39">
        <f t="shared" si="30"/>
        <v>34</v>
      </c>
      <c r="C62" s="42">
        <f t="shared" si="31"/>
        <v>0.4035971223021913</v>
      </c>
      <c r="D62" s="10">
        <f t="shared" si="32"/>
        <v>9.4964028776978111</v>
      </c>
      <c r="E62" s="40">
        <f t="shared" si="33"/>
        <v>17.807194244604375</v>
      </c>
      <c r="F62" s="40">
        <f t="shared" si="34"/>
        <v>36.799999999999997</v>
      </c>
      <c r="G62" s="3">
        <f t="shared" si="35"/>
        <v>276.7712230215825</v>
      </c>
      <c r="H62" s="3">
        <f t="shared" si="36"/>
        <v>107.82541057508477</v>
      </c>
      <c r="I62">
        <f t="shared" si="1"/>
        <v>1.0782541057508477E-4</v>
      </c>
      <c r="J62" s="4">
        <f t="shared" si="37"/>
        <v>260.6392239679443</v>
      </c>
      <c r="K62" s="40">
        <f t="shared" si="38"/>
        <v>2.4172337724273896</v>
      </c>
      <c r="L62" s="40">
        <f t="shared" si="4"/>
        <v>3.5827662275726104</v>
      </c>
      <c r="M62" s="10">
        <f t="shared" si="39"/>
        <v>4.3046762388090958</v>
      </c>
      <c r="N62" s="10">
        <f t="shared" si="5"/>
        <v>8.26</v>
      </c>
      <c r="O62" s="10">
        <f t="shared" si="6"/>
        <v>0.31900000000000001</v>
      </c>
      <c r="P62" s="10">
        <f t="shared" si="40"/>
        <v>13.158520597145955</v>
      </c>
      <c r="Q62" s="42">
        <f t="shared" si="41"/>
        <v>3.3655587049090857E-2</v>
      </c>
      <c r="R62" s="4">
        <f t="shared" si="42"/>
        <v>225449.77363686403</v>
      </c>
      <c r="S62">
        <f t="shared" si="9"/>
        <v>2.2544977363686403E-4</v>
      </c>
      <c r="T62" s="41">
        <f t="shared" si="10"/>
        <v>9.7113252070468004E-5</v>
      </c>
      <c r="U62" s="42">
        <f t="shared" si="43"/>
        <v>0.40458089128003433</v>
      </c>
      <c r="V62" s="42">
        <f t="shared" si="44"/>
        <v>0.5193805393593709</v>
      </c>
      <c r="W62" s="42">
        <f t="shared" si="45"/>
        <v>0.51453835511103985</v>
      </c>
      <c r="X62" s="42">
        <f t="shared" si="46"/>
        <v>4.8421842483310495E-3</v>
      </c>
      <c r="Y62" s="42">
        <f t="shared" si="29"/>
        <v>1.3047423611007231E-3</v>
      </c>
      <c r="Z62" s="10">
        <f t="shared" si="47"/>
        <v>13.43526587034658</v>
      </c>
      <c r="AA62">
        <f t="shared" si="14"/>
        <v>4307457.5589206964</v>
      </c>
      <c r="AB62" s="10">
        <f t="shared" si="15"/>
        <v>4.3074575589206967</v>
      </c>
      <c r="AC62" s="10">
        <f t="shared" si="16"/>
        <v>4.2064575589206967</v>
      </c>
      <c r="AD62" s="3">
        <f t="shared" si="17"/>
        <v>610.07361260633741</v>
      </c>
      <c r="AI62" s="94">
        <f t="shared" si="28"/>
        <v>0.51453835511103985</v>
      </c>
    </row>
    <row r="63" spans="2:35">
      <c r="B63" s="39">
        <f t="shared" si="30"/>
        <v>35</v>
      </c>
      <c r="C63" s="42">
        <f t="shared" si="31"/>
        <v>0.41546762589931457</v>
      </c>
      <c r="D63" s="10">
        <f t="shared" si="32"/>
        <v>9.4845323741006879</v>
      </c>
      <c r="E63" s="40">
        <f t="shared" si="33"/>
        <v>17.830935251798621</v>
      </c>
      <c r="F63" s="40">
        <f t="shared" si="34"/>
        <v>36.799999999999997</v>
      </c>
      <c r="G63" s="3">
        <f t="shared" si="35"/>
        <v>276.67625899280551</v>
      </c>
      <c r="H63" s="3">
        <f t="shared" si="36"/>
        <v>107.82541057508477</v>
      </c>
      <c r="I63">
        <f t="shared" si="1"/>
        <v>1.0782541057508477E-4</v>
      </c>
      <c r="J63" s="4">
        <f t="shared" si="37"/>
        <v>261.30373764273713</v>
      </c>
      <c r="K63" s="40">
        <f t="shared" si="38"/>
        <v>2.4233966395219699</v>
      </c>
      <c r="L63" s="40">
        <f t="shared" si="4"/>
        <v>3.5766033604780301</v>
      </c>
      <c r="M63" s="10">
        <f t="shared" si="39"/>
        <v>4.3074575589206967</v>
      </c>
      <c r="N63" s="10">
        <f t="shared" si="5"/>
        <v>8.26</v>
      </c>
      <c r="O63" s="10">
        <f t="shared" si="6"/>
        <v>0.31900000000000001</v>
      </c>
      <c r="P63" s="10">
        <f t="shared" si="40"/>
        <v>13.161232116501981</v>
      </c>
      <c r="Q63" s="42">
        <f t="shared" si="41"/>
        <v>3.4557516556301633E-2</v>
      </c>
      <c r="R63" s="4">
        <f t="shared" si="42"/>
        <v>225188.56354851922</v>
      </c>
      <c r="S63">
        <f t="shared" si="9"/>
        <v>2.2518856354851921E-4</v>
      </c>
      <c r="T63" s="41">
        <f t="shared" si="10"/>
        <v>9.7374462158812827E-5</v>
      </c>
      <c r="U63" s="42">
        <f t="shared" si="43"/>
        <v>0.40411213671599516</v>
      </c>
      <c r="V63" s="42">
        <f t="shared" si="44"/>
        <v>0.51972416945176958</v>
      </c>
      <c r="W63" s="42">
        <f t="shared" si="45"/>
        <v>0.51487879423954563</v>
      </c>
      <c r="X63" s="42">
        <f t="shared" si="46"/>
        <v>4.8453752122239457E-3</v>
      </c>
      <c r="Y63" s="42">
        <f t="shared" si="29"/>
        <v>1.3091125479781356E-3</v>
      </c>
      <c r="Z63" s="10">
        <f t="shared" si="47"/>
        <v>13.444105558632398</v>
      </c>
      <c r="AA63">
        <f t="shared" si="14"/>
        <v>4310225.1836158242</v>
      </c>
      <c r="AB63" s="10">
        <f t="shared" si="15"/>
        <v>4.3102251836158239</v>
      </c>
      <c r="AC63" s="10">
        <f t="shared" si="16"/>
        <v>4.2092251836158239</v>
      </c>
      <c r="AD63" s="3">
        <f t="shared" si="17"/>
        <v>610.4750085012073</v>
      </c>
      <c r="AI63" s="94">
        <f t="shared" si="28"/>
        <v>0.51487879423954563</v>
      </c>
    </row>
    <row r="64" spans="2:35">
      <c r="B64" s="39">
        <f t="shared" si="30"/>
        <v>36</v>
      </c>
      <c r="C64" s="42">
        <f t="shared" si="31"/>
        <v>0.42733812949643785</v>
      </c>
      <c r="D64" s="10">
        <f t="shared" si="32"/>
        <v>9.4726618705035648</v>
      </c>
      <c r="E64" s="40">
        <f t="shared" si="33"/>
        <v>17.854676258992868</v>
      </c>
      <c r="F64" s="40">
        <f t="shared" si="34"/>
        <v>36.799999999999997</v>
      </c>
      <c r="G64" s="3">
        <f t="shared" si="35"/>
        <v>276.58129496402853</v>
      </c>
      <c r="H64" s="3">
        <f t="shared" si="36"/>
        <v>107.82541057508477</v>
      </c>
      <c r="I64">
        <f t="shared" si="1"/>
        <v>1.0782541057508477E-4</v>
      </c>
      <c r="J64" s="4">
        <f t="shared" si="37"/>
        <v>261.96913667398167</v>
      </c>
      <c r="K64" s="40">
        <f t="shared" si="38"/>
        <v>2.42956771763515</v>
      </c>
      <c r="L64" s="40">
        <f t="shared" si="4"/>
        <v>3.57043228236485</v>
      </c>
      <c r="M64" s="10">
        <f t="shared" si="39"/>
        <v>4.3102251836158239</v>
      </c>
      <c r="N64" s="10">
        <f t="shared" si="5"/>
        <v>8.26</v>
      </c>
      <c r="O64" s="10">
        <f t="shared" si="6"/>
        <v>0.31900000000000001</v>
      </c>
      <c r="P64" s="10">
        <f t="shared" si="40"/>
        <v>13.163929100883763</v>
      </c>
      <c r="Q64" s="42">
        <f t="shared" si="41"/>
        <v>3.5459261279032352E-2</v>
      </c>
      <c r="R64" s="4">
        <f t="shared" si="42"/>
        <v>224927.23479693197</v>
      </c>
      <c r="S64">
        <f t="shared" si="9"/>
        <v>2.2492723479693196E-4</v>
      </c>
      <c r="T64" s="41">
        <f t="shared" si="10"/>
        <v>9.7635790910400075E-5</v>
      </c>
      <c r="U64" s="42">
        <f t="shared" si="43"/>
        <v>0.40364316920483423</v>
      </c>
      <c r="V64" s="42">
        <f t="shared" si="44"/>
        <v>0.52006682084124389</v>
      </c>
      <c r="W64" s="42">
        <f t="shared" si="45"/>
        <v>0.51521755702176197</v>
      </c>
      <c r="X64" s="42">
        <f t="shared" si="46"/>
        <v>4.8492638194819193E-3</v>
      </c>
      <c r="Y64" s="42">
        <f t="shared" si="29"/>
        <v>1.3134853460364823E-3</v>
      </c>
      <c r="Z64" s="10">
        <f t="shared" si="47"/>
        <v>13.452908342206824</v>
      </c>
      <c r="AA64">
        <f t="shared" si="14"/>
        <v>4312981.2537869336</v>
      </c>
      <c r="AB64" s="10">
        <f t="shared" si="15"/>
        <v>4.3129812537869334</v>
      </c>
      <c r="AC64" s="10">
        <f t="shared" si="16"/>
        <v>4.2119812537869334</v>
      </c>
      <c r="AD64" s="3">
        <f t="shared" si="17"/>
        <v>610.87472861304332</v>
      </c>
      <c r="AI64" s="94">
        <f t="shared" si="28"/>
        <v>0.51521755702176197</v>
      </c>
    </row>
    <row r="65" spans="2:35">
      <c r="B65" s="39">
        <f t="shared" si="30"/>
        <v>37</v>
      </c>
      <c r="C65" s="42">
        <f t="shared" si="31"/>
        <v>0.43920863309356112</v>
      </c>
      <c r="D65" s="10">
        <f t="shared" si="32"/>
        <v>9.4607913669064416</v>
      </c>
      <c r="E65" s="40">
        <f t="shared" si="33"/>
        <v>17.878417266187114</v>
      </c>
      <c r="F65" s="40">
        <f t="shared" si="34"/>
        <v>36.799999999999997</v>
      </c>
      <c r="G65" s="3">
        <f t="shared" si="35"/>
        <v>276.48633093525154</v>
      </c>
      <c r="H65" s="3">
        <f t="shared" si="36"/>
        <v>107.82541057508477</v>
      </c>
      <c r="I65">
        <f t="shared" si="1"/>
        <v>1.0782541057508477E-4</v>
      </c>
      <c r="J65" s="4">
        <f t="shared" si="37"/>
        <v>262.63542106167733</v>
      </c>
      <c r="K65" s="40">
        <f t="shared" si="38"/>
        <v>2.4357470067669236</v>
      </c>
      <c r="L65" s="40">
        <f t="shared" si="4"/>
        <v>3.5642529932330764</v>
      </c>
      <c r="M65" s="10">
        <f t="shared" si="39"/>
        <v>4.3129812537869334</v>
      </c>
      <c r="N65" s="10">
        <f t="shared" si="5"/>
        <v>8.26</v>
      </c>
      <c r="O65" s="10">
        <f t="shared" si="6"/>
        <v>0.31900000000000001</v>
      </c>
      <c r="P65" s="10">
        <f t="shared" si="40"/>
        <v>13.166613653963275</v>
      </c>
      <c r="Q65" s="42">
        <f t="shared" si="41"/>
        <v>3.6360822144194532E-2</v>
      </c>
      <c r="R65" s="4">
        <f t="shared" si="42"/>
        <v>224665.78763433345</v>
      </c>
      <c r="S65">
        <f t="shared" si="9"/>
        <v>2.2466578763433344E-4</v>
      </c>
      <c r="T65" s="41">
        <f t="shared" si="10"/>
        <v>9.7897238072998599E-5</v>
      </c>
      <c r="U65" s="42">
        <f t="shared" si="43"/>
        <v>0.40317398919919306</v>
      </c>
      <c r="V65" s="42">
        <f t="shared" si="44"/>
        <v>0.52040857558382092</v>
      </c>
      <c r="W65" s="42">
        <f t="shared" si="45"/>
        <v>0.51555490550719507</v>
      </c>
      <c r="X65" s="42">
        <f t="shared" si="46"/>
        <v>4.8536700766258489E-3</v>
      </c>
      <c r="Y65" s="42">
        <f t="shared" si="29"/>
        <v>1.3178612250299769E-3</v>
      </c>
      <c r="Z65" s="10">
        <f t="shared" si="47"/>
        <v>13.461679317727974</v>
      </c>
      <c r="AA65">
        <f t="shared" si="14"/>
        <v>4315727.3651505709</v>
      </c>
      <c r="AB65" s="10">
        <f t="shared" si="15"/>
        <v>4.315727365150571</v>
      </c>
      <c r="AC65" s="10">
        <f t="shared" si="16"/>
        <v>4.214727365150571</v>
      </c>
      <c r="AD65" s="3">
        <f t="shared" si="17"/>
        <v>611.27300437281667</v>
      </c>
      <c r="AI65" s="94">
        <f t="shared" si="28"/>
        <v>0.51555490550719507</v>
      </c>
    </row>
    <row r="66" spans="2:35">
      <c r="B66" s="39">
        <f t="shared" si="30"/>
        <v>38</v>
      </c>
      <c r="C66" s="42">
        <f t="shared" si="31"/>
        <v>0.45107913669068439</v>
      </c>
      <c r="D66" s="10">
        <f t="shared" si="32"/>
        <v>9.4489208633093185</v>
      </c>
      <c r="E66" s="40">
        <f t="shared" si="33"/>
        <v>17.90215827338136</v>
      </c>
      <c r="F66" s="40">
        <f t="shared" si="34"/>
        <v>36.799999999999997</v>
      </c>
      <c r="G66" s="3">
        <f t="shared" si="35"/>
        <v>276.39136690647456</v>
      </c>
      <c r="H66" s="3">
        <f t="shared" si="36"/>
        <v>107.82541057508477</v>
      </c>
      <c r="I66">
        <f t="shared" si="1"/>
        <v>1.0782541057508477E-4</v>
      </c>
      <c r="J66" s="4">
        <f t="shared" si="37"/>
        <v>263.30259080582459</v>
      </c>
      <c r="K66" s="40">
        <f t="shared" si="38"/>
        <v>2.4419345069172955</v>
      </c>
      <c r="L66" s="40">
        <f t="shared" si="4"/>
        <v>3.5580654930827045</v>
      </c>
      <c r="M66" s="10">
        <f t="shared" si="39"/>
        <v>4.315727365150571</v>
      </c>
      <c r="N66" s="10">
        <f t="shared" si="5"/>
        <v>8.26</v>
      </c>
      <c r="O66" s="10">
        <f t="shared" si="6"/>
        <v>0.31900000000000001</v>
      </c>
      <c r="P66" s="10">
        <f t="shared" si="40"/>
        <v>13.169287344992028</v>
      </c>
      <c r="Q66" s="42">
        <f t="shared" si="41"/>
        <v>3.7262199970204031E-2</v>
      </c>
      <c r="R66" s="4">
        <f t="shared" si="42"/>
        <v>224404.22231295463</v>
      </c>
      <c r="S66">
        <f t="shared" si="9"/>
        <v>2.2440422231295463E-4</v>
      </c>
      <c r="T66" s="41">
        <f t="shared" si="10"/>
        <v>9.815880339437741E-5</v>
      </c>
      <c r="U66" s="42">
        <f t="shared" si="43"/>
        <v>0.4027045971517127</v>
      </c>
      <c r="V66" s="42">
        <f t="shared" si="44"/>
        <v>0.52074949475783916</v>
      </c>
      <c r="W66" s="42">
        <f t="shared" si="45"/>
        <v>0.51589103501473244</v>
      </c>
      <c r="X66" s="42">
        <f t="shared" si="46"/>
        <v>4.8584597431067245E-3</v>
      </c>
      <c r="Y66" s="42">
        <f t="shared" si="29"/>
        <v>1.3222405329109731E-3</v>
      </c>
      <c r="Z66" s="10">
        <f t="shared" si="47"/>
        <v>13.470422287021398</v>
      </c>
      <c r="AA66">
        <f t="shared" si="14"/>
        <v>4318464.7080231756</v>
      </c>
      <c r="AB66" s="10">
        <f t="shared" si="15"/>
        <v>4.3184647080231757</v>
      </c>
      <c r="AC66" s="10">
        <f t="shared" si="16"/>
        <v>4.2174647080231757</v>
      </c>
      <c r="AD66" s="3">
        <f t="shared" si="17"/>
        <v>611.67000841525385</v>
      </c>
      <c r="AI66" s="94">
        <f t="shared" si="28"/>
        <v>0.51589103501473244</v>
      </c>
    </row>
    <row r="67" spans="2:35">
      <c r="B67" s="39">
        <f t="shared" si="30"/>
        <v>39</v>
      </c>
      <c r="C67" s="42">
        <f t="shared" si="31"/>
        <v>0.46294964028780766</v>
      </c>
      <c r="D67" s="10">
        <f t="shared" si="32"/>
        <v>9.4370503597121953</v>
      </c>
      <c r="E67" s="40">
        <f t="shared" si="33"/>
        <v>17.925899280575607</v>
      </c>
      <c r="F67" s="40">
        <f t="shared" si="34"/>
        <v>36.799999999999997</v>
      </c>
      <c r="G67" s="3">
        <f t="shared" si="35"/>
        <v>276.29640287769757</v>
      </c>
      <c r="H67" s="3">
        <f t="shared" si="36"/>
        <v>107.82541057508477</v>
      </c>
      <c r="I67">
        <f t="shared" si="1"/>
        <v>1.0782541057508477E-4</v>
      </c>
      <c r="J67" s="4">
        <f t="shared" si="37"/>
        <v>263.97064590642344</v>
      </c>
      <c r="K67" s="40">
        <f t="shared" si="38"/>
        <v>2.4481302180862659</v>
      </c>
      <c r="L67" s="40">
        <f t="shared" si="4"/>
        <v>3.5518697819137341</v>
      </c>
      <c r="M67" s="10">
        <f t="shared" si="39"/>
        <v>4.3184647080231757</v>
      </c>
      <c r="N67" s="10">
        <f t="shared" si="5"/>
        <v>8.26</v>
      </c>
      <c r="O67" s="10">
        <f t="shared" si="6"/>
        <v>0.31900000000000001</v>
      </c>
      <c r="P67" s="10">
        <f t="shared" si="40"/>
        <v>13.17195134599304</v>
      </c>
      <c r="Q67" s="42">
        <f t="shared" si="41"/>
        <v>3.8163395494338302E-2</v>
      </c>
      <c r="R67" s="4">
        <f t="shared" si="42"/>
        <v>224142.53908502654</v>
      </c>
      <c r="S67">
        <f t="shared" si="9"/>
        <v>2.2414253908502655E-4</v>
      </c>
      <c r="T67" s="41">
        <f t="shared" si="10"/>
        <v>9.842048662230549E-5</v>
      </c>
      <c r="U67" s="42">
        <f t="shared" si="43"/>
        <v>0.40223499351503433</v>
      </c>
      <c r="V67" s="42">
        <f t="shared" si="44"/>
        <v>0.52108962384104618</v>
      </c>
      <c r="W67" s="42">
        <f t="shared" si="45"/>
        <v>0.51622609124148033</v>
      </c>
      <c r="X67" s="42">
        <f t="shared" si="46"/>
        <v>4.8635325995658452E-3</v>
      </c>
      <c r="Y67" s="42">
        <f t="shared" si="29"/>
        <v>1.326623526721183E-3</v>
      </c>
      <c r="Z67" s="10">
        <f t="shared" si="47"/>
        <v>13.479140088101579</v>
      </c>
      <c r="AA67">
        <f t="shared" si="14"/>
        <v>4321194.1709608482</v>
      </c>
      <c r="AB67" s="10">
        <f t="shared" si="15"/>
        <v>4.3211941709608483</v>
      </c>
      <c r="AC67" s="10">
        <f t="shared" si="16"/>
        <v>4.2201941709608484</v>
      </c>
      <c r="AD67" s="3">
        <f t="shared" si="17"/>
        <v>612.06586960998527</v>
      </c>
      <c r="AI67" s="94">
        <f t="shared" si="28"/>
        <v>0.51622609124148033</v>
      </c>
    </row>
    <row r="68" spans="2:35">
      <c r="B68" s="39">
        <f t="shared" si="30"/>
        <v>40</v>
      </c>
      <c r="C68" s="42">
        <f t="shared" si="31"/>
        <v>0.47482014388493093</v>
      </c>
      <c r="D68" s="10">
        <f t="shared" si="32"/>
        <v>9.4251798561150721</v>
      </c>
      <c r="E68" s="40">
        <f t="shared" si="33"/>
        <v>17.949640287769853</v>
      </c>
      <c r="F68" s="40">
        <f t="shared" si="34"/>
        <v>36.799999999999997</v>
      </c>
      <c r="G68" s="3">
        <f t="shared" si="35"/>
        <v>276.20143884892059</v>
      </c>
      <c r="H68" s="3">
        <f t="shared" si="36"/>
        <v>107.82541057508477</v>
      </c>
      <c r="I68">
        <f t="shared" si="1"/>
        <v>1.0782541057508477E-4</v>
      </c>
      <c r="J68" s="4">
        <f t="shared" si="37"/>
        <v>264.63958636347365</v>
      </c>
      <c r="K68" s="40">
        <f t="shared" si="38"/>
        <v>2.4543341402738319</v>
      </c>
      <c r="L68" s="40">
        <f t="shared" si="4"/>
        <v>3.5456658597261681</v>
      </c>
      <c r="M68" s="10">
        <f t="shared" si="39"/>
        <v>4.3211941709608483</v>
      </c>
      <c r="N68" s="10">
        <f t="shared" si="5"/>
        <v>8.26</v>
      </c>
      <c r="O68" s="10">
        <f t="shared" si="6"/>
        <v>0.31900000000000001</v>
      </c>
      <c r="P68" s="10">
        <f t="shared" si="40"/>
        <v>13.174606533437252</v>
      </c>
      <c r="Q68" s="42">
        <f t="shared" si="41"/>
        <v>3.9064409393083276E-2</v>
      </c>
      <c r="R68" s="4">
        <f t="shared" si="42"/>
        <v>223880.73820278028</v>
      </c>
      <c r="S68">
        <f t="shared" si="9"/>
        <v>2.2388073820278029E-4</v>
      </c>
      <c r="T68" s="41">
        <f t="shared" si="10"/>
        <v>9.8682287504551743E-5</v>
      </c>
      <c r="U68" s="42">
        <f t="shared" si="43"/>
        <v>0.40176517874179934</v>
      </c>
      <c r="V68" s="42">
        <f t="shared" si="44"/>
        <v>0.52142899669960263</v>
      </c>
      <c r="W68" s="42">
        <f t="shared" si="45"/>
        <v>0.51656018294847728</v>
      </c>
      <c r="X68" s="42">
        <f t="shared" si="46"/>
        <v>4.868813751125356E-3</v>
      </c>
      <c r="Y68" s="42">
        <f t="shared" si="29"/>
        <v>1.3310103955813477E-3</v>
      </c>
      <c r="Z68" s="10">
        <f t="shared" si="47"/>
        <v>13.487834840877138</v>
      </c>
      <c r="AA68">
        <f t="shared" si="14"/>
        <v>4323916.4176873853</v>
      </c>
      <c r="AB68" s="10">
        <f t="shared" si="15"/>
        <v>4.3239164176873857</v>
      </c>
      <c r="AC68" s="10">
        <f t="shared" si="16"/>
        <v>4.2229164176873857</v>
      </c>
      <c r="AD68" s="3">
        <f t="shared" si="17"/>
        <v>612.46068421862003</v>
      </c>
      <c r="AI68" s="94">
        <f t="shared" si="28"/>
        <v>0.51656018294847728</v>
      </c>
    </row>
    <row r="69" spans="2:35">
      <c r="B69" s="39">
        <f t="shared" si="30"/>
        <v>41</v>
      </c>
      <c r="C69" s="42">
        <f t="shared" si="31"/>
        <v>0.48669064748205421</v>
      </c>
      <c r="D69" s="10">
        <f t="shared" si="32"/>
        <v>9.413309352517949</v>
      </c>
      <c r="E69" s="40">
        <f t="shared" si="33"/>
        <v>17.973381294964099</v>
      </c>
      <c r="F69" s="40">
        <f t="shared" si="34"/>
        <v>36.799999999999997</v>
      </c>
      <c r="G69" s="3">
        <f t="shared" si="35"/>
        <v>276.1064748201436</v>
      </c>
      <c r="H69" s="3">
        <f t="shared" si="36"/>
        <v>107.82541057508477</v>
      </c>
      <c r="I69">
        <f t="shared" si="1"/>
        <v>1.0782541057508477E-4</v>
      </c>
      <c r="J69" s="4">
        <f t="shared" si="37"/>
        <v>265.30941217697534</v>
      </c>
      <c r="K69" s="40">
        <f t="shared" si="38"/>
        <v>2.4605462734799954</v>
      </c>
      <c r="L69" s="40">
        <f t="shared" si="4"/>
        <v>3.5394537265200046</v>
      </c>
      <c r="M69" s="10">
        <f t="shared" si="39"/>
        <v>4.3239164176873857</v>
      </c>
      <c r="N69" s="10">
        <f t="shared" si="5"/>
        <v>8.26</v>
      </c>
      <c r="O69" s="10">
        <f t="shared" si="6"/>
        <v>0.31900000000000001</v>
      </c>
      <c r="P69" s="10">
        <f t="shared" si="40"/>
        <v>13.177253563679821</v>
      </c>
      <c r="Q69" s="42">
        <f t="shared" si="41"/>
        <v>3.9965242297281288E-2</v>
      </c>
      <c r="R69" s="4">
        <f t="shared" si="42"/>
        <v>223618.81991844688</v>
      </c>
      <c r="S69">
        <f t="shared" si="9"/>
        <v>2.2361881991844688E-4</v>
      </c>
      <c r="T69" s="41">
        <f t="shared" si="10"/>
        <v>9.8944205788885153E-5</v>
      </c>
      <c r="U69" s="42">
        <f t="shared" si="43"/>
        <v>0.40129515328464882</v>
      </c>
      <c r="V69" s="42">
        <f t="shared" si="44"/>
        <v>0.5217676385488782</v>
      </c>
      <c r="W69" s="42">
        <f t="shared" si="45"/>
        <v>0.51689339137683998</v>
      </c>
      <c r="X69" s="42">
        <f t="shared" si="46"/>
        <v>4.8742471720382152E-3</v>
      </c>
      <c r="Y69" s="42">
        <f t="shared" si="29"/>
        <v>1.3354012778171139E-3</v>
      </c>
      <c r="Z69" s="10">
        <f t="shared" si="47"/>
        <v>13.496508129707232</v>
      </c>
      <c r="AA69">
        <f t="shared" si="14"/>
        <v>4326631.9442509925</v>
      </c>
      <c r="AB69" s="10">
        <f t="shared" si="15"/>
        <v>4.3266319442509928</v>
      </c>
      <c r="AC69" s="10">
        <f t="shared" si="16"/>
        <v>4.2256319442509929</v>
      </c>
      <c r="AD69" s="3">
        <f t="shared" si="17"/>
        <v>612.85452418433533</v>
      </c>
      <c r="AI69" s="94">
        <f t="shared" si="28"/>
        <v>0.51689339137683998</v>
      </c>
    </row>
    <row r="70" spans="2:35">
      <c r="B70" s="39">
        <f t="shared" si="30"/>
        <v>42</v>
      </c>
      <c r="C70" s="42">
        <f t="shared" si="31"/>
        <v>0.49856115107917748</v>
      </c>
      <c r="D70" s="10">
        <f t="shared" si="32"/>
        <v>9.4014388489208258</v>
      </c>
      <c r="E70" s="40">
        <f t="shared" si="33"/>
        <v>17.997122302158346</v>
      </c>
      <c r="F70" s="40">
        <f t="shared" si="34"/>
        <v>36.799999999999997</v>
      </c>
      <c r="G70" s="3">
        <f t="shared" si="35"/>
        <v>276.01151079136662</v>
      </c>
      <c r="H70" s="3">
        <f t="shared" si="36"/>
        <v>107.82541057508477</v>
      </c>
      <c r="I70">
        <f t="shared" si="1"/>
        <v>1.0782541057508477E-4</v>
      </c>
      <c r="J70" s="4">
        <f t="shared" si="37"/>
        <v>265.98012334692839</v>
      </c>
      <c r="K70" s="40">
        <f t="shared" si="38"/>
        <v>2.4667666177047551</v>
      </c>
      <c r="L70" s="40">
        <f t="shared" si="4"/>
        <v>3.5332333822952449</v>
      </c>
      <c r="M70" s="10">
        <f t="shared" si="39"/>
        <v>4.3266319442509928</v>
      </c>
      <c r="N70" s="10">
        <f t="shared" si="5"/>
        <v>8.26</v>
      </c>
      <c r="O70" s="10">
        <f t="shared" si="6"/>
        <v>0.31900000000000001</v>
      </c>
      <c r="P70" s="10">
        <f t="shared" si="40"/>
        <v>13.179892928983415</v>
      </c>
      <c r="Q70" s="42">
        <f t="shared" si="41"/>
        <v>4.0865894803419581E-2</v>
      </c>
      <c r="R70" s="4">
        <f t="shared" si="42"/>
        <v>223356.7844842574</v>
      </c>
      <c r="S70">
        <f t="shared" si="9"/>
        <v>2.2335678448425739E-4</v>
      </c>
      <c r="T70" s="41">
        <f t="shared" si="10"/>
        <v>9.9206241223074649E-5</v>
      </c>
      <c r="U70" s="42">
        <f t="shared" si="43"/>
        <v>0.40082491759622407</v>
      </c>
      <c r="V70" s="42">
        <f t="shared" si="44"/>
        <v>0.52210556815187914</v>
      </c>
      <c r="W70" s="42">
        <f t="shared" si="45"/>
        <v>0.51722577724385776</v>
      </c>
      <c r="X70" s="42">
        <f t="shared" si="46"/>
        <v>4.8797909080213753E-3</v>
      </c>
      <c r="Y70" s="42">
        <f t="shared" si="29"/>
        <v>1.3397962737278543E-3</v>
      </c>
      <c r="Z70" s="10">
        <f t="shared" si="47"/>
        <v>13.505161139158526</v>
      </c>
      <c r="AA70">
        <f t="shared" si="14"/>
        <v>4329341.1215285435</v>
      </c>
      <c r="AB70" s="10">
        <f t="shared" si="15"/>
        <v>4.3293411215285431</v>
      </c>
      <c r="AC70" s="10">
        <f t="shared" si="16"/>
        <v>4.2283411215285431</v>
      </c>
      <c r="AD70" s="3">
        <f t="shared" si="17"/>
        <v>613.24744329638054</v>
      </c>
      <c r="AI70" s="94">
        <f t="shared" si="28"/>
        <v>0.51722577724385776</v>
      </c>
    </row>
    <row r="71" spans="2:35">
      <c r="B71" s="39">
        <f t="shared" si="30"/>
        <v>43</v>
      </c>
      <c r="C71" s="42">
        <f t="shared" si="31"/>
        <v>0.51043165467630081</v>
      </c>
      <c r="D71" s="10">
        <f t="shared" si="32"/>
        <v>9.3895683453237027</v>
      </c>
      <c r="E71" s="40">
        <f t="shared" si="33"/>
        <v>18.020863309352592</v>
      </c>
      <c r="F71" s="40">
        <f t="shared" si="34"/>
        <v>36.799999999999997</v>
      </c>
      <c r="G71" s="3">
        <f t="shared" si="35"/>
        <v>275.91654676258963</v>
      </c>
      <c r="H71" s="3">
        <f t="shared" si="36"/>
        <v>107.82541057508477</v>
      </c>
      <c r="I71">
        <f t="shared" si="1"/>
        <v>1.0782541057508477E-4</v>
      </c>
      <c r="J71" s="4">
        <f t="shared" si="37"/>
        <v>266.65171987333304</v>
      </c>
      <c r="K71" s="40">
        <f t="shared" si="38"/>
        <v>2.4729951729481128</v>
      </c>
      <c r="L71" s="40">
        <f t="shared" si="4"/>
        <v>3.5270048270518872</v>
      </c>
      <c r="M71" s="10">
        <f t="shared" si="39"/>
        <v>4.3293411215285431</v>
      </c>
      <c r="N71" s="10">
        <f t="shared" si="5"/>
        <v>8.26</v>
      </c>
      <c r="O71" s="10">
        <f t="shared" si="6"/>
        <v>0.31900000000000001</v>
      </c>
      <c r="P71" s="10">
        <f t="shared" si="40"/>
        <v>13.182524999161288</v>
      </c>
      <c r="Q71" s="42">
        <f t="shared" si="41"/>
        <v>4.1766367482051217E-2</v>
      </c>
      <c r="R71" s="4">
        <f t="shared" si="42"/>
        <v>223094.63215244282</v>
      </c>
      <c r="S71">
        <f t="shared" si="9"/>
        <v>2.2309463215244282E-4</v>
      </c>
      <c r="T71" s="41">
        <f t="shared" si="10"/>
        <v>9.9468393554889216E-5</v>
      </c>
      <c r="U71" s="42">
        <f t="shared" si="43"/>
        <v>0.40035447212916625</v>
      </c>
      <c r="V71" s="42">
        <f t="shared" si="44"/>
        <v>0.52244279945585315</v>
      </c>
      <c r="W71" s="42">
        <f t="shared" si="45"/>
        <v>0.51755738594559975</v>
      </c>
      <c r="X71" s="42">
        <f t="shared" si="46"/>
        <v>4.8854135102534002E-3</v>
      </c>
      <c r="Y71" s="42">
        <f t="shared" si="29"/>
        <v>1.3441954551176554E-3</v>
      </c>
      <c r="Z71" s="10">
        <f t="shared" si="47"/>
        <v>13.513794755073569</v>
      </c>
      <c r="AA71">
        <f t="shared" si="14"/>
        <v>4332044.2268691547</v>
      </c>
      <c r="AB71" s="10">
        <f t="shared" si="15"/>
        <v>4.3320442268691544</v>
      </c>
      <c r="AC71" s="10">
        <f t="shared" si="16"/>
        <v>4.2310442268691544</v>
      </c>
      <c r="AD71" s="3">
        <f t="shared" si="17"/>
        <v>613.6394817794278</v>
      </c>
      <c r="AI71" s="94">
        <f t="shared" si="28"/>
        <v>0.51755738594559975</v>
      </c>
    </row>
    <row r="72" spans="2:35">
      <c r="B72" s="39">
        <f t="shared" si="30"/>
        <v>44</v>
      </c>
      <c r="C72" s="42">
        <f t="shared" si="31"/>
        <v>0.52230215827342408</v>
      </c>
      <c r="D72" s="10">
        <f t="shared" si="32"/>
        <v>9.3776978417265795</v>
      </c>
      <c r="E72" s="40">
        <f t="shared" si="33"/>
        <v>18.044604316546838</v>
      </c>
      <c r="F72" s="40">
        <f t="shared" si="34"/>
        <v>36.799999999999997</v>
      </c>
      <c r="G72" s="3">
        <f t="shared" si="35"/>
        <v>275.82158273381265</v>
      </c>
      <c r="H72" s="3">
        <f t="shared" si="36"/>
        <v>107.82541057508477</v>
      </c>
      <c r="I72">
        <f t="shared" si="1"/>
        <v>1.0782541057508477E-4</v>
      </c>
      <c r="J72" s="4">
        <f t="shared" si="37"/>
        <v>267.32420175618915</v>
      </c>
      <c r="K72" s="40">
        <f t="shared" si="38"/>
        <v>2.4792319392100675</v>
      </c>
      <c r="L72" s="40">
        <f t="shared" si="4"/>
        <v>3.5207680607899325</v>
      </c>
      <c r="M72" s="10">
        <f t="shared" si="39"/>
        <v>4.3320442268691544</v>
      </c>
      <c r="N72" s="10">
        <f t="shared" si="5"/>
        <v>8.26</v>
      </c>
      <c r="O72" s="10">
        <f t="shared" si="6"/>
        <v>0.31900000000000001</v>
      </c>
      <c r="P72" s="10">
        <f t="shared" si="40"/>
        <v>13.185150052566236</v>
      </c>
      <c r="Q72" s="42">
        <f t="shared" si="41"/>
        <v>4.2666660884082913E-2</v>
      </c>
      <c r="R72" s="4">
        <f t="shared" si="42"/>
        <v>222832.36317523423</v>
      </c>
      <c r="S72">
        <f t="shared" si="9"/>
        <v>2.2283236317523423E-4</v>
      </c>
      <c r="T72" s="41">
        <f t="shared" si="10"/>
        <v>9.973066253209781E-5</v>
      </c>
      <c r="U72" s="42">
        <f t="shared" si="43"/>
        <v>0.39988381733611655</v>
      </c>
      <c r="V72" s="42">
        <f t="shared" si="44"/>
        <v>0.52277934280931915</v>
      </c>
      <c r="W72" s="42">
        <f t="shared" si="45"/>
        <v>0.51788825143015094</v>
      </c>
      <c r="X72" s="42">
        <f t="shared" si="46"/>
        <v>4.8910913791682109E-3</v>
      </c>
      <c r="Y72" s="42">
        <f t="shared" si="29"/>
        <v>1.3485988724150546E-3</v>
      </c>
      <c r="Z72" s="10">
        <f t="shared" si="47"/>
        <v>13.522409639873944</v>
      </c>
      <c r="AA72">
        <f t="shared" si="14"/>
        <v>4334741.467670897</v>
      </c>
      <c r="AB72" s="10">
        <f t="shared" si="15"/>
        <v>4.3347414676708969</v>
      </c>
      <c r="AC72" s="10">
        <f t="shared" si="16"/>
        <v>4.2337414676708969</v>
      </c>
      <c r="AD72" s="3">
        <f t="shared" si="17"/>
        <v>614.0306697129655</v>
      </c>
      <c r="AI72" s="94">
        <f t="shared" si="28"/>
        <v>0.51788825143015094</v>
      </c>
    </row>
    <row r="73" spans="2:35">
      <c r="B73" s="39">
        <f t="shared" si="30"/>
        <v>45</v>
      </c>
      <c r="C73" s="42">
        <f t="shared" si="31"/>
        <v>0.53417266187054735</v>
      </c>
      <c r="D73" s="10">
        <f t="shared" si="32"/>
        <v>9.3658273381294563</v>
      </c>
      <c r="E73" s="40">
        <f t="shared" si="33"/>
        <v>18.068345323741084</v>
      </c>
      <c r="F73" s="40">
        <f t="shared" si="34"/>
        <v>36.799999999999997</v>
      </c>
      <c r="G73" s="3">
        <f t="shared" si="35"/>
        <v>275.72661870503566</v>
      </c>
      <c r="H73" s="3">
        <f t="shared" si="36"/>
        <v>107.82541057508477</v>
      </c>
      <c r="I73">
        <f t="shared" si="1"/>
        <v>1.0782541057508477E-4</v>
      </c>
      <c r="J73" s="4">
        <f t="shared" si="37"/>
        <v>267.99756899549675</v>
      </c>
      <c r="K73" s="40">
        <f t="shared" si="38"/>
        <v>2.4854769164906196</v>
      </c>
      <c r="L73" s="40">
        <f t="shared" si="4"/>
        <v>3.5145230835093804</v>
      </c>
      <c r="M73" s="10">
        <f t="shared" si="39"/>
        <v>4.3347414676708969</v>
      </c>
      <c r="N73" s="10">
        <f t="shared" si="5"/>
        <v>8.26</v>
      </c>
      <c r="O73" s="10">
        <f t="shared" si="6"/>
        <v>0.31900000000000001</v>
      </c>
      <c r="P73" s="10">
        <f t="shared" si="40"/>
        <v>13.187768299169644</v>
      </c>
      <c r="Q73" s="42">
        <f t="shared" si="41"/>
        <v>4.3566775545474917E-2</v>
      </c>
      <c r="R73" s="4">
        <f t="shared" si="42"/>
        <v>222569.97780486269</v>
      </c>
      <c r="S73">
        <f t="shared" si="9"/>
        <v>2.225699778048627E-4</v>
      </c>
      <c r="T73" s="41">
        <f t="shared" si="10"/>
        <v>9.9993047902469334E-5</v>
      </c>
      <c r="U73" s="42">
        <f t="shared" si="43"/>
        <v>0.3994129536697163</v>
      </c>
      <c r="V73" s="42">
        <f t="shared" si="44"/>
        <v>0.52311520586952531</v>
      </c>
      <c r="W73" s="42">
        <f t="shared" si="45"/>
        <v>0.51821839908344891</v>
      </c>
      <c r="X73" s="42">
        <f t="shared" si="46"/>
        <v>4.896806786076402E-3</v>
      </c>
      <c r="Y73" s="42">
        <f t="shared" si="29"/>
        <v>1.3530065599972059E-3</v>
      </c>
      <c r="Z73" s="10">
        <f t="shared" si="47"/>
        <v>13.531006288726131</v>
      </c>
      <c r="AA73">
        <f t="shared" si="14"/>
        <v>4337432.9989658212</v>
      </c>
      <c r="AB73" s="10">
        <f t="shared" si="15"/>
        <v>4.3374329989658209</v>
      </c>
      <c r="AC73" s="10">
        <f t="shared" si="16"/>
        <v>4.2364329989658209</v>
      </c>
      <c r="AD73" s="3">
        <f t="shared" si="17"/>
        <v>614.42102958169994</v>
      </c>
      <c r="AI73" s="94">
        <f t="shared" si="28"/>
        <v>0.51821839908344891</v>
      </c>
    </row>
    <row r="74" spans="2:35">
      <c r="B74" s="39">
        <f t="shared" si="30"/>
        <v>46</v>
      </c>
      <c r="C74" s="42">
        <f t="shared" si="31"/>
        <v>0.54604316546767062</v>
      </c>
      <c r="D74" s="10">
        <f t="shared" si="32"/>
        <v>9.3539568345323332</v>
      </c>
      <c r="E74" s="40">
        <f t="shared" si="33"/>
        <v>18.092086330935331</v>
      </c>
      <c r="F74" s="40">
        <f t="shared" si="34"/>
        <v>36.799999999999997</v>
      </c>
      <c r="G74" s="3">
        <f t="shared" si="35"/>
        <v>275.63165467625868</v>
      </c>
      <c r="H74" s="3">
        <f t="shared" si="36"/>
        <v>107.82541057508477</v>
      </c>
      <c r="I74">
        <f t="shared" si="1"/>
        <v>1.0782541057508477E-4</v>
      </c>
      <c r="J74" s="4">
        <f t="shared" si="37"/>
        <v>268.67182159125571</v>
      </c>
      <c r="K74" s="40">
        <f t="shared" si="38"/>
        <v>2.4917301047897675</v>
      </c>
      <c r="L74" s="40">
        <f t="shared" si="4"/>
        <v>3.5082698952102325</v>
      </c>
      <c r="M74" s="10">
        <f t="shared" si="39"/>
        <v>4.3374329989658209</v>
      </c>
      <c r="N74" s="10">
        <f t="shared" si="5"/>
        <v>8.26</v>
      </c>
      <c r="O74" s="10">
        <f t="shared" si="6"/>
        <v>0.31900000000000001</v>
      </c>
      <c r="P74" s="10">
        <f t="shared" si="40"/>
        <v>13.190379897767979</v>
      </c>
      <c r="Q74" s="42">
        <f t="shared" si="41"/>
        <v>4.4466711990757433E-2</v>
      </c>
      <c r="R74" s="4">
        <f t="shared" si="42"/>
        <v>222307.47629355927</v>
      </c>
      <c r="S74">
        <f t="shared" si="9"/>
        <v>2.2230747629355926E-4</v>
      </c>
      <c r="T74" s="41">
        <f t="shared" si="10"/>
        <v>1.0025554941377277E-4</v>
      </c>
      <c r="U74" s="42">
        <f t="shared" si="43"/>
        <v>0.39894188158260674</v>
      </c>
      <c r="V74" s="42">
        <f t="shared" si="44"/>
        <v>0.52345039427942652</v>
      </c>
      <c r="W74" s="42">
        <f t="shared" si="45"/>
        <v>0.51854784788172559</v>
      </c>
      <c r="X74" s="42">
        <f t="shared" si="46"/>
        <v>4.9025463977009354E-3</v>
      </c>
      <c r="Y74" s="42">
        <f t="shared" si="29"/>
        <v>1.3574185401751854E-3</v>
      </c>
      <c r="Z74" s="10">
        <f t="shared" si="47"/>
        <v>13.539585071474436</v>
      </c>
      <c r="AA74">
        <f t="shared" si="14"/>
        <v>4340118.9365487611</v>
      </c>
      <c r="AB74" s="10">
        <f t="shared" si="15"/>
        <v>4.3401189365487607</v>
      </c>
      <c r="AC74" s="10">
        <f t="shared" si="16"/>
        <v>4.2391189365487607</v>
      </c>
      <c r="AD74" s="3">
        <f t="shared" si="17"/>
        <v>614.81057817966075</v>
      </c>
      <c r="AI74" s="94">
        <f t="shared" si="28"/>
        <v>0.51854784788172559</v>
      </c>
    </row>
    <row r="75" spans="2:35">
      <c r="B75" s="39">
        <f t="shared" si="30"/>
        <v>47</v>
      </c>
      <c r="C75" s="42">
        <f t="shared" si="31"/>
        <v>0.55791366906479389</v>
      </c>
      <c r="D75" s="10">
        <f t="shared" si="32"/>
        <v>9.34208633093521</v>
      </c>
      <c r="E75" s="40">
        <f t="shared" si="33"/>
        <v>18.115827338129577</v>
      </c>
      <c r="F75" s="40">
        <f t="shared" si="34"/>
        <v>36.799999999999997</v>
      </c>
      <c r="G75" s="3">
        <f t="shared" si="35"/>
        <v>275.53669064748169</v>
      </c>
      <c r="H75" s="3">
        <f t="shared" si="36"/>
        <v>107.82541057508477</v>
      </c>
      <c r="I75">
        <f t="shared" si="1"/>
        <v>1.0782541057508477E-4</v>
      </c>
      <c r="J75" s="4">
        <f t="shared" si="37"/>
        <v>269.34695954346626</v>
      </c>
      <c r="K75" s="40">
        <f t="shared" si="38"/>
        <v>2.4979915041075138</v>
      </c>
      <c r="L75" s="40">
        <f t="shared" si="4"/>
        <v>3.5020084958924862</v>
      </c>
      <c r="M75" s="10">
        <f t="shared" si="39"/>
        <v>4.3401189365487607</v>
      </c>
      <c r="N75" s="10">
        <f t="shared" si="5"/>
        <v>8.26</v>
      </c>
      <c r="O75" s="10">
        <f t="shared" si="6"/>
        <v>0.31900000000000001</v>
      </c>
      <c r="P75" s="10">
        <f t="shared" si="40"/>
        <v>13.192984968823533</v>
      </c>
      <c r="Q75" s="42">
        <f t="shared" si="41"/>
        <v>4.5366470735664258E-2</v>
      </c>
      <c r="R75" s="4">
        <f t="shared" si="42"/>
        <v>222044.85889355495</v>
      </c>
      <c r="S75">
        <f t="shared" si="9"/>
        <v>2.2204485889355496E-4</v>
      </c>
      <c r="T75" s="41">
        <f t="shared" si="10"/>
        <v>1.0051816681377708E-4</v>
      </c>
      <c r="U75" s="42">
        <f t="shared" si="43"/>
        <v>0.39847060152742902</v>
      </c>
      <c r="V75" s="42">
        <f t="shared" si="44"/>
        <v>0.52378491217278267</v>
      </c>
      <c r="W75" s="42">
        <f t="shared" si="45"/>
        <v>0.51887661199849977</v>
      </c>
      <c r="X75" s="42">
        <f t="shared" si="46"/>
        <v>4.908300174282898E-3</v>
      </c>
      <c r="Y75" s="42">
        <f t="shared" si="29"/>
        <v>1.3618348261796242E-3</v>
      </c>
      <c r="Z75" s="10">
        <f t="shared" si="47"/>
        <v>13.548146263974347</v>
      </c>
      <c r="AA75">
        <f t="shared" si="14"/>
        <v>4342799.3667875184</v>
      </c>
      <c r="AB75" s="10">
        <f t="shared" si="15"/>
        <v>4.342799366787518</v>
      </c>
      <c r="AC75" s="10">
        <f t="shared" si="16"/>
        <v>4.241799366787518</v>
      </c>
      <c r="AD75" s="3">
        <f t="shared" si="17"/>
        <v>615.19932803299764</v>
      </c>
      <c r="AI75" s="94">
        <f t="shared" si="28"/>
        <v>0.51887661199849977</v>
      </c>
    </row>
    <row r="76" spans="2:35">
      <c r="B76" s="39">
        <f t="shared" si="30"/>
        <v>48</v>
      </c>
      <c r="C76" s="42">
        <f t="shared" si="31"/>
        <v>0.56978417266191717</v>
      </c>
      <c r="D76" s="10">
        <f t="shared" si="32"/>
        <v>9.3302158273380869</v>
      </c>
      <c r="E76" s="40">
        <f t="shared" si="33"/>
        <v>18.139568345323823</v>
      </c>
      <c r="F76" s="40">
        <f t="shared" si="34"/>
        <v>36.799999999999997</v>
      </c>
      <c r="G76" s="3">
        <f t="shared" si="35"/>
        <v>275.44172661870471</v>
      </c>
      <c r="H76" s="3">
        <f t="shared" si="36"/>
        <v>107.82541057508477</v>
      </c>
      <c r="I76">
        <f t="shared" si="1"/>
        <v>1.0782541057508477E-4</v>
      </c>
      <c r="J76" s="4">
        <f t="shared" si="37"/>
        <v>270.02298285212817</v>
      </c>
      <c r="K76" s="40">
        <f t="shared" si="38"/>
        <v>2.5042611144438562</v>
      </c>
      <c r="L76" s="40">
        <f t="shared" si="4"/>
        <v>3.4957388855561438</v>
      </c>
      <c r="M76" s="10">
        <f t="shared" si="39"/>
        <v>4.342799366787518</v>
      </c>
      <c r="N76" s="10">
        <f t="shared" si="5"/>
        <v>8.26</v>
      </c>
      <c r="O76" s="10">
        <f t="shared" si="6"/>
        <v>0.31900000000000001</v>
      </c>
      <c r="P76" s="10">
        <f t="shared" si="40"/>
        <v>13.195583604055338</v>
      </c>
      <c r="Q76" s="42">
        <f t="shared" si="41"/>
        <v>4.6266052289107275E-2</v>
      </c>
      <c r="R76" s="4">
        <f t="shared" si="42"/>
        <v>221782.12585708083</v>
      </c>
      <c r="S76">
        <f t="shared" si="9"/>
        <v>2.2178212585708082E-4</v>
      </c>
      <c r="T76" s="41">
        <f t="shared" si="10"/>
        <v>1.0078089985025122E-4</v>
      </c>
      <c r="U76" s="42">
        <f t="shared" si="43"/>
        <v>0.39799911395682436</v>
      </c>
      <c r="V76" s="42">
        <f t="shared" si="44"/>
        <v>0.52411876255145229</v>
      </c>
      <c r="W76" s="42">
        <f t="shared" si="45"/>
        <v>0.51920470200536273</v>
      </c>
      <c r="X76" s="42">
        <f t="shared" si="46"/>
        <v>4.9140605460895603E-3</v>
      </c>
      <c r="Y76" s="42">
        <f t="shared" si="29"/>
        <v>1.3662554243993885E-3</v>
      </c>
      <c r="Z76" s="10">
        <f t="shared" si="47"/>
        <v>13.556690071526313</v>
      </c>
      <c r="AA76">
        <f t="shared" si="14"/>
        <v>4345474.3539597681</v>
      </c>
      <c r="AB76" s="10">
        <f t="shared" si="15"/>
        <v>4.3454743539597684</v>
      </c>
      <c r="AC76" s="10">
        <f t="shared" si="16"/>
        <v>4.2444743539597685</v>
      </c>
      <c r="AD76" s="3">
        <f t="shared" si="17"/>
        <v>615.58728846407075</v>
      </c>
      <c r="AI76" s="94">
        <f t="shared" si="28"/>
        <v>0.51920470200536273</v>
      </c>
    </row>
    <row r="77" spans="2:35">
      <c r="B77" s="39">
        <f t="shared" si="30"/>
        <v>49</v>
      </c>
      <c r="C77" s="42">
        <f t="shared" si="31"/>
        <v>0.58165467625904044</v>
      </c>
      <c r="D77" s="10">
        <f t="shared" si="32"/>
        <v>9.3183453237409637</v>
      </c>
      <c r="E77" s="40">
        <f t="shared" si="33"/>
        <v>18.16330935251807</v>
      </c>
      <c r="F77" s="40">
        <f t="shared" si="34"/>
        <v>36.799999999999997</v>
      </c>
      <c r="G77" s="3">
        <f t="shared" si="35"/>
        <v>275.34676258992772</v>
      </c>
      <c r="H77" s="3">
        <f t="shared" si="36"/>
        <v>107.82541057508477</v>
      </c>
      <c r="I77">
        <f t="shared" si="1"/>
        <v>1.0782541057508477E-4</v>
      </c>
      <c r="J77" s="4">
        <f t="shared" si="37"/>
        <v>270.69989151724167</v>
      </c>
      <c r="K77" s="40">
        <f t="shared" si="38"/>
        <v>2.5105389357987971</v>
      </c>
      <c r="L77" s="40">
        <f t="shared" si="4"/>
        <v>3.4894610642012029</v>
      </c>
      <c r="M77" s="10">
        <f t="shared" si="39"/>
        <v>4.3454743539597684</v>
      </c>
      <c r="N77" s="10">
        <f t="shared" si="5"/>
        <v>8.26</v>
      </c>
      <c r="O77" s="10">
        <f t="shared" si="6"/>
        <v>0.31900000000000001</v>
      </c>
      <c r="P77" s="10">
        <f t="shared" si="40"/>
        <v>13.198175873609079</v>
      </c>
      <c r="Q77" s="42">
        <f t="shared" si="41"/>
        <v>4.7165457154658384E-2</v>
      </c>
      <c r="R77" s="4">
        <f t="shared" si="42"/>
        <v>221519.27743636788</v>
      </c>
      <c r="S77">
        <f t="shared" si="9"/>
        <v>2.2151927743636787E-4</v>
      </c>
      <c r="T77" s="41">
        <f t="shared" si="10"/>
        <v>1.0104374827096417E-4</v>
      </c>
      <c r="U77" s="42">
        <f t="shared" si="43"/>
        <v>0.39752741932343394</v>
      </c>
      <c r="V77" s="42">
        <f t="shared" si="44"/>
        <v>0.52445194756800406</v>
      </c>
      <c r="W77" s="42">
        <f t="shared" si="45"/>
        <v>0.51953212577002972</v>
      </c>
      <c r="X77" s="42">
        <f t="shared" si="46"/>
        <v>4.9198217979743442E-3</v>
      </c>
      <c r="Y77" s="42">
        <f t="shared" si="29"/>
        <v>1.370680336062131E-3</v>
      </c>
      <c r="Z77" s="10">
        <f t="shared" si="47"/>
        <v>13.565216646421741</v>
      </c>
      <c r="AA77">
        <f t="shared" si="14"/>
        <v>4348143.9457465401</v>
      </c>
      <c r="AB77" s="10">
        <f t="shared" si="15"/>
        <v>4.3481439457465401</v>
      </c>
      <c r="AC77" s="10">
        <f t="shared" si="16"/>
        <v>4.2471439457465401</v>
      </c>
      <c r="AD77" s="3">
        <f t="shared" si="17"/>
        <v>615.97446638818565</v>
      </c>
      <c r="AI77" s="94">
        <f t="shared" si="28"/>
        <v>0.51953212577002972</v>
      </c>
    </row>
    <row r="78" spans="2:35">
      <c r="B78" s="39">
        <f t="shared" si="30"/>
        <v>50</v>
      </c>
      <c r="C78" s="42">
        <f t="shared" si="31"/>
        <v>0.59352517985616371</v>
      </c>
      <c r="D78" s="10">
        <f t="shared" si="32"/>
        <v>9.3064748201438405</v>
      </c>
      <c r="E78" s="40">
        <f t="shared" si="33"/>
        <v>18.187050359712316</v>
      </c>
      <c r="F78" s="40">
        <f t="shared" si="34"/>
        <v>36.799999999999997</v>
      </c>
      <c r="G78" s="3">
        <f t="shared" si="35"/>
        <v>275.25179856115074</v>
      </c>
      <c r="H78" s="3">
        <f t="shared" si="36"/>
        <v>107.82541057508477</v>
      </c>
      <c r="I78">
        <f t="shared" si="1"/>
        <v>1.0782541057508477E-4</v>
      </c>
      <c r="J78" s="4">
        <f t="shared" si="37"/>
        <v>271.37768553880653</v>
      </c>
      <c r="K78" s="40">
        <f t="shared" si="38"/>
        <v>2.5168249681723336</v>
      </c>
      <c r="L78" s="40">
        <f t="shared" si="4"/>
        <v>3.4831750318276664</v>
      </c>
      <c r="M78" s="10">
        <f t="shared" si="39"/>
        <v>4.3481439457465401</v>
      </c>
      <c r="N78" s="10">
        <f t="shared" si="5"/>
        <v>8.26</v>
      </c>
      <c r="O78" s="10">
        <f t="shared" si="6"/>
        <v>0.31900000000000001</v>
      </c>
      <c r="P78" s="10">
        <f t="shared" si="40"/>
        <v>13.200761831423307</v>
      </c>
      <c r="Q78" s="42">
        <f t="shared" si="41"/>
        <v>4.8064685831662957E-2</v>
      </c>
      <c r="R78" s="4">
        <f t="shared" si="42"/>
        <v>221256.31388364726</v>
      </c>
      <c r="S78">
        <f t="shared" si="9"/>
        <v>2.2125631388364726E-4</v>
      </c>
      <c r="T78" s="41">
        <f t="shared" si="10"/>
        <v>1.0130671182368478E-4</v>
      </c>
      <c r="U78" s="42">
        <f t="shared" si="43"/>
        <v>0.39705551807989919</v>
      </c>
      <c r="V78" s="42">
        <f t="shared" si="44"/>
        <v>0.52478446873680518</v>
      </c>
      <c r="W78" s="42">
        <f t="shared" si="45"/>
        <v>0.51985888912875422</v>
      </c>
      <c r="X78" s="42">
        <f t="shared" si="46"/>
        <v>4.9255796080509562E-3</v>
      </c>
      <c r="Y78" s="42">
        <f t="shared" si="29"/>
        <v>1.3751095584965593E-3</v>
      </c>
      <c r="Z78" s="10">
        <f t="shared" si="47"/>
        <v>13.57372610108809</v>
      </c>
      <c r="AA78">
        <f t="shared" si="14"/>
        <v>4350808.1773478333</v>
      </c>
      <c r="AB78" s="10">
        <f t="shared" si="15"/>
        <v>4.3508081773478331</v>
      </c>
      <c r="AC78" s="10">
        <f t="shared" si="16"/>
        <v>4.2498081773478331</v>
      </c>
      <c r="AD78" s="3">
        <f t="shared" si="17"/>
        <v>616.3608669104907</v>
      </c>
      <c r="AI78" s="94">
        <f t="shared" si="28"/>
        <v>0.51985888912875422</v>
      </c>
    </row>
    <row r="79" spans="2:35">
      <c r="B79" s="39">
        <f t="shared" si="30"/>
        <v>51</v>
      </c>
      <c r="C79" s="42">
        <f t="shared" si="31"/>
        <v>0.60539568345328698</v>
      </c>
      <c r="D79" s="10">
        <f t="shared" si="32"/>
        <v>9.2946043165467174</v>
      </c>
      <c r="E79" s="40">
        <f t="shared" si="33"/>
        <v>18.210791366906562</v>
      </c>
      <c r="F79" s="40">
        <f t="shared" si="34"/>
        <v>36.799999999999997</v>
      </c>
      <c r="G79" s="3">
        <f t="shared" si="35"/>
        <v>275.15683453237375</v>
      </c>
      <c r="H79" s="3">
        <f t="shared" si="36"/>
        <v>107.82541057508477</v>
      </c>
      <c r="I79">
        <f t="shared" si="1"/>
        <v>1.0782541057508477E-4</v>
      </c>
      <c r="J79" s="4">
        <f t="shared" si="37"/>
        <v>272.05636491682287</v>
      </c>
      <c r="K79" s="40">
        <f t="shared" si="38"/>
        <v>2.5231192115644672</v>
      </c>
      <c r="L79" s="40">
        <f t="shared" si="4"/>
        <v>3.4768807884355328</v>
      </c>
      <c r="M79" s="10">
        <f t="shared" si="39"/>
        <v>4.3508081773478331</v>
      </c>
      <c r="N79" s="10">
        <f t="shared" si="5"/>
        <v>8.26</v>
      </c>
      <c r="O79" s="10">
        <f t="shared" si="6"/>
        <v>0.31900000000000001</v>
      </c>
      <c r="P79" s="10">
        <f t="shared" si="40"/>
        <v>13.203341519248044</v>
      </c>
      <c r="Q79" s="42">
        <f t="shared" si="41"/>
        <v>4.8963738816077414E-2</v>
      </c>
      <c r="R79" s="4">
        <f t="shared" si="42"/>
        <v>220993.23545114996</v>
      </c>
      <c r="S79">
        <f t="shared" si="9"/>
        <v>2.2099323545114995E-4</v>
      </c>
      <c r="T79" s="41">
        <f t="shared" si="10"/>
        <v>1.0156979025618208E-4</v>
      </c>
      <c r="U79" s="42">
        <f t="shared" si="43"/>
        <v>0.39658341067886116</v>
      </c>
      <c r="V79" s="42">
        <f t="shared" si="44"/>
        <v>0.5251163270933511</v>
      </c>
      <c r="W79" s="42">
        <f t="shared" si="45"/>
        <v>0.5201849963900862</v>
      </c>
      <c r="X79" s="42">
        <f t="shared" si="46"/>
        <v>4.9313307032649023E-3</v>
      </c>
      <c r="Y79" s="42">
        <f t="shared" si="29"/>
        <v>1.3795430860824643E-3</v>
      </c>
      <c r="Z79" s="10">
        <f t="shared" si="47"/>
        <v>13.582218517956404</v>
      </c>
      <c r="AA79">
        <f t="shared" si="14"/>
        <v>4353467.0745720463</v>
      </c>
      <c r="AB79" s="10">
        <f t="shared" si="15"/>
        <v>4.3534670745720465</v>
      </c>
      <c r="AC79" s="10">
        <f t="shared" si="16"/>
        <v>4.2524670745720465</v>
      </c>
      <c r="AD79" s="3">
        <f t="shared" si="17"/>
        <v>616.74649377404592</v>
      </c>
      <c r="AI79" s="94">
        <f t="shared" si="28"/>
        <v>0.5201849963900862</v>
      </c>
    </row>
    <row r="80" spans="2:35">
      <c r="B80" s="39">
        <f t="shared" si="30"/>
        <v>52</v>
      </c>
      <c r="C80" s="42">
        <f t="shared" si="31"/>
        <v>0.61726618705041025</v>
      </c>
      <c r="D80" s="10">
        <f t="shared" si="32"/>
        <v>9.2827338129495942</v>
      </c>
      <c r="E80" s="40">
        <f t="shared" si="33"/>
        <v>18.234532374100809</v>
      </c>
      <c r="F80" s="40">
        <f t="shared" si="34"/>
        <v>36.799999999999997</v>
      </c>
      <c r="G80" s="3">
        <f t="shared" si="35"/>
        <v>275.06187050359677</v>
      </c>
      <c r="H80" s="3">
        <f t="shared" si="36"/>
        <v>107.82541057508477</v>
      </c>
      <c r="I80">
        <f t="shared" si="1"/>
        <v>1.0782541057508477E-4</v>
      </c>
      <c r="J80" s="4">
        <f t="shared" si="37"/>
        <v>272.73592965129069</v>
      </c>
      <c r="K80" s="40">
        <f t="shared" si="38"/>
        <v>2.5294216659751982</v>
      </c>
      <c r="L80" s="40">
        <f t="shared" si="4"/>
        <v>3.4705783340248018</v>
      </c>
      <c r="M80" s="10">
        <f t="shared" si="39"/>
        <v>4.3534670745720465</v>
      </c>
      <c r="N80" s="10">
        <f t="shared" si="5"/>
        <v>8.26</v>
      </c>
      <c r="O80" s="10">
        <f t="shared" si="6"/>
        <v>0.31900000000000001</v>
      </c>
      <c r="P80" s="10">
        <f t="shared" si="40"/>
        <v>13.205914969660142</v>
      </c>
      <c r="Q80" s="42">
        <f t="shared" si="41"/>
        <v>4.9862616601099891E-2</v>
      </c>
      <c r="R80" s="4">
        <f t="shared" si="42"/>
        <v>220730.04239110698</v>
      </c>
      <c r="S80">
        <f t="shared" si="9"/>
        <v>2.2073004239110699E-4</v>
      </c>
      <c r="T80" s="41">
        <f t="shared" si="10"/>
        <v>1.0183298331622505E-4</v>
      </c>
      <c r="U80" s="42">
        <f t="shared" si="43"/>
        <v>0.39611109757296098</v>
      </c>
      <c r="V80" s="42">
        <f t="shared" si="44"/>
        <v>0.52544752331193623</v>
      </c>
      <c r="W80" s="42">
        <f t="shared" si="45"/>
        <v>0.52051045071302504</v>
      </c>
      <c r="X80" s="42">
        <f t="shared" si="46"/>
        <v>4.9370725989111852E-3</v>
      </c>
      <c r="Y80" s="42">
        <f t="shared" si="29"/>
        <v>1.3839809109646686E-3</v>
      </c>
      <c r="Z80" s="10">
        <f t="shared" si="47"/>
        <v>13.590693956858269</v>
      </c>
      <c r="AA80">
        <f t="shared" si="14"/>
        <v>4356120.6561518945</v>
      </c>
      <c r="AB80" s="10">
        <f t="shared" si="15"/>
        <v>4.3561206561518944</v>
      </c>
      <c r="AC80" s="10">
        <f t="shared" si="16"/>
        <v>4.2551206561518944</v>
      </c>
      <c r="AD80" s="3">
        <f t="shared" si="17"/>
        <v>617.13134969570626</v>
      </c>
      <c r="AI80" s="94">
        <f t="shared" si="28"/>
        <v>0.52051045071302504</v>
      </c>
    </row>
    <row r="81" spans="2:35">
      <c r="B81" s="39">
        <f t="shared" si="30"/>
        <v>53</v>
      </c>
      <c r="C81" s="42">
        <f t="shared" si="31"/>
        <v>0.62913669064753353</v>
      </c>
      <c r="D81" s="10">
        <f t="shared" si="32"/>
        <v>9.270863309352471</v>
      </c>
      <c r="E81" s="40">
        <f t="shared" si="33"/>
        <v>18.258273381295055</v>
      </c>
      <c r="F81" s="40">
        <f t="shared" si="34"/>
        <v>36.799999999999997</v>
      </c>
      <c r="G81" s="3">
        <f t="shared" si="35"/>
        <v>274.96690647481978</v>
      </c>
      <c r="H81" s="3">
        <f t="shared" si="36"/>
        <v>107.82541057508477</v>
      </c>
      <c r="I81">
        <f t="shared" si="1"/>
        <v>1.0782541057508477E-4</v>
      </c>
      <c r="J81" s="4">
        <f t="shared" si="37"/>
        <v>273.41637974220998</v>
      </c>
      <c r="K81" s="40">
        <f t="shared" si="38"/>
        <v>2.5357323314045264</v>
      </c>
      <c r="L81" s="40">
        <f t="shared" si="4"/>
        <v>3.4642676685954736</v>
      </c>
      <c r="M81" s="10">
        <f t="shared" si="39"/>
        <v>4.3561206561518944</v>
      </c>
      <c r="N81" s="10">
        <f t="shared" si="5"/>
        <v>8.26</v>
      </c>
      <c r="O81" s="10">
        <f t="shared" si="6"/>
        <v>0.31900000000000001</v>
      </c>
      <c r="P81" s="10">
        <f t="shared" si="40"/>
        <v>13.208482208322765</v>
      </c>
      <c r="Q81" s="42">
        <f t="shared" si="41"/>
        <v>5.0761319677645932E-2</v>
      </c>
      <c r="R81" s="4">
        <f t="shared" si="42"/>
        <v>220466.73495574945</v>
      </c>
      <c r="S81">
        <f t="shared" si="9"/>
        <v>2.2046673495574944E-4</v>
      </c>
      <c r="T81" s="41">
        <f t="shared" si="10"/>
        <v>1.0209629075158259E-4</v>
      </c>
      <c r="U81" s="42">
        <f t="shared" si="43"/>
        <v>0.39563857921484014</v>
      </c>
      <c r="V81" s="42">
        <f t="shared" si="44"/>
        <v>0.52577805779508346</v>
      </c>
      <c r="W81" s="42">
        <f t="shared" si="45"/>
        <v>0.52083525439049261</v>
      </c>
      <c r="X81" s="42">
        <f t="shared" si="46"/>
        <v>4.9428034045908564E-3</v>
      </c>
      <c r="Y81" s="42">
        <f t="shared" si="29"/>
        <v>1.3884230235911366E-3</v>
      </c>
      <c r="Z81" s="10">
        <f t="shared" si="47"/>
        <v>13.599152460586476</v>
      </c>
      <c r="AA81">
        <f t="shared" si="14"/>
        <v>4358768.9354854068</v>
      </c>
      <c r="AB81" s="10">
        <f t="shared" si="15"/>
        <v>4.3587689354854069</v>
      </c>
      <c r="AC81" s="10">
        <f t="shared" si="16"/>
        <v>4.2577689354854069</v>
      </c>
      <c r="AD81" s="3">
        <f t="shared" si="17"/>
        <v>617.5154366186232</v>
      </c>
      <c r="AI81" s="94">
        <f t="shared" si="28"/>
        <v>0.52083525439049261</v>
      </c>
    </row>
    <row r="82" spans="2:35">
      <c r="B82" s="39">
        <f t="shared" si="30"/>
        <v>54</v>
      </c>
      <c r="C82" s="42">
        <f t="shared" si="31"/>
        <v>0.6410071942446568</v>
      </c>
      <c r="D82" s="10">
        <f t="shared" si="32"/>
        <v>9.2589928057553479</v>
      </c>
      <c r="E82" s="40">
        <f t="shared" si="33"/>
        <v>18.282014388489301</v>
      </c>
      <c r="F82" s="40">
        <f t="shared" si="34"/>
        <v>36.799999999999997</v>
      </c>
      <c r="G82" s="3">
        <f t="shared" si="35"/>
        <v>274.87194244604279</v>
      </c>
      <c r="H82" s="3">
        <f t="shared" si="36"/>
        <v>107.82541057508477</v>
      </c>
      <c r="I82">
        <f t="shared" si="1"/>
        <v>1.0782541057508477E-4</v>
      </c>
      <c r="J82" s="4">
        <f t="shared" si="37"/>
        <v>274.09771518958087</v>
      </c>
      <c r="K82" s="40">
        <f t="shared" si="38"/>
        <v>2.5420512078524524</v>
      </c>
      <c r="L82" s="40">
        <f t="shared" si="4"/>
        <v>3.4579487921475476</v>
      </c>
      <c r="M82" s="10">
        <f t="shared" si="39"/>
        <v>4.3587689354854069</v>
      </c>
      <c r="N82" s="10">
        <f t="shared" si="5"/>
        <v>8.26</v>
      </c>
      <c r="O82" s="10">
        <f t="shared" si="6"/>
        <v>0.31900000000000001</v>
      </c>
      <c r="P82" s="10">
        <f t="shared" si="40"/>
        <v>13.211043255683277</v>
      </c>
      <c r="Q82" s="42">
        <f t="shared" si="41"/>
        <v>5.1659848534707745E-2</v>
      </c>
      <c r="R82" s="4">
        <f t="shared" si="42"/>
        <v>220203.31339730835</v>
      </c>
      <c r="S82">
        <f t="shared" si="9"/>
        <v>2.2020331339730835E-4</v>
      </c>
      <c r="T82" s="41">
        <f t="shared" si="10"/>
        <v>1.0235971231002368E-4</v>
      </c>
      <c r="U82" s="42">
        <f t="shared" si="43"/>
        <v>0.39516585605713966</v>
      </c>
      <c r="V82" s="42">
        <f t="shared" si="44"/>
        <v>0.52610793074167417</v>
      </c>
      <c r="W82" s="42">
        <f t="shared" si="45"/>
        <v>0.52115940906243419</v>
      </c>
      <c r="X82" s="42">
        <f t="shared" si="46"/>
        <v>4.9485216792399811E-3</v>
      </c>
      <c r="Y82" s="42">
        <f t="shared" si="29"/>
        <v>1.3928694131197298E-3</v>
      </c>
      <c r="Z82" s="10">
        <f t="shared" si="47"/>
        <v>13.607594059086971</v>
      </c>
      <c r="AA82">
        <f t="shared" si="14"/>
        <v>4361411.9219483798</v>
      </c>
      <c r="AB82" s="10">
        <f t="shared" si="15"/>
        <v>4.3614119219483802</v>
      </c>
      <c r="AC82" s="10">
        <f t="shared" si="16"/>
        <v>4.2604119219483803</v>
      </c>
      <c r="AD82" s="3">
        <f t="shared" si="17"/>
        <v>617.89875590259317</v>
      </c>
      <c r="AI82" s="94">
        <f t="shared" si="28"/>
        <v>0.52115940906243419</v>
      </c>
    </row>
    <row r="83" spans="2:35">
      <c r="B83" s="39">
        <f t="shared" si="30"/>
        <v>55</v>
      </c>
      <c r="C83" s="42">
        <f t="shared" si="31"/>
        <v>0.65287769784178007</v>
      </c>
      <c r="D83" s="10">
        <f t="shared" si="32"/>
        <v>9.2471223021582247</v>
      </c>
      <c r="E83" s="40">
        <f t="shared" si="33"/>
        <v>18.305755395683548</v>
      </c>
      <c r="F83" s="40">
        <f t="shared" si="34"/>
        <v>36.799999999999997</v>
      </c>
      <c r="G83" s="3">
        <f t="shared" si="35"/>
        <v>274.77697841726581</v>
      </c>
      <c r="H83" s="3">
        <f t="shared" si="36"/>
        <v>107.82541057508477</v>
      </c>
      <c r="I83">
        <f t="shared" si="1"/>
        <v>1.0782541057508477E-4</v>
      </c>
      <c r="J83" s="4">
        <f t="shared" si="37"/>
        <v>274.779935993403</v>
      </c>
      <c r="K83" s="40">
        <f t="shared" si="38"/>
        <v>2.5483782953189738</v>
      </c>
      <c r="L83" s="40">
        <f t="shared" si="4"/>
        <v>3.4516217046810262</v>
      </c>
      <c r="M83" s="10">
        <f t="shared" si="39"/>
        <v>4.3614119219483802</v>
      </c>
      <c r="N83" s="10">
        <f t="shared" si="5"/>
        <v>8.26</v>
      </c>
      <c r="O83" s="10">
        <f t="shared" si="6"/>
        <v>0.31900000000000001</v>
      </c>
      <c r="P83" s="10">
        <f t="shared" si="40"/>
        <v>13.213598128252652</v>
      </c>
      <c r="Q83" s="42">
        <f t="shared" si="41"/>
        <v>5.2558203659625789E-2</v>
      </c>
      <c r="R83" s="4">
        <f t="shared" si="42"/>
        <v>219939.77796801479</v>
      </c>
      <c r="S83">
        <f t="shared" si="9"/>
        <v>2.1993977796801479E-4</v>
      </c>
      <c r="T83" s="41">
        <f t="shared" si="10"/>
        <v>1.0262324773931724E-4</v>
      </c>
      <c r="U83" s="42">
        <f t="shared" si="43"/>
        <v>0.39469292855250088</v>
      </c>
      <c r="V83" s="42">
        <f t="shared" si="44"/>
        <v>0.52643714219577853</v>
      </c>
      <c r="W83" s="42">
        <f t="shared" si="45"/>
        <v>0.52148291587646611</v>
      </c>
      <c r="X83" s="42">
        <f t="shared" si="46"/>
        <v>4.9542263193124159E-3</v>
      </c>
      <c r="Y83" s="42">
        <f t="shared" si="29"/>
        <v>1.3973200677236878E-3</v>
      </c>
      <c r="Z83" s="10">
        <f t="shared" si="47"/>
        <v>13.616018772599647</v>
      </c>
      <c r="AA83">
        <f t="shared" si="14"/>
        <v>4364049.6218777392</v>
      </c>
      <c r="AB83" s="10">
        <f t="shared" si="15"/>
        <v>4.3640496218777391</v>
      </c>
      <c r="AC83" s="10">
        <f t="shared" si="16"/>
        <v>4.2630496218777392</v>
      </c>
      <c r="AD83" s="3">
        <f t="shared" si="17"/>
        <v>618.28130846667716</v>
      </c>
      <c r="AI83" s="94">
        <f t="shared" si="28"/>
        <v>0.52148291587646611</v>
      </c>
    </row>
    <row r="84" spans="2:35">
      <c r="B84" s="39">
        <f t="shared" si="30"/>
        <v>56</v>
      </c>
      <c r="C84" s="42">
        <f t="shared" si="31"/>
        <v>0.66474820143890334</v>
      </c>
      <c r="D84" s="10">
        <f t="shared" si="32"/>
        <v>9.2352517985611016</v>
      </c>
      <c r="E84" s="40">
        <f t="shared" si="33"/>
        <v>18.329496402877794</v>
      </c>
      <c r="F84" s="40">
        <f t="shared" si="34"/>
        <v>36.799999999999997</v>
      </c>
      <c r="G84" s="3">
        <f t="shared" si="35"/>
        <v>274.68201438848882</v>
      </c>
      <c r="H84" s="3">
        <f t="shared" si="36"/>
        <v>107.82541057508477</v>
      </c>
      <c r="I84">
        <f t="shared" si="1"/>
        <v>1.0782541057508477E-4</v>
      </c>
      <c r="J84" s="4">
        <f t="shared" si="37"/>
        <v>275.46304215367672</v>
      </c>
      <c r="K84" s="40">
        <f t="shared" si="38"/>
        <v>2.5547135938040935</v>
      </c>
      <c r="L84" s="40">
        <f t="shared" si="4"/>
        <v>3.4452864061959065</v>
      </c>
      <c r="M84" s="10">
        <f t="shared" si="39"/>
        <v>4.3640496218777391</v>
      </c>
      <c r="N84" s="10">
        <f t="shared" si="5"/>
        <v>8.26</v>
      </c>
      <c r="O84" s="10">
        <f t="shared" si="6"/>
        <v>0.31900000000000001</v>
      </c>
      <c r="P84" s="10">
        <f t="shared" si="40"/>
        <v>13.216146839563731</v>
      </c>
      <c r="Q84" s="42">
        <f t="shared" si="41"/>
        <v>5.3456385538294682E-2</v>
      </c>
      <c r="R84" s="4">
        <f t="shared" si="42"/>
        <v>219676.12892009976</v>
      </c>
      <c r="S84">
        <f t="shared" si="9"/>
        <v>2.1967612892009975E-4</v>
      </c>
      <c r="T84" s="41">
        <f t="shared" si="10"/>
        <v>1.0288689678723229E-4</v>
      </c>
      <c r="U84" s="42">
        <f t="shared" si="43"/>
        <v>0.39421979715356498</v>
      </c>
      <c r="V84" s="42">
        <f t="shared" si="44"/>
        <v>0.52676569208575175</v>
      </c>
      <c r="W84" s="42">
        <f t="shared" si="45"/>
        <v>0.52180577560824082</v>
      </c>
      <c r="X84" s="42">
        <f t="shared" si="46"/>
        <v>4.9599164775109283E-3</v>
      </c>
      <c r="Y84" s="42">
        <f t="shared" si="29"/>
        <v>1.4017749748234994E-3</v>
      </c>
      <c r="Z84" s="10">
        <f t="shared" si="47"/>
        <v>13.624426614035581</v>
      </c>
      <c r="AA84">
        <f t="shared" si="14"/>
        <v>4366682.0393158235</v>
      </c>
      <c r="AB84" s="10">
        <f t="shared" si="15"/>
        <v>4.3666820393158234</v>
      </c>
      <c r="AC84" s="10">
        <f t="shared" si="16"/>
        <v>4.2656820393158235</v>
      </c>
      <c r="AD84" s="3">
        <f t="shared" si="17"/>
        <v>618.66309489714627</v>
      </c>
      <c r="AI84" s="94">
        <f t="shared" si="28"/>
        <v>0.52180577560824082</v>
      </c>
    </row>
    <row r="85" spans="2:35">
      <c r="B85" s="39">
        <f t="shared" si="30"/>
        <v>57</v>
      </c>
      <c r="C85" s="42">
        <f t="shared" si="31"/>
        <v>0.67661870503602661</v>
      </c>
      <c r="D85" s="10">
        <f t="shared" si="32"/>
        <v>9.2233812949639784</v>
      </c>
      <c r="E85" s="40">
        <f t="shared" si="33"/>
        <v>18.35323741007204</v>
      </c>
      <c r="F85" s="40">
        <f t="shared" si="34"/>
        <v>36.799999999999997</v>
      </c>
      <c r="G85" s="3">
        <f t="shared" si="35"/>
        <v>274.58705035971184</v>
      </c>
      <c r="H85" s="3">
        <f t="shared" si="36"/>
        <v>107.82541057508477</v>
      </c>
      <c r="I85">
        <f t="shared" si="1"/>
        <v>1.0782541057508477E-4</v>
      </c>
      <c r="J85" s="4">
        <f t="shared" si="37"/>
        <v>276.14703367040181</v>
      </c>
      <c r="K85" s="40">
        <f t="shared" si="38"/>
        <v>2.5610571033078089</v>
      </c>
      <c r="L85" s="40">
        <f t="shared" si="4"/>
        <v>3.4389428966921911</v>
      </c>
      <c r="M85" s="10">
        <f t="shared" si="39"/>
        <v>4.3666820393158234</v>
      </c>
      <c r="N85" s="10">
        <f t="shared" si="5"/>
        <v>8.26</v>
      </c>
      <c r="O85" s="10">
        <f t="shared" si="6"/>
        <v>0.31900000000000001</v>
      </c>
      <c r="P85" s="10">
        <f t="shared" si="40"/>
        <v>13.218689400896192</v>
      </c>
      <c r="Q85" s="42">
        <f t="shared" si="41"/>
        <v>5.4354394655319438E-2</v>
      </c>
      <c r="R85" s="4">
        <f t="shared" si="42"/>
        <v>219412.36650579434</v>
      </c>
      <c r="S85">
        <f t="shared" si="9"/>
        <v>2.1941236650579435E-4</v>
      </c>
      <c r="T85" s="41">
        <f t="shared" si="10"/>
        <v>1.0315065920153769E-4</v>
      </c>
      <c r="U85" s="42">
        <f t="shared" si="43"/>
        <v>0.39374646231297322</v>
      </c>
      <c r="V85" s="42">
        <f t="shared" si="44"/>
        <v>0.52709358025226594</v>
      </c>
      <c r="W85" s="42">
        <f t="shared" si="45"/>
        <v>0.52212798875254829</v>
      </c>
      <c r="X85" s="42">
        <f t="shared" si="46"/>
        <v>4.9655914997176476E-3</v>
      </c>
      <c r="Y85" s="42">
        <f t="shared" si="29"/>
        <v>1.4062341212616664E-3</v>
      </c>
      <c r="Z85" s="10">
        <f t="shared" si="47"/>
        <v>13.632817590764397</v>
      </c>
      <c r="AA85">
        <f t="shared" si="14"/>
        <v>4369309.1765699927</v>
      </c>
      <c r="AB85" s="10">
        <f t="shared" si="15"/>
        <v>4.3693091765699927</v>
      </c>
      <c r="AC85" s="10">
        <f t="shared" si="16"/>
        <v>4.2683091765699928</v>
      </c>
      <c r="AD85" s="3">
        <f t="shared" si="17"/>
        <v>619.04411552864292</v>
      </c>
      <c r="AI85" s="94">
        <f t="shared" si="28"/>
        <v>0.52212798875254829</v>
      </c>
    </row>
    <row r="86" spans="2:35">
      <c r="B86" s="39">
        <f t="shared" si="30"/>
        <v>58</v>
      </c>
      <c r="C86" s="42">
        <f t="shared" si="31"/>
        <v>0.68848920863314989</v>
      </c>
      <c r="D86" s="10">
        <f t="shared" si="32"/>
        <v>9.2115107913668552</v>
      </c>
      <c r="E86" s="40">
        <f t="shared" si="33"/>
        <v>18.376978417266287</v>
      </c>
      <c r="F86" s="40">
        <f t="shared" si="34"/>
        <v>36.799999999999997</v>
      </c>
      <c r="G86" s="3">
        <f t="shared" si="35"/>
        <v>274.49208633093485</v>
      </c>
      <c r="H86" s="3">
        <f t="shared" si="36"/>
        <v>107.82541057508477</v>
      </c>
      <c r="I86">
        <f t="shared" si="1"/>
        <v>1.0782541057508477E-4</v>
      </c>
      <c r="J86" s="4">
        <f t="shared" si="37"/>
        <v>276.8319105435786</v>
      </c>
      <c r="K86" s="40">
        <f t="shared" si="38"/>
        <v>2.567408823830124</v>
      </c>
      <c r="L86" s="40">
        <f t="shared" si="4"/>
        <v>3.432591176169876</v>
      </c>
      <c r="M86" s="10">
        <f t="shared" si="39"/>
        <v>4.3693091765699927</v>
      </c>
      <c r="N86" s="10">
        <f t="shared" si="5"/>
        <v>8.26</v>
      </c>
      <c r="O86" s="10">
        <f t="shared" si="6"/>
        <v>0.31900000000000001</v>
      </c>
      <c r="P86" s="10">
        <f t="shared" si="40"/>
        <v>13.221225821821458</v>
      </c>
      <c r="Q86" s="42">
        <f t="shared" si="41"/>
        <v>5.5252231494134427E-2</v>
      </c>
      <c r="R86" s="4">
        <f t="shared" si="42"/>
        <v>219148.49097732952</v>
      </c>
      <c r="S86">
        <f t="shared" si="9"/>
        <v>2.1914849097732952E-4</v>
      </c>
      <c r="T86" s="41">
        <f t="shared" si="10"/>
        <v>1.0341453473000252E-4</v>
      </c>
      <c r="U86" s="42">
        <f t="shared" si="43"/>
        <v>0.39327292448336665</v>
      </c>
      <c r="V86" s="42">
        <f t="shared" si="44"/>
        <v>0.52742080647033107</v>
      </c>
      <c r="W86" s="42">
        <f t="shared" si="45"/>
        <v>0.52244955559181416</v>
      </c>
      <c r="X86" s="42">
        <f t="shared" si="46"/>
        <v>4.9712508785169085E-3</v>
      </c>
      <c r="Y86" s="42">
        <f t="shared" si="29"/>
        <v>1.4106974934353902E-3</v>
      </c>
      <c r="Z86" s="10">
        <f t="shared" si="47"/>
        <v>13.641191705967422</v>
      </c>
      <c r="AA86">
        <f t="shared" si="14"/>
        <v>4371931.0346362917</v>
      </c>
      <c r="AB86" s="10">
        <f t="shared" si="15"/>
        <v>4.3719310346362921</v>
      </c>
      <c r="AC86" s="10">
        <f t="shared" si="16"/>
        <v>4.2709310346362921</v>
      </c>
      <c r="AD86" s="3">
        <f t="shared" si="17"/>
        <v>619.42437050562603</v>
      </c>
      <c r="AI86" s="94">
        <f t="shared" si="28"/>
        <v>0.52244955559181416</v>
      </c>
    </row>
    <row r="87" spans="2:35">
      <c r="B87" s="39">
        <f t="shared" si="30"/>
        <v>59</v>
      </c>
      <c r="C87" s="42">
        <f t="shared" si="31"/>
        <v>0.70035971223027316</v>
      </c>
      <c r="D87" s="10">
        <f t="shared" si="32"/>
        <v>9.1996402877697321</v>
      </c>
      <c r="E87" s="40">
        <f t="shared" si="33"/>
        <v>18.400719424460533</v>
      </c>
      <c r="F87" s="40">
        <f t="shared" si="34"/>
        <v>36.799999999999997</v>
      </c>
      <c r="G87" s="3">
        <f t="shared" si="35"/>
        <v>274.39712230215787</v>
      </c>
      <c r="H87" s="3">
        <f t="shared" si="36"/>
        <v>107.82541057508477</v>
      </c>
      <c r="I87">
        <f t="shared" si="1"/>
        <v>1.0782541057508477E-4</v>
      </c>
      <c r="J87" s="4">
        <f t="shared" si="37"/>
        <v>277.51767277320653</v>
      </c>
      <c r="K87" s="40">
        <f t="shared" si="38"/>
        <v>2.5737687553710327</v>
      </c>
      <c r="L87" s="40">
        <f t="shared" si="4"/>
        <v>3.4262312446289673</v>
      </c>
      <c r="M87" s="10">
        <f t="shared" si="39"/>
        <v>4.3719310346362921</v>
      </c>
      <c r="N87" s="10">
        <f t="shared" si="5"/>
        <v>8.26</v>
      </c>
      <c r="O87" s="10">
        <f t="shared" si="6"/>
        <v>0.31900000000000001</v>
      </c>
      <c r="P87" s="10">
        <f t="shared" si="40"/>
        <v>13.223756110615019</v>
      </c>
      <c r="Q87" s="42">
        <f t="shared" si="41"/>
        <v>5.6149896537094082E-2</v>
      </c>
      <c r="R87" s="4">
        <f t="shared" si="42"/>
        <v>218884.50258693649</v>
      </c>
      <c r="S87">
        <f t="shared" si="9"/>
        <v>2.1888450258693648E-4</v>
      </c>
      <c r="T87" s="41">
        <f t="shared" si="10"/>
        <v>1.0367852312039556E-4</v>
      </c>
      <c r="U87" s="42">
        <f t="shared" si="43"/>
        <v>0.3927991841173869</v>
      </c>
      <c r="V87" s="42">
        <f t="shared" si="44"/>
        <v>0.52774737046437314</v>
      </c>
      <c r="W87" s="42">
        <f t="shared" si="45"/>
        <v>0.52277047624795647</v>
      </c>
      <c r="X87" s="42">
        <f t="shared" si="46"/>
        <v>4.9768942164166718E-3</v>
      </c>
      <c r="Y87" s="42">
        <f t="shared" si="29"/>
        <v>1.4151650773959756E-3</v>
      </c>
      <c r="Z87" s="10">
        <f t="shared" si="47"/>
        <v>13.649548959649344</v>
      </c>
      <c r="AA87">
        <f t="shared" si="14"/>
        <v>4374547.6135161882</v>
      </c>
      <c r="AB87" s="10">
        <f t="shared" si="15"/>
        <v>4.3745476135161878</v>
      </c>
      <c r="AC87" s="10">
        <f t="shared" si="16"/>
        <v>4.2735476135161878</v>
      </c>
      <c r="AD87" s="3">
        <f t="shared" si="17"/>
        <v>619.80385982830865</v>
      </c>
      <c r="AI87" s="94">
        <f t="shared" si="28"/>
        <v>0.52277047624795647</v>
      </c>
    </row>
    <row r="88" spans="2:35">
      <c r="B88" s="39">
        <f t="shared" si="30"/>
        <v>60</v>
      </c>
      <c r="C88" s="42">
        <f t="shared" si="31"/>
        <v>0.71223021582739643</v>
      </c>
      <c r="D88" s="10">
        <f t="shared" si="32"/>
        <v>9.1877697841726089</v>
      </c>
      <c r="E88" s="40">
        <f t="shared" si="33"/>
        <v>18.424460431654779</v>
      </c>
      <c r="F88" s="40">
        <f t="shared" si="34"/>
        <v>36.799999999999997</v>
      </c>
      <c r="G88" s="3">
        <f t="shared" si="35"/>
        <v>274.30215827338088</v>
      </c>
      <c r="H88" s="3">
        <f t="shared" si="36"/>
        <v>107.82541057508477</v>
      </c>
      <c r="I88">
        <f t="shared" si="1"/>
        <v>1.0782541057508477E-4</v>
      </c>
      <c r="J88" s="4">
        <f t="shared" si="37"/>
        <v>278.20432035928616</v>
      </c>
      <c r="K88" s="40">
        <f t="shared" si="38"/>
        <v>2.5801368979305406</v>
      </c>
      <c r="L88" s="40">
        <f t="shared" si="4"/>
        <v>3.4198631020694594</v>
      </c>
      <c r="M88" s="10">
        <f t="shared" si="39"/>
        <v>4.3745476135161878</v>
      </c>
      <c r="N88" s="10">
        <f t="shared" si="5"/>
        <v>8.26</v>
      </c>
      <c r="O88" s="10">
        <f t="shared" si="6"/>
        <v>0.31900000000000001</v>
      </c>
      <c r="P88" s="10">
        <f t="shared" si="40"/>
        <v>13.226280274564658</v>
      </c>
      <c r="Q88" s="42">
        <f t="shared" si="41"/>
        <v>5.7047390265542536E-2</v>
      </c>
      <c r="R88" s="4">
        <f t="shared" si="42"/>
        <v>218620.40158684613</v>
      </c>
      <c r="S88">
        <f t="shared" si="9"/>
        <v>2.1862040158684612E-4</v>
      </c>
      <c r="T88" s="41">
        <f t="shared" si="10"/>
        <v>1.0394262412048591E-4</v>
      </c>
      <c r="U88" s="42">
        <f t="shared" si="43"/>
        <v>0.39232524166767468</v>
      </c>
      <c r="V88" s="42">
        <f t="shared" si="44"/>
        <v>0.52807327192307751</v>
      </c>
      <c r="W88" s="42">
        <f t="shared" si="45"/>
        <v>0.52309075072115463</v>
      </c>
      <c r="X88" s="42">
        <f t="shared" si="46"/>
        <v>4.9825212019228848E-3</v>
      </c>
      <c r="Y88" s="42">
        <f t="shared" si="29"/>
        <v>1.4196368589265628E-3</v>
      </c>
      <c r="Z88" s="10">
        <f t="shared" si="47"/>
        <v>13.657889349425886</v>
      </c>
      <c r="AA88">
        <f t="shared" si="14"/>
        <v>4377158.9124631863</v>
      </c>
      <c r="AB88" s="10">
        <f t="shared" si="15"/>
        <v>4.3771589124631864</v>
      </c>
      <c r="AC88" s="10">
        <f t="shared" si="16"/>
        <v>4.2761589124631865</v>
      </c>
      <c r="AD88" s="3">
        <f t="shared" si="17"/>
        <v>620.1825833884244</v>
      </c>
      <c r="AI88" s="94">
        <f t="shared" si="28"/>
        <v>0.52309075072115463</v>
      </c>
    </row>
    <row r="89" spans="2:35">
      <c r="B89" s="39">
        <f t="shared" si="30"/>
        <v>61</v>
      </c>
      <c r="C89" s="42">
        <f t="shared" si="31"/>
        <v>0.7241007194245197</v>
      </c>
      <c r="D89" s="10">
        <f t="shared" si="32"/>
        <v>9.1758992805754858</v>
      </c>
      <c r="E89" s="40">
        <f t="shared" si="33"/>
        <v>18.448201438849026</v>
      </c>
      <c r="F89" s="40">
        <f t="shared" si="34"/>
        <v>36.799999999999997</v>
      </c>
      <c r="G89" s="3">
        <f t="shared" si="35"/>
        <v>274.2071942446039</v>
      </c>
      <c r="H89" s="3">
        <f t="shared" si="36"/>
        <v>107.82541057508477</v>
      </c>
      <c r="I89">
        <f t="shared" si="1"/>
        <v>1.0782541057508477E-4</v>
      </c>
      <c r="J89" s="4">
        <f t="shared" si="37"/>
        <v>278.89185330181726</v>
      </c>
      <c r="K89" s="40">
        <f t="shared" si="38"/>
        <v>2.586513251508646</v>
      </c>
      <c r="L89" s="40">
        <f t="shared" si="4"/>
        <v>3.413486748491354</v>
      </c>
      <c r="M89" s="10">
        <f t="shared" si="39"/>
        <v>4.3771589124631864</v>
      </c>
      <c r="N89" s="10">
        <f t="shared" si="5"/>
        <v>8.26</v>
      </c>
      <c r="O89" s="10">
        <f t="shared" si="6"/>
        <v>0.31900000000000001</v>
      </c>
      <c r="P89" s="10">
        <f t="shared" si="40"/>
        <v>13.228798320210254</v>
      </c>
      <c r="Q89" s="42">
        <f t="shared" si="41"/>
        <v>5.7944713159866816E-2</v>
      </c>
      <c r="R89" s="4">
        <f t="shared" si="42"/>
        <v>218356.18822928955</v>
      </c>
      <c r="S89">
        <f t="shared" si="9"/>
        <v>2.1835618822928956E-4</v>
      </c>
      <c r="T89" s="41">
        <f t="shared" si="10"/>
        <v>1.0420683747804248E-4</v>
      </c>
      <c r="U89" s="42">
        <f t="shared" si="43"/>
        <v>0.39185109758687153</v>
      </c>
      <c r="V89" s="42">
        <f t="shared" si="44"/>
        <v>0.52839851050518538</v>
      </c>
      <c r="W89" s="42">
        <f t="shared" si="45"/>
        <v>0.52341037892003606</v>
      </c>
      <c r="X89" s="42">
        <f t="shared" si="46"/>
        <v>4.9881315851493246E-3</v>
      </c>
      <c r="Y89" s="42">
        <f t="shared" si="29"/>
        <v>1.4241128235978194E-3</v>
      </c>
      <c r="Z89" s="10">
        <f t="shared" si="47"/>
        <v>13.666212871088192</v>
      </c>
      <c r="AA89">
        <f t="shared" si="14"/>
        <v>4379764.9301595325</v>
      </c>
      <c r="AB89" s="10">
        <f t="shared" si="15"/>
        <v>4.3797649301595323</v>
      </c>
      <c r="AC89" s="10">
        <f t="shared" si="16"/>
        <v>4.2787649301595323</v>
      </c>
      <c r="AD89" s="3">
        <f t="shared" si="17"/>
        <v>620.56054099485607</v>
      </c>
      <c r="AI89" s="94">
        <f t="shared" si="28"/>
        <v>0.52341037892003606</v>
      </c>
    </row>
    <row r="90" spans="2:35">
      <c r="B90" s="39">
        <f t="shared" si="30"/>
        <v>62</v>
      </c>
      <c r="C90" s="42">
        <f t="shared" si="31"/>
        <v>0.73597122302164297</v>
      </c>
      <c r="D90" s="10">
        <f t="shared" si="32"/>
        <v>9.1640287769783626</v>
      </c>
      <c r="E90" s="40">
        <f t="shared" si="33"/>
        <v>18.471942446043272</v>
      </c>
      <c r="F90" s="40">
        <f t="shared" si="34"/>
        <v>36.799999999999997</v>
      </c>
      <c r="G90" s="3">
        <f t="shared" si="35"/>
        <v>274.11223021582691</v>
      </c>
      <c r="H90" s="3">
        <f t="shared" si="36"/>
        <v>107.82541057508477</v>
      </c>
      <c r="I90">
        <f t="shared" si="1"/>
        <v>1.0782541057508477E-4</v>
      </c>
      <c r="J90" s="4">
        <f t="shared" si="37"/>
        <v>279.58027160079973</v>
      </c>
      <c r="K90" s="40">
        <f t="shared" si="38"/>
        <v>2.5928978161053475</v>
      </c>
      <c r="L90" s="40">
        <f t="shared" si="4"/>
        <v>3.4071021838946525</v>
      </c>
      <c r="M90" s="10">
        <f t="shared" si="39"/>
        <v>4.3797649301595323</v>
      </c>
      <c r="N90" s="10">
        <f t="shared" si="5"/>
        <v>8.26</v>
      </c>
      <c r="O90" s="10">
        <f t="shared" si="6"/>
        <v>0.31900000000000001</v>
      </c>
      <c r="P90" s="10">
        <f t="shared" si="40"/>
        <v>13.231310253515641</v>
      </c>
      <c r="Q90" s="42">
        <f t="shared" si="41"/>
        <v>5.884186569953833E-2</v>
      </c>
      <c r="R90" s="4">
        <f t="shared" si="42"/>
        <v>218091.8627664978</v>
      </c>
      <c r="S90">
        <f t="shared" si="9"/>
        <v>2.1809186276649779E-4</v>
      </c>
      <c r="T90" s="41">
        <f t="shared" si="10"/>
        <v>1.0447116294083424E-4</v>
      </c>
      <c r="U90" s="42">
        <f t="shared" si="43"/>
        <v>0.39137675232761859</v>
      </c>
      <c r="V90" s="42">
        <f t="shared" si="44"/>
        <v>0.52872308584961225</v>
      </c>
      <c r="W90" s="42">
        <f t="shared" si="45"/>
        <v>0.52372936068330533</v>
      </c>
      <c r="X90" s="42">
        <f t="shared" si="46"/>
        <v>4.9937251663069171E-3</v>
      </c>
      <c r="Y90" s="42">
        <f t="shared" si="29"/>
        <v>1.4285929568131934E-3</v>
      </c>
      <c r="Z90" s="10">
        <f t="shared" si="47"/>
        <v>13.674519519058638</v>
      </c>
      <c r="AA90">
        <f t="shared" si="14"/>
        <v>4382365.6648589261</v>
      </c>
      <c r="AB90" s="10">
        <f t="shared" si="15"/>
        <v>4.3823656648589262</v>
      </c>
      <c r="AC90" s="10">
        <f t="shared" si="16"/>
        <v>4.2813656648589262</v>
      </c>
      <c r="AD90" s="3">
        <f t="shared" si="17"/>
        <v>620.93773239433301</v>
      </c>
      <c r="AI90" s="94">
        <f t="shared" si="28"/>
        <v>0.52372936068330533</v>
      </c>
    </row>
    <row r="91" spans="2:35">
      <c r="B91" s="39">
        <f t="shared" si="30"/>
        <v>63</v>
      </c>
      <c r="C91" s="42">
        <f t="shared" si="31"/>
        <v>0.74784172661876624</v>
      </c>
      <c r="D91" s="10">
        <f t="shared" si="32"/>
        <v>9.1521582733812394</v>
      </c>
      <c r="E91" s="40">
        <f t="shared" si="33"/>
        <v>18.495683453237518</v>
      </c>
      <c r="F91" s="40">
        <f t="shared" si="34"/>
        <v>36.799999999999997</v>
      </c>
      <c r="G91" s="3">
        <f t="shared" si="35"/>
        <v>274.01726618704993</v>
      </c>
      <c r="H91" s="3">
        <f t="shared" si="36"/>
        <v>107.82541057508477</v>
      </c>
      <c r="I91">
        <f t="shared" si="1"/>
        <v>1.0782541057508477E-4</v>
      </c>
      <c r="J91" s="4">
        <f t="shared" si="37"/>
        <v>280.26957525623368</v>
      </c>
      <c r="K91" s="40">
        <f t="shared" si="38"/>
        <v>2.5992905917206457</v>
      </c>
      <c r="L91" s="40">
        <f t="shared" si="4"/>
        <v>3.4007094082793543</v>
      </c>
      <c r="M91" s="10">
        <f t="shared" si="39"/>
        <v>4.3823656648589262</v>
      </c>
      <c r="N91" s="10">
        <f t="shared" si="5"/>
        <v>8.26</v>
      </c>
      <c r="O91" s="10">
        <f t="shared" si="6"/>
        <v>0.31900000000000001</v>
      </c>
      <c r="P91" s="10">
        <f t="shared" si="40"/>
        <v>13.233816080007282</v>
      </c>
      <c r="Q91" s="42">
        <f t="shared" si="41"/>
        <v>5.9738848363144817E-2</v>
      </c>
      <c r="R91" s="4">
        <f t="shared" si="42"/>
        <v>217827.42545070197</v>
      </c>
      <c r="S91">
        <f t="shared" si="9"/>
        <v>2.1782742545070196E-4</v>
      </c>
      <c r="T91" s="41">
        <f t="shared" si="10"/>
        <v>1.0473560025663008E-4</v>
      </c>
      <c r="U91" s="42">
        <f t="shared" si="43"/>
        <v>0.39090220634255718</v>
      </c>
      <c r="V91" s="42">
        <f t="shared" si="44"/>
        <v>0.52904699757898688</v>
      </c>
      <c r="W91" s="42">
        <f t="shared" si="45"/>
        <v>0.52404769579721155</v>
      </c>
      <c r="X91" s="42">
        <f t="shared" si="46"/>
        <v>4.9993017817753227E-3</v>
      </c>
      <c r="Y91" s="42">
        <f t="shared" si="29"/>
        <v>1.4330772438415828E-3</v>
      </c>
      <c r="Z91" s="10">
        <f t="shared" si="47"/>
        <v>13.682809286719724</v>
      </c>
      <c r="AA91">
        <f t="shared" si="14"/>
        <v>4384961.1144894864</v>
      </c>
      <c r="AB91" s="10">
        <f t="shared" si="15"/>
        <v>4.384961114489486</v>
      </c>
      <c r="AC91" s="10">
        <f t="shared" si="16"/>
        <v>4.283961114489486</v>
      </c>
      <c r="AD91" s="3">
        <f t="shared" si="17"/>
        <v>621.314157286365</v>
      </c>
      <c r="AI91" s="94">
        <f t="shared" si="28"/>
        <v>0.52404769579721155</v>
      </c>
    </row>
    <row r="92" spans="2:35">
      <c r="B92" s="39">
        <f t="shared" si="30"/>
        <v>64</v>
      </c>
      <c r="C92" s="42">
        <f t="shared" si="31"/>
        <v>0.75971223021588952</v>
      </c>
      <c r="D92" s="10">
        <f t="shared" si="32"/>
        <v>9.1402877697841163</v>
      </c>
      <c r="E92" s="40">
        <f t="shared" si="33"/>
        <v>18.519424460431765</v>
      </c>
      <c r="F92" s="40">
        <f t="shared" si="34"/>
        <v>36.799999999999997</v>
      </c>
      <c r="G92" s="3">
        <f t="shared" si="35"/>
        <v>273.92230215827294</v>
      </c>
      <c r="H92" s="3">
        <f t="shared" si="36"/>
        <v>107.82541057508477</v>
      </c>
      <c r="I92">
        <f t="shared" ref="I92:I155" si="48">H92/1000^2</f>
        <v>1.0782541057508477E-4</v>
      </c>
      <c r="J92" s="4">
        <f t="shared" si="37"/>
        <v>280.9597642681191</v>
      </c>
      <c r="K92" s="40">
        <f t="shared" si="38"/>
        <v>2.6056915783545413</v>
      </c>
      <c r="L92" s="40">
        <f t="shared" ref="L92:L155" si="49">IF((gstar-K92)&lt;0,0,gstar-K92)</f>
        <v>3.3943084216454587</v>
      </c>
      <c r="M92" s="10">
        <f t="shared" si="39"/>
        <v>4.384961114489486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13.236315804874337</v>
      </c>
      <c r="Q92" s="42">
        <f t="shared" si="41"/>
        <v>6.0635661628415501E-2</v>
      </c>
      <c r="R92" s="4">
        <f t="shared" si="42"/>
        <v>217562.87653413304</v>
      </c>
      <c r="S92">
        <f t="shared" ref="S92:S155" si="52">R92/1000^3</f>
        <v>2.1756287653413304E-4</v>
      </c>
      <c r="T92" s="41">
        <f t="shared" ref="T92:T155" si="53">(vc/1000^3-S92)</f>
        <v>1.05000149173199E-4</v>
      </c>
      <c r="U92" s="42">
        <f t="shared" si="43"/>
        <v>0.39042746008432844</v>
      </c>
      <c r="V92" s="42">
        <f t="shared" si="44"/>
        <v>0.52937024530457877</v>
      </c>
      <c r="W92" s="42">
        <f t="shared" si="45"/>
        <v>0.52436538400815247</v>
      </c>
      <c r="X92" s="42">
        <f t="shared" si="46"/>
        <v>5.0048612964262995E-3</v>
      </c>
      <c r="Y92" s="42">
        <f t="shared" si="29"/>
        <v>1.4375656698430578E-3</v>
      </c>
      <c r="Z92" s="10">
        <f t="shared" si="47"/>
        <v>13.691082166671745</v>
      </c>
      <c r="AA92">
        <f t="shared" ref="AA92:AA155" si="54">Z92*rat*to+patm*1000000</f>
        <v>4387551.2767344341</v>
      </c>
      <c r="AB92" s="10">
        <f t="shared" ref="AB92:AB155" si="55">AA92/1000000</f>
        <v>4.3875512767344338</v>
      </c>
      <c r="AC92" s="10">
        <f t="shared" ref="AC92:AC155" si="56">AB92-patm</f>
        <v>4.2865512767344338</v>
      </c>
      <c r="AD92" s="3">
        <f t="shared" ref="AD92:AD155" si="57">AC92*1000000/6895</f>
        <v>621.68981533494332</v>
      </c>
      <c r="AI92" s="94">
        <f t="shared" si="28"/>
        <v>0.52436538400815247</v>
      </c>
    </row>
    <row r="93" spans="2:35">
      <c r="B93" s="39">
        <f t="shared" si="30"/>
        <v>65</v>
      </c>
      <c r="C93" s="42">
        <f t="shared" si="31"/>
        <v>0.77158273381301279</v>
      </c>
      <c r="D93" s="10">
        <f t="shared" si="32"/>
        <v>9.1284172661869931</v>
      </c>
      <c r="E93" s="40">
        <f t="shared" si="33"/>
        <v>18.543165467626011</v>
      </c>
      <c r="F93" s="40">
        <f t="shared" si="34"/>
        <v>36.799999999999997</v>
      </c>
      <c r="G93" s="3">
        <f t="shared" si="35"/>
        <v>273.82733812949596</v>
      </c>
      <c r="H93" s="3">
        <f t="shared" si="36"/>
        <v>107.82541057508477</v>
      </c>
      <c r="I93">
        <f t="shared" si="48"/>
        <v>1.0782541057508477E-4</v>
      </c>
      <c r="J93" s="4">
        <f t="shared" si="37"/>
        <v>281.650838636456</v>
      </c>
      <c r="K93" s="40">
        <f t="shared" si="38"/>
        <v>2.6121007760070341</v>
      </c>
      <c r="L93" s="40">
        <f t="shared" si="49"/>
        <v>3.3878992239929659</v>
      </c>
      <c r="M93" s="10">
        <f t="shared" si="39"/>
        <v>4.3875512767344338</v>
      </c>
      <c r="N93" s="10">
        <f t="shared" si="50"/>
        <v>8.26</v>
      </c>
      <c r="O93" s="10">
        <f t="shared" si="51"/>
        <v>0.31900000000000001</v>
      </c>
      <c r="P93" s="10">
        <f t="shared" si="40"/>
        <v>13.238809433047029</v>
      </c>
      <c r="Q93" s="42">
        <f t="shared" si="41"/>
        <v>6.1532305972240846E-2</v>
      </c>
      <c r="R93" s="4">
        <f t="shared" si="42"/>
        <v>217298.21626902209</v>
      </c>
      <c r="S93">
        <f t="shared" si="52"/>
        <v>2.1729821626902208E-4</v>
      </c>
      <c r="T93" s="41">
        <f t="shared" si="53"/>
        <v>1.0526480943830996E-4</v>
      </c>
      <c r="U93" s="42">
        <f t="shared" si="43"/>
        <v>0.38995251400557357</v>
      </c>
      <c r="V93" s="42">
        <f t="shared" si="44"/>
        <v>0.52969282862880696</v>
      </c>
      <c r="W93" s="42">
        <f t="shared" si="45"/>
        <v>0.52468242503254969</v>
      </c>
      <c r="X93" s="42">
        <f t="shared" si="46"/>
        <v>5.0104035962572624E-3</v>
      </c>
      <c r="Y93" s="42">
        <f t="shared" si="29"/>
        <v>1.442058219887924E-3</v>
      </c>
      <c r="Z93" s="10">
        <f t="shared" si="47"/>
        <v>13.699338150923428</v>
      </c>
      <c r="AA93">
        <f t="shared" si="54"/>
        <v>4390136.1490917783</v>
      </c>
      <c r="AB93" s="10">
        <f t="shared" si="55"/>
        <v>4.3901361490917781</v>
      </c>
      <c r="AC93" s="10">
        <f t="shared" si="56"/>
        <v>4.2891361490917781</v>
      </c>
      <c r="AD93" s="3">
        <f t="shared" si="57"/>
        <v>622.06470617719776</v>
      </c>
      <c r="AI93" s="94">
        <f t="shared" ref="AI93:AI156" si="58">($M93-patm)*1000000*$I93/SQRT(rat*to)*SQRT(k)*(2/(k+1))^((k+1)/2/(k-1))</f>
        <v>0.52468242503254969</v>
      </c>
    </row>
    <row r="94" spans="2:35">
      <c r="B94" s="39">
        <f t="shared" si="30"/>
        <v>66</v>
      </c>
      <c r="C94" s="42">
        <f t="shared" si="31"/>
        <v>0.78345323741013606</v>
      </c>
      <c r="D94" s="10">
        <f t="shared" si="32"/>
        <v>9.11654676258987</v>
      </c>
      <c r="E94" s="40">
        <f t="shared" si="33"/>
        <v>18.566906474820257</v>
      </c>
      <c r="F94" s="40">
        <f t="shared" si="34"/>
        <v>36.799999999999997</v>
      </c>
      <c r="G94" s="3">
        <f t="shared" si="35"/>
        <v>273.73237410071897</v>
      </c>
      <c r="H94" s="3">
        <f t="shared" si="36"/>
        <v>107.82541057508477</v>
      </c>
      <c r="I94">
        <f t="shared" si="48"/>
        <v>1.0782541057508477E-4</v>
      </c>
      <c r="J94" s="4">
        <f t="shared" si="37"/>
        <v>282.34279836124438</v>
      </c>
      <c r="K94" s="40">
        <f t="shared" si="38"/>
        <v>2.6185181846781238</v>
      </c>
      <c r="L94" s="40">
        <f t="shared" si="49"/>
        <v>3.3814818153218762</v>
      </c>
      <c r="M94" s="10">
        <f t="shared" si="39"/>
        <v>4.3901361490917781</v>
      </c>
      <c r="N94" s="10">
        <f t="shared" si="50"/>
        <v>8.26</v>
      </c>
      <c r="O94" s="10">
        <f t="shared" si="51"/>
        <v>0.31900000000000001</v>
      </c>
      <c r="P94" s="10">
        <f t="shared" si="40"/>
        <v>13.241296969254627</v>
      </c>
      <c r="Q94" s="42">
        <f t="shared" si="41"/>
        <v>6.2428781870688392E-2</v>
      </c>
      <c r="R94" s="4">
        <f t="shared" si="42"/>
        <v>217033.44490760012</v>
      </c>
      <c r="S94">
        <f t="shared" si="52"/>
        <v>2.1703344490760012E-4</v>
      </c>
      <c r="T94" s="41">
        <f t="shared" si="53"/>
        <v>1.0552958079973192E-4</v>
      </c>
      <c r="U94" s="42">
        <f t="shared" si="43"/>
        <v>0.38947736855893378</v>
      </c>
      <c r="V94" s="42">
        <f t="shared" si="44"/>
        <v>0.53001474714781982</v>
      </c>
      <c r="W94" s="42">
        <f t="shared" si="45"/>
        <v>0.52499881856415442</v>
      </c>
      <c r="X94" s="42">
        <f t="shared" si="46"/>
        <v>5.0159285836653966E-3</v>
      </c>
      <c r="Y94" s="42">
        <f t="shared" ref="Y94:Y157" si="59">IF((X94*(Q94-Q93)+Y93)&lt;0,0,X94*(Q94-Q93)+Y93)</f>
        <v>1.4465548789715141E-3</v>
      </c>
      <c r="Z94" s="10">
        <f t="shared" si="47"/>
        <v>13.707577231039176</v>
      </c>
      <c r="AA94">
        <f t="shared" si="54"/>
        <v>4392715.7289204095</v>
      </c>
      <c r="AB94" s="10">
        <f t="shared" si="55"/>
        <v>4.3927157289204093</v>
      </c>
      <c r="AC94" s="10">
        <f t="shared" si="56"/>
        <v>4.2917157289204093</v>
      </c>
      <c r="AD94" s="3">
        <f t="shared" si="57"/>
        <v>622.43882943008111</v>
      </c>
      <c r="AI94" s="94">
        <f t="shared" si="58"/>
        <v>0.52499881856415442</v>
      </c>
    </row>
    <row r="95" spans="2:35">
      <c r="B95" s="39">
        <f t="shared" si="30"/>
        <v>67</v>
      </c>
      <c r="C95" s="42">
        <f t="shared" si="31"/>
        <v>0.79532374100725933</v>
      </c>
      <c r="D95" s="10">
        <f t="shared" si="32"/>
        <v>9.1046762589927468</v>
      </c>
      <c r="E95" s="40">
        <f t="shared" si="33"/>
        <v>18.590647482014504</v>
      </c>
      <c r="F95" s="40">
        <f t="shared" si="34"/>
        <v>36.799999999999997</v>
      </c>
      <c r="G95" s="3">
        <f t="shared" si="35"/>
        <v>273.63741007194199</v>
      </c>
      <c r="H95" s="3">
        <f t="shared" si="36"/>
        <v>107.82541057508477</v>
      </c>
      <c r="I95">
        <f t="shared" si="48"/>
        <v>1.0782541057508477E-4</v>
      </c>
      <c r="J95" s="4">
        <f t="shared" si="37"/>
        <v>283.03564344248423</v>
      </c>
      <c r="K95" s="40">
        <f t="shared" si="38"/>
        <v>2.6249438043678111</v>
      </c>
      <c r="L95" s="40">
        <f t="shared" si="49"/>
        <v>3.3750561956321889</v>
      </c>
      <c r="M95" s="10">
        <f t="shared" si="39"/>
        <v>4.3927157289204093</v>
      </c>
      <c r="N95" s="10">
        <f t="shared" si="50"/>
        <v>8.26</v>
      </c>
      <c r="O95" s="10">
        <f t="shared" si="51"/>
        <v>0.31900000000000001</v>
      </c>
      <c r="P95" s="10">
        <f t="shared" si="40"/>
        <v>13.243778418070187</v>
      </c>
      <c r="Q95" s="42">
        <f t="shared" si="41"/>
        <v>6.3325089799015466E-2</v>
      </c>
      <c r="R95" s="4">
        <f t="shared" si="42"/>
        <v>216768.56270209825</v>
      </c>
      <c r="S95">
        <f t="shared" si="52"/>
        <v>2.1676856270209824E-4</v>
      </c>
      <c r="T95" s="41">
        <f t="shared" si="53"/>
        <v>1.057944630052338E-4</v>
      </c>
      <c r="U95" s="42">
        <f t="shared" si="43"/>
        <v>0.38900202419705038</v>
      </c>
      <c r="V95" s="42">
        <f t="shared" si="44"/>
        <v>0.53033600045311857</v>
      </c>
      <c r="W95" s="42">
        <f t="shared" si="45"/>
        <v>0.5253145642796897</v>
      </c>
      <c r="X95" s="42">
        <f t="shared" si="46"/>
        <v>5.0214361734288726E-3</v>
      </c>
      <c r="Y95" s="42">
        <f t="shared" si="59"/>
        <v>1.4510556320253467E-3</v>
      </c>
      <c r="Z95" s="10">
        <f t="shared" si="47"/>
        <v>13.715799398249802</v>
      </c>
      <c r="AA95">
        <f t="shared" si="54"/>
        <v>4395290.0134747764</v>
      </c>
      <c r="AB95" s="10">
        <f t="shared" si="55"/>
        <v>4.3952900134747761</v>
      </c>
      <c r="AC95" s="10">
        <f t="shared" si="56"/>
        <v>4.2942900134747761</v>
      </c>
      <c r="AD95" s="3">
        <f t="shared" si="57"/>
        <v>622.81218469539908</v>
      </c>
      <c r="AI95" s="94">
        <f t="shared" si="58"/>
        <v>0.5253145642796897</v>
      </c>
    </row>
    <row r="96" spans="2:35">
      <c r="B96" s="39">
        <f t="shared" si="30"/>
        <v>68</v>
      </c>
      <c r="C96" s="42">
        <f t="shared" si="31"/>
        <v>0.8071942446043826</v>
      </c>
      <c r="D96" s="10">
        <f t="shared" si="32"/>
        <v>9.0928057553956236</v>
      </c>
      <c r="E96" s="40">
        <f t="shared" si="33"/>
        <v>18.61438848920875</v>
      </c>
      <c r="F96" s="40">
        <f t="shared" si="34"/>
        <v>36.799999999999997</v>
      </c>
      <c r="G96" s="3">
        <f t="shared" si="35"/>
        <v>273.542446043165</v>
      </c>
      <c r="H96" s="3">
        <f t="shared" si="36"/>
        <v>107.82541057508477</v>
      </c>
      <c r="I96">
        <f t="shared" si="48"/>
        <v>1.0782541057508477E-4</v>
      </c>
      <c r="J96" s="4">
        <f t="shared" si="37"/>
        <v>283.72937388017556</v>
      </c>
      <c r="K96" s="40">
        <f t="shared" si="38"/>
        <v>2.6313776350760953</v>
      </c>
      <c r="L96" s="40">
        <f t="shared" si="49"/>
        <v>3.3686223649239047</v>
      </c>
      <c r="M96" s="10">
        <f t="shared" si="39"/>
        <v>4.3952900134747761</v>
      </c>
      <c r="N96" s="10">
        <f t="shared" si="50"/>
        <v>8.26</v>
      </c>
      <c r="O96" s="10">
        <f t="shared" si="51"/>
        <v>0.31900000000000001</v>
      </c>
      <c r="P96" s="10">
        <f t="shared" si="40"/>
        <v>13.24625378394424</v>
      </c>
      <c r="Q96" s="42">
        <f t="shared" si="41"/>
        <v>6.4221230231679638E-2</v>
      </c>
      <c r="R96" s="4">
        <f t="shared" si="42"/>
        <v>216503.56990474748</v>
      </c>
      <c r="S96">
        <f t="shared" si="52"/>
        <v>2.1650356990474747E-4</v>
      </c>
      <c r="T96" s="41">
        <f t="shared" si="53"/>
        <v>1.0605945580258457E-4</v>
      </c>
      <c r="U96" s="42">
        <f t="shared" si="43"/>
        <v>0.38852648137256457</v>
      </c>
      <c r="V96" s="42">
        <f t="shared" si="44"/>
        <v>0.53065658813323269</v>
      </c>
      <c r="W96" s="42">
        <f t="shared" si="45"/>
        <v>0.52562966184309468</v>
      </c>
      <c r="X96" s="42">
        <f t="shared" si="46"/>
        <v>5.0269262901380118E-3</v>
      </c>
      <c r="Y96" s="42">
        <f t="shared" si="59"/>
        <v>1.4555604639259619E-3</v>
      </c>
      <c r="Z96" s="10">
        <f t="shared" si="47"/>
        <v>13.724004643539679</v>
      </c>
      <c r="AA96">
        <f t="shared" si="54"/>
        <v>4397858.9999321699</v>
      </c>
      <c r="AB96" s="10">
        <f t="shared" si="55"/>
        <v>4.3978589999321702</v>
      </c>
      <c r="AC96" s="10">
        <f t="shared" si="56"/>
        <v>4.2968589999321702</v>
      </c>
      <c r="AD96" s="3">
        <f t="shared" si="57"/>
        <v>623.1847715637665</v>
      </c>
      <c r="AI96" s="94">
        <f t="shared" si="58"/>
        <v>0.52562966184309468</v>
      </c>
    </row>
    <row r="97" spans="2:35">
      <c r="B97" s="39">
        <f t="shared" si="30"/>
        <v>69</v>
      </c>
      <c r="C97" s="42">
        <f t="shared" si="31"/>
        <v>0.81906474820150588</v>
      </c>
      <c r="D97" s="10">
        <f t="shared" si="32"/>
        <v>9.0809352517985005</v>
      </c>
      <c r="E97" s="40">
        <f t="shared" si="33"/>
        <v>18.638129496402996</v>
      </c>
      <c r="F97" s="40">
        <f t="shared" si="34"/>
        <v>36.799999999999997</v>
      </c>
      <c r="G97" s="3">
        <f t="shared" si="35"/>
        <v>273.44748201438802</v>
      </c>
      <c r="H97" s="3">
        <f t="shared" si="36"/>
        <v>107.82541057508477</v>
      </c>
      <c r="I97">
        <f t="shared" si="48"/>
        <v>1.0782541057508477E-4</v>
      </c>
      <c r="J97" s="4">
        <f t="shared" si="37"/>
        <v>284.42398967431836</v>
      </c>
      <c r="K97" s="40">
        <f t="shared" si="38"/>
        <v>2.6378196768029767</v>
      </c>
      <c r="L97" s="40">
        <f t="shared" si="49"/>
        <v>3.3621803231970233</v>
      </c>
      <c r="M97" s="10">
        <f t="shared" si="39"/>
        <v>4.3978589999321702</v>
      </c>
      <c r="N97" s="10">
        <f t="shared" si="50"/>
        <v>8.26</v>
      </c>
      <c r="O97" s="10">
        <f t="shared" si="51"/>
        <v>0.31900000000000001</v>
      </c>
      <c r="P97" s="10">
        <f t="shared" si="40"/>
        <v>13.248723071231266</v>
      </c>
      <c r="Q97" s="42">
        <f t="shared" si="41"/>
        <v>6.5117203642347368E-2</v>
      </c>
      <c r="R97" s="4">
        <f t="shared" si="42"/>
        <v>216238.46676777885</v>
      </c>
      <c r="S97">
        <f t="shared" si="52"/>
        <v>2.1623846676777886E-4</v>
      </c>
      <c r="T97" s="41">
        <f t="shared" si="53"/>
        <v>1.0632455893955318E-4</v>
      </c>
      <c r="U97" s="42">
        <f t="shared" si="43"/>
        <v>0.38805074053811756</v>
      </c>
      <c r="V97" s="42">
        <f t="shared" si="44"/>
        <v>0.53097650977439681</v>
      </c>
      <c r="W97" s="42">
        <f t="shared" si="45"/>
        <v>0.52594411090886384</v>
      </c>
      <c r="X97" s="42">
        <f t="shared" si="46"/>
        <v>5.0323988655329721E-3</v>
      </c>
      <c r="Y97" s="42">
        <f t="shared" si="59"/>
        <v>1.4600693595013539E-3</v>
      </c>
      <c r="Z97" s="10">
        <f t="shared" si="47"/>
        <v>13.73219295771</v>
      </c>
      <c r="AA97">
        <f t="shared" si="54"/>
        <v>4400422.6854125289</v>
      </c>
      <c r="AB97" s="10">
        <f t="shared" si="55"/>
        <v>4.4004226854125292</v>
      </c>
      <c r="AC97" s="10">
        <f t="shared" si="56"/>
        <v>4.2994226854125293</v>
      </c>
      <c r="AD97" s="3">
        <f t="shared" si="57"/>
        <v>623.55658961748065</v>
      </c>
      <c r="AI97" s="94">
        <f t="shared" si="58"/>
        <v>0.52594411090886384</v>
      </c>
    </row>
    <row r="98" spans="2:35">
      <c r="B98" s="39">
        <f t="shared" si="30"/>
        <v>70</v>
      </c>
      <c r="C98" s="42">
        <f t="shared" si="31"/>
        <v>0.83093525179862915</v>
      </c>
      <c r="D98" s="10">
        <f t="shared" si="32"/>
        <v>9.0690647482013773</v>
      </c>
      <c r="E98" s="40">
        <f t="shared" si="33"/>
        <v>18.661870503597243</v>
      </c>
      <c r="F98" s="40">
        <f t="shared" si="34"/>
        <v>36.799999999999997</v>
      </c>
      <c r="G98" s="3">
        <f t="shared" si="35"/>
        <v>273.35251798561103</v>
      </c>
      <c r="H98" s="3">
        <f t="shared" si="36"/>
        <v>107.82541057508477</v>
      </c>
      <c r="I98">
        <f t="shared" si="48"/>
        <v>1.0782541057508477E-4</v>
      </c>
      <c r="J98" s="4">
        <f t="shared" si="37"/>
        <v>285.11949082491253</v>
      </c>
      <c r="K98" s="40">
        <f t="shared" si="38"/>
        <v>2.6442699295484537</v>
      </c>
      <c r="L98" s="40">
        <f t="shared" si="49"/>
        <v>3.3557300704515463</v>
      </c>
      <c r="M98" s="10">
        <f t="shared" si="39"/>
        <v>4.4004226854125292</v>
      </c>
      <c r="N98" s="10">
        <f t="shared" si="50"/>
        <v>8.26</v>
      </c>
      <c r="O98" s="10">
        <f t="shared" si="51"/>
        <v>0.31900000000000001</v>
      </c>
      <c r="P98" s="10">
        <f t="shared" si="40"/>
        <v>13.251186284208945</v>
      </c>
      <c r="Q98" s="42">
        <f t="shared" si="41"/>
        <v>6.6013010503901265E-2</v>
      </c>
      <c r="R98" s="4">
        <f t="shared" si="42"/>
        <v>215973.25354342349</v>
      </c>
      <c r="S98">
        <f t="shared" si="52"/>
        <v>2.1597325354342348E-4</v>
      </c>
      <c r="T98" s="41">
        <f t="shared" si="53"/>
        <v>1.0658977216390856E-4</v>
      </c>
      <c r="U98" s="42">
        <f t="shared" si="43"/>
        <v>0.38757480214635059</v>
      </c>
      <c r="V98" s="42">
        <f t="shared" si="44"/>
        <v>0.53129576496141429</v>
      </c>
      <c r="W98" s="42">
        <f t="shared" si="45"/>
        <v>0.52625791112447207</v>
      </c>
      <c r="X98" s="42">
        <f t="shared" si="46"/>
        <v>5.0378538369422188E-3</v>
      </c>
      <c r="Y98" s="42">
        <f t="shared" si="59"/>
        <v>1.4645823035359922E-3</v>
      </c>
      <c r="Z98" s="10">
        <f t="shared" si="47"/>
        <v>13.740364331427868</v>
      </c>
      <c r="AA98">
        <f t="shared" si="54"/>
        <v>4402981.0669938084</v>
      </c>
      <c r="AB98" s="10">
        <f t="shared" si="55"/>
        <v>4.4029810669938083</v>
      </c>
      <c r="AC98" s="10">
        <f t="shared" si="56"/>
        <v>4.3019810669938083</v>
      </c>
      <c r="AD98" s="3">
        <f t="shared" si="57"/>
        <v>623.92763843274963</v>
      </c>
      <c r="AI98" s="94">
        <f t="shared" si="58"/>
        <v>0.52625791112447207</v>
      </c>
    </row>
    <row r="99" spans="2:35">
      <c r="B99" s="39">
        <f t="shared" si="30"/>
        <v>71</v>
      </c>
      <c r="C99" s="42">
        <f t="shared" si="31"/>
        <v>0.84280575539575242</v>
      </c>
      <c r="D99" s="10">
        <f t="shared" si="32"/>
        <v>9.0571942446042542</v>
      </c>
      <c r="E99" s="40">
        <f t="shared" si="33"/>
        <v>18.685611510791489</v>
      </c>
      <c r="F99" s="40">
        <f t="shared" si="34"/>
        <v>36.799999999999997</v>
      </c>
      <c r="G99" s="3">
        <f t="shared" si="35"/>
        <v>273.25755395683404</v>
      </c>
      <c r="H99" s="3">
        <f t="shared" si="36"/>
        <v>107.82541057508477</v>
      </c>
      <c r="I99">
        <f t="shared" si="48"/>
        <v>1.0782541057508477E-4</v>
      </c>
      <c r="J99" s="4">
        <f t="shared" si="37"/>
        <v>285.81587733195818</v>
      </c>
      <c r="K99" s="40">
        <f t="shared" si="38"/>
        <v>2.6507283933125283</v>
      </c>
      <c r="L99" s="40">
        <f t="shared" si="49"/>
        <v>3.3492716066874717</v>
      </c>
      <c r="M99" s="10">
        <f t="shared" si="39"/>
        <v>4.4029810669938083</v>
      </c>
      <c r="N99" s="10">
        <f t="shared" si="50"/>
        <v>8.26</v>
      </c>
      <c r="O99" s="10">
        <f t="shared" si="51"/>
        <v>0.31900000000000001</v>
      </c>
      <c r="P99" s="10">
        <f t="shared" si="40"/>
        <v>13.253643427093072</v>
      </c>
      <c r="Q99" s="42">
        <f t="shared" si="41"/>
        <v>6.6908651288446419E-2</v>
      </c>
      <c r="R99" s="4">
        <f t="shared" si="42"/>
        <v>215707.93048391235</v>
      </c>
      <c r="S99">
        <f t="shared" si="52"/>
        <v>2.1570793048391235E-4</v>
      </c>
      <c r="T99" s="41">
        <f t="shared" si="53"/>
        <v>1.0685509522341969E-4</v>
      </c>
      <c r="U99" s="42">
        <f t="shared" si="43"/>
        <v>0.38709866664990483</v>
      </c>
      <c r="V99" s="42">
        <f t="shared" si="44"/>
        <v>0.53161435327843476</v>
      </c>
      <c r="W99" s="42">
        <f t="shared" si="45"/>
        <v>0.52657106213225546</v>
      </c>
      <c r="X99" s="42">
        <f t="shared" si="46"/>
        <v>5.0432911461792962E-3</v>
      </c>
      <c r="Y99" s="42">
        <f t="shared" si="59"/>
        <v>1.4690992807748458E-3</v>
      </c>
      <c r="Z99" s="10">
        <f t="shared" si="47"/>
        <v>13.748518755265305</v>
      </c>
      <c r="AA99">
        <f t="shared" si="54"/>
        <v>4405534.1417241963</v>
      </c>
      <c r="AB99" s="10">
        <f t="shared" si="55"/>
        <v>4.4055341417241962</v>
      </c>
      <c r="AC99" s="10">
        <f t="shared" si="56"/>
        <v>4.3045341417241962</v>
      </c>
      <c r="AD99" s="3">
        <f t="shared" si="57"/>
        <v>624.29791758146428</v>
      </c>
      <c r="AI99" s="94">
        <f t="shared" si="58"/>
        <v>0.52657106213225546</v>
      </c>
    </row>
    <row r="100" spans="2:35">
      <c r="B100" s="39">
        <f t="shared" si="30"/>
        <v>72</v>
      </c>
      <c r="C100" s="42">
        <f t="shared" si="31"/>
        <v>0.85467625899287569</v>
      </c>
      <c r="D100" s="10">
        <f t="shared" si="32"/>
        <v>9.045323741007131</v>
      </c>
      <c r="E100" s="40">
        <f t="shared" si="33"/>
        <v>18.709352517985735</v>
      </c>
      <c r="F100" s="40">
        <f t="shared" si="34"/>
        <v>36.799999999999997</v>
      </c>
      <c r="G100" s="3">
        <f t="shared" si="35"/>
        <v>273.16258992805706</v>
      </c>
      <c r="H100" s="3">
        <f t="shared" si="36"/>
        <v>107.82541057508477</v>
      </c>
      <c r="I100">
        <f t="shared" si="48"/>
        <v>1.0782541057508477E-4</v>
      </c>
      <c r="J100" s="4">
        <f t="shared" si="37"/>
        <v>286.51314919545553</v>
      </c>
      <c r="K100" s="40">
        <f t="shared" si="38"/>
        <v>2.6571950680952021</v>
      </c>
      <c r="L100" s="40">
        <f t="shared" si="49"/>
        <v>3.3428049319047979</v>
      </c>
      <c r="M100" s="10">
        <f t="shared" si="39"/>
        <v>4.4055341417241962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13.256094504049431</v>
      </c>
      <c r="Q100" s="42">
        <f t="shared" si="41"/>
        <v>6.7804126467315817E-2</v>
      </c>
      <c r="R100" s="4">
        <f t="shared" si="42"/>
        <v>215442.49784147643</v>
      </c>
      <c r="S100">
        <f t="shared" si="52"/>
        <v>2.1544249784147645E-4</v>
      </c>
      <c r="T100" s="41">
        <f t="shared" si="53"/>
        <v>1.0712052786585559E-4</v>
      </c>
      <c r="U100" s="42">
        <f t="shared" si="43"/>
        <v>0.38662233450142147</v>
      </c>
      <c r="V100" s="42">
        <f t="shared" si="44"/>
        <v>0.53193227430911494</v>
      </c>
      <c r="W100" s="42">
        <f t="shared" si="45"/>
        <v>0.52688356357090615</v>
      </c>
      <c r="X100" s="42">
        <f t="shared" si="46"/>
        <v>5.0487107382087837E-3</v>
      </c>
      <c r="Y100" s="42">
        <f t="shared" si="59"/>
        <v>1.4736202759262032E-3</v>
      </c>
      <c r="Z100" s="10">
        <f t="shared" si="47"/>
        <v>13.756656219726453</v>
      </c>
      <c r="AA100">
        <f t="shared" si="54"/>
        <v>4408081.9066306278</v>
      </c>
      <c r="AB100" s="10">
        <f t="shared" si="55"/>
        <v>4.4080819066306276</v>
      </c>
      <c r="AC100" s="10">
        <f t="shared" si="56"/>
        <v>4.3070819066306276</v>
      </c>
      <c r="AD100" s="3">
        <f t="shared" si="57"/>
        <v>624.66742663243338</v>
      </c>
      <c r="AI100" s="94">
        <f t="shared" si="58"/>
        <v>0.52688356357090615</v>
      </c>
    </row>
    <row r="101" spans="2:35">
      <c r="B101" s="39">
        <f t="shared" si="30"/>
        <v>73</v>
      </c>
      <c r="C101" s="42">
        <f t="shared" si="31"/>
        <v>0.86654676258999896</v>
      </c>
      <c r="D101" s="10">
        <f t="shared" si="32"/>
        <v>9.0334532374100078</v>
      </c>
      <c r="E101" s="40">
        <f t="shared" si="33"/>
        <v>18.733093525179981</v>
      </c>
      <c r="F101" s="40">
        <f t="shared" si="34"/>
        <v>36.799999999999997</v>
      </c>
      <c r="G101" s="3">
        <f t="shared" si="35"/>
        <v>273.06762589928007</v>
      </c>
      <c r="H101" s="3">
        <f t="shared" si="36"/>
        <v>107.82541057508477</v>
      </c>
      <c r="I101">
        <f t="shared" si="48"/>
        <v>1.0782541057508477E-4</v>
      </c>
      <c r="J101" s="4">
        <f t="shared" si="37"/>
        <v>287.21130641540412</v>
      </c>
      <c r="K101" s="40">
        <f t="shared" si="38"/>
        <v>2.6636699538964712</v>
      </c>
      <c r="L101" s="40">
        <f t="shared" si="49"/>
        <v>3.3363300461035288</v>
      </c>
      <c r="M101" s="10">
        <f t="shared" si="39"/>
        <v>4.4080819066306276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13.258539519202085</v>
      </c>
      <c r="Q101" s="42">
        <f t="shared" si="41"/>
        <v>6.8699436511075268E-2</v>
      </c>
      <c r="R101" s="4">
        <f t="shared" si="42"/>
        <v>215176.95586834694</v>
      </c>
      <c r="S101">
        <f t="shared" si="52"/>
        <v>2.1517695586834693E-4</v>
      </c>
      <c r="T101" s="41">
        <f t="shared" si="53"/>
        <v>1.073860698389851E-4</v>
      </c>
      <c r="U101" s="42">
        <f t="shared" si="43"/>
        <v>0.38614580615354194</v>
      </c>
      <c r="V101" s="42">
        <f t="shared" si="44"/>
        <v>0.53224952763689404</v>
      </c>
      <c r="W101" s="42">
        <f t="shared" si="45"/>
        <v>0.52719541507651502</v>
      </c>
      <c r="X101" s="42">
        <f t="shared" si="46"/>
        <v>5.0541125603790205E-3</v>
      </c>
      <c r="Y101" s="42">
        <f t="shared" si="59"/>
        <v>1.4781452736638014E-3</v>
      </c>
      <c r="Z101" s="10">
        <f t="shared" si="47"/>
        <v>13.764776715267962</v>
      </c>
      <c r="AA101">
        <f t="shared" si="54"/>
        <v>4410624.3587251678</v>
      </c>
      <c r="AB101" s="10">
        <f t="shared" si="55"/>
        <v>4.4106243587251681</v>
      </c>
      <c r="AC101" s="10">
        <f t="shared" si="56"/>
        <v>4.3096243587251681</v>
      </c>
      <c r="AD101" s="3">
        <f t="shared" si="57"/>
        <v>625.03616515230863</v>
      </c>
      <c r="AI101" s="94">
        <f t="shared" si="58"/>
        <v>0.52719541507651502</v>
      </c>
    </row>
    <row r="102" spans="2:35">
      <c r="B102" s="39">
        <f t="shared" si="30"/>
        <v>74</v>
      </c>
      <c r="C102" s="42">
        <f t="shared" si="31"/>
        <v>0.87841726618712224</v>
      </c>
      <c r="D102" s="10">
        <f t="shared" si="32"/>
        <v>9.0215827338128847</v>
      </c>
      <c r="E102" s="40">
        <f t="shared" si="33"/>
        <v>18.756834532374228</v>
      </c>
      <c r="F102" s="40">
        <f t="shared" si="34"/>
        <v>36.799999999999997</v>
      </c>
      <c r="G102" s="3">
        <f t="shared" si="35"/>
        <v>272.97266187050309</v>
      </c>
      <c r="H102" s="3">
        <f t="shared" si="36"/>
        <v>107.82541057508477</v>
      </c>
      <c r="I102">
        <f t="shared" si="48"/>
        <v>1.0782541057508477E-4</v>
      </c>
      <c r="J102" s="4">
        <f t="shared" si="37"/>
        <v>287.9103489918042</v>
      </c>
      <c r="K102" s="40">
        <f t="shared" si="38"/>
        <v>2.6701530507163369</v>
      </c>
      <c r="L102" s="40">
        <f t="shared" si="49"/>
        <v>3.3298469492836631</v>
      </c>
      <c r="M102" s="10">
        <f t="shared" si="39"/>
        <v>4.4106243587251681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13.260978476639595</v>
      </c>
      <c r="Q102" s="42">
        <f t="shared" si="41"/>
        <v>6.9594581889527857E-2</v>
      </c>
      <c r="R102" s="4">
        <f t="shared" si="42"/>
        <v>214911.30481675483</v>
      </c>
      <c r="S102">
        <f t="shared" si="52"/>
        <v>2.1491130481675482E-4</v>
      </c>
      <c r="T102" s="41">
        <f t="shared" si="53"/>
        <v>1.0765172089057722E-4</v>
      </c>
      <c r="U102" s="42">
        <f t="shared" si="43"/>
        <v>0.38566908205890738</v>
      </c>
      <c r="V102" s="42">
        <f t="shared" si="44"/>
        <v>0.53256611284600575</v>
      </c>
      <c r="W102" s="42">
        <f t="shared" si="45"/>
        <v>0.52750661628335294</v>
      </c>
      <c r="X102" s="42">
        <f t="shared" si="46"/>
        <v>5.0594965626528099E-3</v>
      </c>
      <c r="Y102" s="42">
        <f t="shared" si="59"/>
        <v>1.4826742586291567E-3</v>
      </c>
      <c r="Z102" s="10">
        <f t="shared" si="47"/>
        <v>13.77288023232089</v>
      </c>
      <c r="AA102">
        <f t="shared" si="54"/>
        <v>4413161.4950118689</v>
      </c>
      <c r="AB102" s="10">
        <f t="shared" si="55"/>
        <v>4.4131614950118685</v>
      </c>
      <c r="AC102" s="10">
        <f t="shared" si="56"/>
        <v>4.3121614950118685</v>
      </c>
      <c r="AD102" s="3">
        <f t="shared" si="57"/>
        <v>625.40413270657996</v>
      </c>
      <c r="AI102" s="94">
        <f t="shared" si="58"/>
        <v>0.52750661628335294</v>
      </c>
    </row>
    <row r="103" spans="2:35">
      <c r="B103" s="39">
        <f t="shared" si="30"/>
        <v>75</v>
      </c>
      <c r="C103" s="42">
        <f t="shared" si="31"/>
        <v>0.89028776978424551</v>
      </c>
      <c r="D103" s="10">
        <f t="shared" si="32"/>
        <v>9.0097122302157615</v>
      </c>
      <c r="E103" s="40">
        <f t="shared" si="33"/>
        <v>18.780575539568474</v>
      </c>
      <c r="F103" s="40">
        <f t="shared" si="34"/>
        <v>36.799999999999997</v>
      </c>
      <c r="G103" s="3">
        <f t="shared" si="35"/>
        <v>272.8776978417261</v>
      </c>
      <c r="H103" s="3">
        <f t="shared" si="36"/>
        <v>107.82541057508477</v>
      </c>
      <c r="I103">
        <f t="shared" si="48"/>
        <v>1.0782541057508477E-4</v>
      </c>
      <c r="J103" s="4">
        <f t="shared" si="37"/>
        <v>288.61027692465575</v>
      </c>
      <c r="K103" s="40">
        <f t="shared" si="38"/>
        <v>2.6766443585548001</v>
      </c>
      <c r="L103" s="40">
        <f t="shared" si="49"/>
        <v>3.3233556414451999</v>
      </c>
      <c r="M103" s="10">
        <f t="shared" si="39"/>
        <v>4.4131614950118685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13.263411380421683</v>
      </c>
      <c r="Q103" s="42">
        <f t="shared" si="41"/>
        <v>7.0489563071717942E-2</v>
      </c>
      <c r="R103" s="4">
        <f t="shared" si="42"/>
        <v>214645.54493893115</v>
      </c>
      <c r="S103">
        <f t="shared" si="52"/>
        <v>2.1464554493893115E-4</v>
      </c>
      <c r="T103" s="41">
        <f t="shared" si="53"/>
        <v>1.0791748076840088E-4</v>
      </c>
      <c r="U103" s="42">
        <f t="shared" si="43"/>
        <v>0.38519216267015888</v>
      </c>
      <c r="V103" s="42">
        <f t="shared" si="44"/>
        <v>0.53288202952093444</v>
      </c>
      <c r="W103" s="42">
        <f t="shared" si="45"/>
        <v>0.52781716682470992</v>
      </c>
      <c r="X103" s="42">
        <f t="shared" si="46"/>
        <v>5.0648626962245258E-3</v>
      </c>
      <c r="Y103" s="42">
        <f t="shared" si="59"/>
        <v>1.4872072154326543E-3</v>
      </c>
      <c r="Z103" s="10">
        <f t="shared" si="47"/>
        <v>13.780966761300832</v>
      </c>
      <c r="AA103">
        <f t="shared" si="54"/>
        <v>4415693.3124899426</v>
      </c>
      <c r="AB103" s="10">
        <f t="shared" si="55"/>
        <v>4.4156933124899425</v>
      </c>
      <c r="AC103" s="10">
        <f t="shared" si="56"/>
        <v>4.3146933124899425</v>
      </c>
      <c r="AD103" s="3">
        <f t="shared" si="57"/>
        <v>625.77132886003517</v>
      </c>
      <c r="AI103" s="94">
        <f t="shared" si="58"/>
        <v>0.52781716682470992</v>
      </c>
    </row>
    <row r="104" spans="2:35">
      <c r="B104" s="39">
        <f t="shared" ref="B104:B167" si="60">1+B103</f>
        <v>76</v>
      </c>
      <c r="C104" s="42">
        <f t="shared" ref="C104:C167" si="61">xincp+C103</f>
        <v>0.90215827338136878</v>
      </c>
      <c r="D104" s="10">
        <f t="shared" ref="D104:D167" si="62">(F104-E104)/2</f>
        <v>8.9978417266186383</v>
      </c>
      <c r="E104" s="40">
        <f t="shared" ref="E104:E167" si="63">E103+ci*2*xincp</f>
        <v>18.80431654676272</v>
      </c>
      <c r="F104" s="40">
        <f t="shared" ref="F104:F167" si="64">F103-osi*2*xincp</f>
        <v>36.799999999999997</v>
      </c>
      <c r="G104" s="3">
        <f t="shared" ref="G104:G167" si="65">G103-ei*n*2*xincp</f>
        <v>272.78273381294912</v>
      </c>
      <c r="H104" s="3">
        <f t="shared" ref="H104:H167" si="66">PI()/4*(dto+erate*(two-D104)/two)^2</f>
        <v>107.82541057508477</v>
      </c>
      <c r="I104">
        <f t="shared" si="48"/>
        <v>1.0782541057508477E-4</v>
      </c>
      <c r="J104" s="4">
        <f t="shared" ref="J104:J167" si="67">PI()/4*dc^2-PI()/4*(F104^2-E104^2)</f>
        <v>289.31109021395889</v>
      </c>
      <c r="K104" s="40">
        <f t="shared" ref="K104:K167" si="68">J104/H104</f>
        <v>2.6831438774118617</v>
      </c>
      <c r="L104" s="40">
        <f t="shared" si="49"/>
        <v>3.3168561225881383</v>
      </c>
      <c r="M104" s="10">
        <f t="shared" ref="M104:M167" si="69">AB103</f>
        <v>4.4156933124899425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13.265838234582343</v>
      </c>
      <c r="Q104" s="42">
        <f t="shared" ref="Q104:Q167" si="71">xincp/P104+Q103</f>
        <v>7.1384380525934918E-2</v>
      </c>
      <c r="R104" s="4">
        <f t="shared" ref="R104:R167" si="72">PI()/4*(F104^2-E104^2)*G104</f>
        <v>214379.67648710695</v>
      </c>
      <c r="S104">
        <f t="shared" si="52"/>
        <v>2.1437967648710695E-4</v>
      </c>
      <c r="T104" s="41">
        <f t="shared" si="53"/>
        <v>1.0818334922022509E-4</v>
      </c>
      <c r="U104" s="42">
        <f t="shared" ref="U104:U167" si="73">rhopgrain*R104/1000^2</f>
        <v>0.38471504843993776</v>
      </c>
      <c r="V104" s="42">
        <f t="shared" ref="V104:V167" si="74">(U103-U104)/(Q104-Q103)</f>
        <v>0.53319727724648269</v>
      </c>
      <c r="W104" s="42">
        <f t="shared" ref="W104:W167" si="75">IF(V104&lt;AI104,IF(AB103&gt;pbd,AI104,0),AI104)</f>
        <v>0.52812706633328355</v>
      </c>
      <c r="X104" s="42">
        <f t="shared" ref="X104:X167" si="76">V104-W104</f>
        <v>5.0702109131991469E-3</v>
      </c>
      <c r="Y104" s="42">
        <f t="shared" si="59"/>
        <v>1.4917441286543462E-3</v>
      </c>
      <c r="Z104" s="10">
        <f t="shared" ref="Z104:Z167" si="77">Y104/T104</f>
        <v>13.789036292615183</v>
      </c>
      <c r="AA104">
        <f t="shared" si="54"/>
        <v>4418219.808156033</v>
      </c>
      <c r="AB104" s="10">
        <f t="shared" si="55"/>
        <v>4.4182198081560333</v>
      </c>
      <c r="AC104" s="10">
        <f t="shared" si="56"/>
        <v>4.3172198081560333</v>
      </c>
      <c r="AD104" s="3">
        <f t="shared" si="57"/>
        <v>626.13775317708962</v>
      </c>
      <c r="AI104" s="94">
        <f t="shared" si="58"/>
        <v>0.52812706633328355</v>
      </c>
    </row>
    <row r="105" spans="2:35">
      <c r="B105" s="39">
        <f t="shared" si="60"/>
        <v>77</v>
      </c>
      <c r="C105" s="42">
        <f t="shared" si="61"/>
        <v>0.91402877697849205</v>
      </c>
      <c r="D105" s="10">
        <f t="shared" si="62"/>
        <v>8.9859712230215152</v>
      </c>
      <c r="E105" s="40">
        <f t="shared" si="63"/>
        <v>18.828057553956967</v>
      </c>
      <c r="F105" s="40">
        <f t="shared" si="64"/>
        <v>36.799999999999997</v>
      </c>
      <c r="G105" s="3">
        <f t="shared" si="65"/>
        <v>272.68776978417213</v>
      </c>
      <c r="H105" s="3">
        <f t="shared" si="66"/>
        <v>107.82541057508477</v>
      </c>
      <c r="I105">
        <f t="shared" si="48"/>
        <v>1.0782541057508477E-4</v>
      </c>
      <c r="J105" s="4">
        <f t="shared" si="67"/>
        <v>290.01278885971328</v>
      </c>
      <c r="K105" s="40">
        <f t="shared" si="68"/>
        <v>2.6896516072875176</v>
      </c>
      <c r="L105" s="40">
        <f t="shared" si="49"/>
        <v>3.3103483927124824</v>
      </c>
      <c r="M105" s="10">
        <f t="shared" si="69"/>
        <v>4.4182198081560333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13.268259043132094</v>
      </c>
      <c r="Q105" s="42">
        <f t="shared" si="71"/>
        <v>7.2279034719716861E-2</v>
      </c>
      <c r="R105" s="4">
        <f t="shared" si="72"/>
        <v>214113.69971351328</v>
      </c>
      <c r="S105">
        <f t="shared" si="52"/>
        <v>2.1411369971351327E-4</v>
      </c>
      <c r="T105" s="41">
        <f t="shared" si="53"/>
        <v>1.0844932599381876E-4</v>
      </c>
      <c r="U105" s="42">
        <f t="shared" si="73"/>
        <v>0.38423773982088522</v>
      </c>
      <c r="V105" s="42">
        <f t="shared" si="74"/>
        <v>0.533511855608511</v>
      </c>
      <c r="W105" s="42">
        <f t="shared" si="75"/>
        <v>0.528436314441457</v>
      </c>
      <c r="X105" s="42">
        <f t="shared" si="76"/>
        <v>5.0755411670539985E-3</v>
      </c>
      <c r="Y105" s="42">
        <f t="shared" si="59"/>
        <v>1.496284982845164E-3</v>
      </c>
      <c r="Z105" s="10">
        <f t="shared" si="77"/>
        <v>13.797088816674131</v>
      </c>
      <c r="AA105">
        <f t="shared" si="54"/>
        <v>4420740.9790076576</v>
      </c>
      <c r="AB105" s="10">
        <f t="shared" si="55"/>
        <v>4.4207409790076575</v>
      </c>
      <c r="AC105" s="10">
        <f t="shared" si="56"/>
        <v>4.3197409790076575</v>
      </c>
      <c r="AD105" s="3">
        <f t="shared" si="57"/>
        <v>626.50340522228532</v>
      </c>
      <c r="AI105" s="94">
        <f t="shared" si="58"/>
        <v>0.528436314441457</v>
      </c>
    </row>
    <row r="106" spans="2:35">
      <c r="B106" s="39">
        <f t="shared" si="60"/>
        <v>78</v>
      </c>
      <c r="C106" s="42">
        <f t="shared" si="61"/>
        <v>0.92589928057561532</v>
      </c>
      <c r="D106" s="10">
        <f t="shared" si="62"/>
        <v>8.974100719424392</v>
      </c>
      <c r="E106" s="40">
        <f t="shared" si="63"/>
        <v>18.851798561151213</v>
      </c>
      <c r="F106" s="40">
        <f t="shared" si="64"/>
        <v>36.799999999999997</v>
      </c>
      <c r="G106" s="3">
        <f t="shared" si="65"/>
        <v>272.59280575539515</v>
      </c>
      <c r="H106" s="3">
        <f t="shared" si="66"/>
        <v>107.82541057508477</v>
      </c>
      <c r="I106">
        <f t="shared" si="48"/>
        <v>1.0782541057508477E-4</v>
      </c>
      <c r="J106" s="4">
        <f t="shared" si="67"/>
        <v>290.71537286191938</v>
      </c>
      <c r="K106" s="40">
        <f t="shared" si="68"/>
        <v>2.6961675481817733</v>
      </c>
      <c r="L106" s="40">
        <f t="shared" si="49"/>
        <v>3.3038324518182267</v>
      </c>
      <c r="M106" s="10">
        <f t="shared" si="69"/>
        <v>4.4207409790076575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13.27067381006133</v>
      </c>
      <c r="Q106" s="42">
        <f t="shared" si="71"/>
        <v>7.3173526119853866E-2</v>
      </c>
      <c r="R106" s="4">
        <f t="shared" si="72"/>
        <v>213847.61487038116</v>
      </c>
      <c r="S106">
        <f t="shared" si="52"/>
        <v>2.1384761487038117E-4</v>
      </c>
      <c r="T106" s="41">
        <f t="shared" si="53"/>
        <v>1.0871541083695086E-4</v>
      </c>
      <c r="U106" s="42">
        <f t="shared" si="73"/>
        <v>0.38376023726564251</v>
      </c>
      <c r="V106" s="42">
        <f t="shared" si="74"/>
        <v>0.53382576419355998</v>
      </c>
      <c r="W106" s="42">
        <f t="shared" si="75"/>
        <v>0.52874491078172037</v>
      </c>
      <c r="X106" s="42">
        <f t="shared" si="76"/>
        <v>5.0808534118396143E-3</v>
      </c>
      <c r="Y106" s="42">
        <f t="shared" si="59"/>
        <v>1.5008297625274114E-3</v>
      </c>
      <c r="Z106" s="10">
        <f t="shared" si="77"/>
        <v>13.805124323894843</v>
      </c>
      <c r="AA106">
        <f t="shared" si="54"/>
        <v>4423256.8220445216</v>
      </c>
      <c r="AB106" s="10">
        <f t="shared" si="55"/>
        <v>4.4232568220445216</v>
      </c>
      <c r="AC106" s="10">
        <f t="shared" si="56"/>
        <v>4.3222568220445217</v>
      </c>
      <c r="AD106" s="3">
        <f t="shared" si="57"/>
        <v>626.8682845604817</v>
      </c>
      <c r="AI106" s="94">
        <f t="shared" si="58"/>
        <v>0.52874491078172037</v>
      </c>
    </row>
    <row r="107" spans="2:35">
      <c r="B107" s="39">
        <f t="shared" si="60"/>
        <v>79</v>
      </c>
      <c r="C107" s="42">
        <f t="shared" si="61"/>
        <v>0.9377697841727386</v>
      </c>
      <c r="D107" s="10">
        <f t="shared" si="62"/>
        <v>8.9622302158272689</v>
      </c>
      <c r="E107" s="40">
        <f t="shared" si="63"/>
        <v>18.875539568345459</v>
      </c>
      <c r="F107" s="40">
        <f t="shared" si="64"/>
        <v>36.799999999999997</v>
      </c>
      <c r="G107" s="3">
        <f t="shared" si="65"/>
        <v>272.49784172661816</v>
      </c>
      <c r="H107" s="3">
        <f t="shared" si="66"/>
        <v>107.82541057508477</v>
      </c>
      <c r="I107">
        <f t="shared" si="48"/>
        <v>1.0782541057508477E-4</v>
      </c>
      <c r="J107" s="4">
        <f t="shared" si="67"/>
        <v>291.41884222057672</v>
      </c>
      <c r="K107" s="40">
        <f t="shared" si="68"/>
        <v>2.7026917000946242</v>
      </c>
      <c r="L107" s="40">
        <f t="shared" si="49"/>
        <v>3.2973082999053758</v>
      </c>
      <c r="M107" s="10">
        <f t="shared" si="69"/>
        <v>4.4232568220445216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13.273082539341642</v>
      </c>
      <c r="Q107" s="42">
        <f t="shared" si="71"/>
        <v>7.4067855192391382E-2</v>
      </c>
      <c r="R107" s="4">
        <f t="shared" si="72"/>
        <v>213581.42220994172</v>
      </c>
      <c r="S107">
        <f t="shared" si="52"/>
        <v>2.1358142220994172E-4</v>
      </c>
      <c r="T107" s="41">
        <f t="shared" si="53"/>
        <v>1.0898160349739032E-4</v>
      </c>
      <c r="U107" s="42">
        <f t="shared" si="73"/>
        <v>0.3832825412268509</v>
      </c>
      <c r="V107" s="42">
        <f t="shared" si="74"/>
        <v>0.53413900258908253</v>
      </c>
      <c r="W107" s="42">
        <f t="shared" si="75"/>
        <v>0.52905285498683174</v>
      </c>
      <c r="X107" s="42">
        <f t="shared" si="76"/>
        <v>5.0861476022507901E-3</v>
      </c>
      <c r="Y107" s="42">
        <f t="shared" si="59"/>
        <v>1.5053784521953213E-3</v>
      </c>
      <c r="Z107" s="10">
        <f t="shared" si="77"/>
        <v>13.813142804706201</v>
      </c>
      <c r="AA107">
        <f t="shared" si="54"/>
        <v>4425767.3342699958</v>
      </c>
      <c r="AB107" s="10">
        <f t="shared" si="55"/>
        <v>4.4257673342699961</v>
      </c>
      <c r="AC107" s="10">
        <f t="shared" si="56"/>
        <v>4.3247673342699962</v>
      </c>
      <c r="AD107" s="3">
        <f t="shared" si="57"/>
        <v>627.23239075706977</v>
      </c>
      <c r="AI107" s="94">
        <f t="shared" si="58"/>
        <v>0.52905285498683174</v>
      </c>
    </row>
    <row r="108" spans="2:35">
      <c r="B108" s="39">
        <f t="shared" si="60"/>
        <v>80</v>
      </c>
      <c r="C108" s="42">
        <f t="shared" si="61"/>
        <v>0.94964028776986187</v>
      </c>
      <c r="D108" s="10">
        <f t="shared" si="62"/>
        <v>8.9503597122301457</v>
      </c>
      <c r="E108" s="40">
        <f t="shared" si="63"/>
        <v>18.899280575539706</v>
      </c>
      <c r="F108" s="40">
        <f t="shared" si="64"/>
        <v>36.799999999999997</v>
      </c>
      <c r="G108" s="3">
        <f t="shared" si="65"/>
        <v>272.40287769784118</v>
      </c>
      <c r="H108" s="3">
        <f t="shared" si="66"/>
        <v>107.82541057508477</v>
      </c>
      <c r="I108">
        <f t="shared" si="48"/>
        <v>1.0782541057508477E-4</v>
      </c>
      <c r="J108" s="4">
        <f t="shared" si="67"/>
        <v>292.12319693568566</v>
      </c>
      <c r="K108" s="40">
        <f t="shared" si="68"/>
        <v>2.7092240630260727</v>
      </c>
      <c r="L108" s="40">
        <f t="shared" si="49"/>
        <v>3.2907759369739273</v>
      </c>
      <c r="M108" s="10">
        <f t="shared" si="69"/>
        <v>4.4257673342699961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13.275485234927279</v>
      </c>
      <c r="Q108" s="42">
        <f t="shared" si="71"/>
        <v>7.4962022402633346E-2</v>
      </c>
      <c r="R108" s="4">
        <f t="shared" si="72"/>
        <v>213315.12198442593</v>
      </c>
      <c r="S108">
        <f t="shared" si="52"/>
        <v>2.1331512198442592E-4</v>
      </c>
      <c r="T108" s="41">
        <f t="shared" si="53"/>
        <v>1.0924790372290611E-4</v>
      </c>
      <c r="U108" s="42">
        <f t="shared" si="73"/>
        <v>0.38280465215715154</v>
      </c>
      <c r="V108" s="42">
        <f t="shared" si="74"/>
        <v>0.53445157038362934</v>
      </c>
      <c r="W108" s="42">
        <f t="shared" si="75"/>
        <v>0.52936014668999765</v>
      </c>
      <c r="X108" s="42">
        <f t="shared" si="76"/>
        <v>5.0914236936316914E-3</v>
      </c>
      <c r="Y108" s="42">
        <f t="shared" si="59"/>
        <v>1.5099310363156158E-3</v>
      </c>
      <c r="Z108" s="10">
        <f t="shared" si="77"/>
        <v>13.821144249553479</v>
      </c>
      <c r="AA108">
        <f t="shared" si="54"/>
        <v>4428272.5126925828</v>
      </c>
      <c r="AB108" s="10">
        <f t="shared" si="55"/>
        <v>4.4282725126925824</v>
      </c>
      <c r="AC108" s="10">
        <f t="shared" si="56"/>
        <v>4.3272725126925824</v>
      </c>
      <c r="AD108" s="3">
        <f t="shared" si="57"/>
        <v>627.59572337818463</v>
      </c>
      <c r="AI108" s="94">
        <f t="shared" si="58"/>
        <v>0.52936014668999765</v>
      </c>
    </row>
    <row r="109" spans="2:35">
      <c r="B109" s="39">
        <f t="shared" si="60"/>
        <v>81</v>
      </c>
      <c r="C109" s="42">
        <f t="shared" si="61"/>
        <v>0.96151079136698514</v>
      </c>
      <c r="D109" s="10">
        <f t="shared" si="62"/>
        <v>8.9384892086330225</v>
      </c>
      <c r="E109" s="40">
        <f t="shared" si="63"/>
        <v>18.923021582733952</v>
      </c>
      <c r="F109" s="40">
        <f t="shared" si="64"/>
        <v>36.799999999999997</v>
      </c>
      <c r="G109" s="3">
        <f t="shared" si="65"/>
        <v>272.30791366906419</v>
      </c>
      <c r="H109" s="3">
        <f t="shared" si="66"/>
        <v>107.82541057508477</v>
      </c>
      <c r="I109">
        <f t="shared" si="48"/>
        <v>1.0782541057508477E-4</v>
      </c>
      <c r="J109" s="4">
        <f t="shared" si="67"/>
        <v>292.82843700724607</v>
      </c>
      <c r="K109" s="40">
        <f t="shared" si="68"/>
        <v>2.715764636976119</v>
      </c>
      <c r="L109" s="40">
        <f t="shared" si="49"/>
        <v>3.284235363023881</v>
      </c>
      <c r="M109" s="10">
        <f t="shared" si="69"/>
        <v>4.4282725126925824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13.277881900756611</v>
      </c>
      <c r="Q109" s="42">
        <f t="shared" si="71"/>
        <v>7.5856028215145269E-2</v>
      </c>
      <c r="R109" s="4">
        <f t="shared" si="72"/>
        <v>213048.71444606484</v>
      </c>
      <c r="S109">
        <f t="shared" si="52"/>
        <v>2.1304871444606483E-4</v>
      </c>
      <c r="T109" s="41">
        <f t="shared" si="53"/>
        <v>1.095143112612672E-4</v>
      </c>
      <c r="U109" s="42">
        <f t="shared" si="73"/>
        <v>0.38232657050918561</v>
      </c>
      <c r="V109" s="42">
        <f t="shared" si="74"/>
        <v>0.53476346716654788</v>
      </c>
      <c r="W109" s="42">
        <f t="shared" si="75"/>
        <v>0.52966678552505286</v>
      </c>
      <c r="X109" s="42">
        <f t="shared" si="76"/>
        <v>5.0966816414950156E-3</v>
      </c>
      <c r="Y109" s="42">
        <f t="shared" si="59"/>
        <v>1.5144874993276351E-3</v>
      </c>
      <c r="Z109" s="10">
        <f t="shared" si="77"/>
        <v>13.829128648899022</v>
      </c>
      <c r="AA109">
        <f t="shared" si="54"/>
        <v>4430772.3543261336</v>
      </c>
      <c r="AB109" s="10">
        <f t="shared" si="55"/>
        <v>4.4307723543261339</v>
      </c>
      <c r="AC109" s="10">
        <f t="shared" si="56"/>
        <v>4.3297723543261339</v>
      </c>
      <c r="AD109" s="3">
        <f t="shared" si="57"/>
        <v>627.95828199073731</v>
      </c>
      <c r="AI109" s="94">
        <f t="shared" si="58"/>
        <v>0.52966678552505286</v>
      </c>
    </row>
    <row r="110" spans="2:35">
      <c r="B110" s="39">
        <f t="shared" si="60"/>
        <v>82</v>
      </c>
      <c r="C110" s="42">
        <f t="shared" si="61"/>
        <v>0.97338129496410841</v>
      </c>
      <c r="D110" s="10">
        <f t="shared" si="62"/>
        <v>8.9266187050358994</v>
      </c>
      <c r="E110" s="40">
        <f t="shared" si="63"/>
        <v>18.946762589928198</v>
      </c>
      <c r="F110" s="40">
        <f t="shared" si="64"/>
        <v>36.799999999999997</v>
      </c>
      <c r="G110" s="3">
        <f t="shared" si="65"/>
        <v>272.21294964028721</v>
      </c>
      <c r="H110" s="3">
        <f t="shared" si="66"/>
        <v>107.82541057508477</v>
      </c>
      <c r="I110">
        <f t="shared" si="48"/>
        <v>1.0782541057508477E-4</v>
      </c>
      <c r="J110" s="4">
        <f t="shared" si="67"/>
        <v>293.53456243525784</v>
      </c>
      <c r="K110" s="40">
        <f t="shared" si="68"/>
        <v>2.7223134219447607</v>
      </c>
      <c r="L110" s="40">
        <f t="shared" si="49"/>
        <v>3.2776865780552393</v>
      </c>
      <c r="M110" s="10">
        <f t="shared" si="69"/>
        <v>4.4307723543261339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13.280272540752375</v>
      </c>
      <c r="Q110" s="42">
        <f t="shared" si="71"/>
        <v>7.674987309375729E-2</v>
      </c>
      <c r="R110" s="4">
        <f t="shared" si="72"/>
        <v>212782.19984708956</v>
      </c>
      <c r="S110">
        <f t="shared" si="52"/>
        <v>2.1278219984708957E-4</v>
      </c>
      <c r="T110" s="41">
        <f t="shared" si="53"/>
        <v>1.0978082586024247E-4</v>
      </c>
      <c r="U110" s="42">
        <f t="shared" si="73"/>
        <v>0.38184829673559456</v>
      </c>
      <c r="V110" s="42">
        <f t="shared" si="74"/>
        <v>0.53507469252799877</v>
      </c>
      <c r="W110" s="42">
        <f t="shared" si="75"/>
        <v>0.52997277112648666</v>
      </c>
      <c r="X110" s="42">
        <f t="shared" si="76"/>
        <v>5.1019214015121106E-3</v>
      </c>
      <c r="Y110" s="42">
        <f t="shared" si="59"/>
        <v>1.5190478256434578E-3</v>
      </c>
      <c r="Z110" s="10">
        <f t="shared" si="77"/>
        <v>13.837095993222862</v>
      </c>
      <c r="AA110">
        <f t="shared" si="54"/>
        <v>4433266.8561900305</v>
      </c>
      <c r="AB110" s="10">
        <f t="shared" si="55"/>
        <v>4.4332668561900306</v>
      </c>
      <c r="AC110" s="10">
        <f t="shared" si="56"/>
        <v>4.3322668561900306</v>
      </c>
      <c r="AD110" s="3">
        <f t="shared" si="57"/>
        <v>628.32006616244098</v>
      </c>
      <c r="AI110" s="94">
        <f t="shared" si="58"/>
        <v>0.52997277112648666</v>
      </c>
    </row>
    <row r="111" spans="2:35">
      <c r="B111" s="39">
        <f t="shared" si="60"/>
        <v>83</v>
      </c>
      <c r="C111" s="42">
        <f t="shared" si="61"/>
        <v>0.98525179856123168</v>
      </c>
      <c r="D111" s="10">
        <f t="shared" si="62"/>
        <v>8.9147482014387762</v>
      </c>
      <c r="E111" s="40">
        <f t="shared" si="63"/>
        <v>18.970503597122445</v>
      </c>
      <c r="F111" s="40">
        <f t="shared" si="64"/>
        <v>36.799999999999997</v>
      </c>
      <c r="G111" s="3">
        <f t="shared" si="65"/>
        <v>272.11798561151022</v>
      </c>
      <c r="H111" s="3">
        <f t="shared" si="66"/>
        <v>107.82541057508477</v>
      </c>
      <c r="I111">
        <f t="shared" si="48"/>
        <v>1.0782541057508477E-4</v>
      </c>
      <c r="J111" s="4">
        <f t="shared" si="67"/>
        <v>294.2415732197212</v>
      </c>
      <c r="K111" s="40">
        <f t="shared" si="68"/>
        <v>2.7288704179320011</v>
      </c>
      <c r="L111" s="40">
        <f t="shared" si="49"/>
        <v>3.2711295820679989</v>
      </c>
      <c r="M111" s="10">
        <f t="shared" si="69"/>
        <v>4.4332668561900306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13.282657158821895</v>
      </c>
      <c r="Q111" s="42">
        <f t="shared" si="71"/>
        <v>7.7643557501567165E-2</v>
      </c>
      <c r="R111" s="4">
        <f t="shared" si="72"/>
        <v>212515.57843973103</v>
      </c>
      <c r="S111">
        <f t="shared" si="52"/>
        <v>2.1251557843973104E-4</v>
      </c>
      <c r="T111" s="41">
        <f t="shared" si="53"/>
        <v>1.1004744726760099E-4</v>
      </c>
      <c r="U111" s="42">
        <f t="shared" si="73"/>
        <v>0.3813698312890193</v>
      </c>
      <c r="V111" s="42">
        <f t="shared" si="74"/>
        <v>0.53538524605998317</v>
      </c>
      <c r="W111" s="42">
        <f t="shared" si="75"/>
        <v>0.53027810312946566</v>
      </c>
      <c r="X111" s="42">
        <f t="shared" si="76"/>
        <v>5.1071429305175053E-3</v>
      </c>
      <c r="Y111" s="42">
        <f t="shared" si="59"/>
        <v>1.5236119996489177E-3</v>
      </c>
      <c r="Z111" s="10">
        <f t="shared" si="77"/>
        <v>13.845046273031391</v>
      </c>
      <c r="AA111">
        <f t="shared" si="54"/>
        <v>4435756.0153119154</v>
      </c>
      <c r="AB111" s="10">
        <f t="shared" si="55"/>
        <v>4.4357560153119158</v>
      </c>
      <c r="AC111" s="10">
        <f t="shared" si="56"/>
        <v>4.3347560153119158</v>
      </c>
      <c r="AD111" s="3">
        <f t="shared" si="57"/>
        <v>628.68107546220676</v>
      </c>
      <c r="AI111" s="94">
        <f t="shared" si="58"/>
        <v>0.53027810312946566</v>
      </c>
    </row>
    <row r="112" spans="2:35">
      <c r="B112" s="39">
        <f t="shared" si="60"/>
        <v>84</v>
      </c>
      <c r="C112" s="42">
        <f t="shared" si="61"/>
        <v>0.99712230215835496</v>
      </c>
      <c r="D112" s="10">
        <f t="shared" si="62"/>
        <v>8.9028776978416531</v>
      </c>
      <c r="E112" s="40">
        <f t="shared" si="63"/>
        <v>18.994244604316691</v>
      </c>
      <c r="F112" s="40">
        <f t="shared" si="64"/>
        <v>36.799999999999997</v>
      </c>
      <c r="G112" s="3">
        <f t="shared" si="65"/>
        <v>272.02302158273324</v>
      </c>
      <c r="H112" s="3">
        <f t="shared" si="66"/>
        <v>107.82541057508477</v>
      </c>
      <c r="I112">
        <f t="shared" si="48"/>
        <v>1.0782541057508477E-4</v>
      </c>
      <c r="J112" s="4">
        <f t="shared" si="67"/>
        <v>294.94946936063604</v>
      </c>
      <c r="K112" s="40">
        <f t="shared" si="68"/>
        <v>2.7354356249378387</v>
      </c>
      <c r="L112" s="40">
        <f t="shared" si="49"/>
        <v>3.2645643750621613</v>
      </c>
      <c r="M112" s="10">
        <f t="shared" si="69"/>
        <v>4.4357560153119158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13.285035758859749</v>
      </c>
      <c r="Q112" s="42">
        <f t="shared" si="71"/>
        <v>7.853708190094312E-2</v>
      </c>
      <c r="R112" s="4">
        <f t="shared" si="72"/>
        <v>212248.85047622037</v>
      </c>
      <c r="S112">
        <f t="shared" si="52"/>
        <v>2.1224885047622038E-4</v>
      </c>
      <c r="T112" s="41">
        <f t="shared" si="53"/>
        <v>1.1031417523111166E-4</v>
      </c>
      <c r="U112" s="42">
        <f t="shared" si="73"/>
        <v>0.38089117462210126</v>
      </c>
      <c r="V112" s="42">
        <f t="shared" si="74"/>
        <v>0.53569512735448532</v>
      </c>
      <c r="W112" s="42">
        <f t="shared" si="75"/>
        <v>0.53058278117016733</v>
      </c>
      <c r="X112" s="42">
        <f t="shared" si="76"/>
        <v>5.1123461843179951E-3</v>
      </c>
      <c r="Y112" s="42">
        <f t="shared" si="59"/>
        <v>1.5281800057026624E-3</v>
      </c>
      <c r="Z112" s="10">
        <f t="shared" si="77"/>
        <v>13.852979478848274</v>
      </c>
      <c r="AA112">
        <f t="shared" si="54"/>
        <v>4438239.8287248341</v>
      </c>
      <c r="AB112" s="10">
        <f t="shared" si="55"/>
        <v>4.4382398287248339</v>
      </c>
      <c r="AC112" s="10">
        <f t="shared" si="56"/>
        <v>4.3372398287248339</v>
      </c>
      <c r="AD112" s="3">
        <f t="shared" si="57"/>
        <v>629.0413094597294</v>
      </c>
      <c r="AI112" s="94">
        <f t="shared" si="58"/>
        <v>0.53058278117016733</v>
      </c>
    </row>
    <row r="113" spans="2:35">
      <c r="B113" s="39">
        <f t="shared" si="60"/>
        <v>85</v>
      </c>
      <c r="C113" s="42">
        <f t="shared" si="61"/>
        <v>1.0089928057554782</v>
      </c>
      <c r="D113" s="10">
        <f t="shared" si="62"/>
        <v>8.8910071942445299</v>
      </c>
      <c r="E113" s="40">
        <f t="shared" si="63"/>
        <v>19.017985611510937</v>
      </c>
      <c r="F113" s="40">
        <f t="shared" si="64"/>
        <v>36.799999999999997</v>
      </c>
      <c r="G113" s="3">
        <f t="shared" si="65"/>
        <v>271.92805755395625</v>
      </c>
      <c r="H113" s="3">
        <f t="shared" si="66"/>
        <v>107.82541057508477</v>
      </c>
      <c r="I113">
        <f t="shared" si="48"/>
        <v>1.0782541057508477E-4</v>
      </c>
      <c r="J113" s="4">
        <f t="shared" si="67"/>
        <v>295.65825085800236</v>
      </c>
      <c r="K113" s="40">
        <f t="shared" si="68"/>
        <v>2.7420090429622732</v>
      </c>
      <c r="L113" s="40">
        <f t="shared" si="49"/>
        <v>3.2579909570377268</v>
      </c>
      <c r="M113" s="10">
        <f t="shared" si="69"/>
        <v>4.4382398287248339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13.287408344745065</v>
      </c>
      <c r="Q113" s="42">
        <f t="shared" si="71"/>
        <v>7.9430446753526868E-2</v>
      </c>
      <c r="R113" s="4">
        <f t="shared" si="72"/>
        <v>211982.01620878861</v>
      </c>
      <c r="S113">
        <f t="shared" si="52"/>
        <v>2.1198201620878862E-4</v>
      </c>
      <c r="T113" s="41">
        <f t="shared" si="53"/>
        <v>1.1058100949854342E-4</v>
      </c>
      <c r="U113" s="42">
        <f t="shared" si="73"/>
        <v>0.38041232718748158</v>
      </c>
      <c r="V113" s="42">
        <f t="shared" si="74"/>
        <v>0.53600433600536024</v>
      </c>
      <c r="W113" s="42">
        <f t="shared" si="75"/>
        <v>0.53088680488543039</v>
      </c>
      <c r="X113" s="42">
        <f t="shared" si="76"/>
        <v>5.1175311199298523E-3</v>
      </c>
      <c r="Y113" s="42">
        <f t="shared" si="59"/>
        <v>1.5327518281372113E-3</v>
      </c>
      <c r="Z113" s="10">
        <f t="shared" si="77"/>
        <v>13.86089560122347</v>
      </c>
      <c r="AA113">
        <f t="shared" si="54"/>
        <v>4440718.2934700679</v>
      </c>
      <c r="AB113" s="10">
        <f t="shared" si="55"/>
        <v>4.4407182934700682</v>
      </c>
      <c r="AC113" s="10">
        <f t="shared" si="56"/>
        <v>4.3397182934700682</v>
      </c>
      <c r="AD113" s="3">
        <f t="shared" si="57"/>
        <v>629.40076772589816</v>
      </c>
      <c r="AI113" s="94">
        <f t="shared" si="58"/>
        <v>0.53088680488543039</v>
      </c>
    </row>
    <row r="114" spans="2:35">
      <c r="B114" s="39">
        <f t="shared" si="60"/>
        <v>86</v>
      </c>
      <c r="C114" s="42">
        <f t="shared" si="61"/>
        <v>1.0208633093526016</v>
      </c>
      <c r="D114" s="10">
        <f t="shared" si="62"/>
        <v>8.8791366906474067</v>
      </c>
      <c r="E114" s="40">
        <f t="shared" si="63"/>
        <v>19.041726618705184</v>
      </c>
      <c r="F114" s="40">
        <f t="shared" si="64"/>
        <v>36.799999999999997</v>
      </c>
      <c r="G114" s="3">
        <f t="shared" si="65"/>
        <v>271.83309352517927</v>
      </c>
      <c r="H114" s="3">
        <f t="shared" si="66"/>
        <v>107.82541057508477</v>
      </c>
      <c r="I114">
        <f t="shared" si="48"/>
        <v>1.0782541057508477E-4</v>
      </c>
      <c r="J114" s="4">
        <f t="shared" si="67"/>
        <v>296.36791771181993</v>
      </c>
      <c r="K114" s="40">
        <f t="shared" si="68"/>
        <v>2.7485906720053026</v>
      </c>
      <c r="L114" s="40">
        <f t="shared" si="49"/>
        <v>3.2514093279946974</v>
      </c>
      <c r="M114" s="10">
        <f t="shared" si="69"/>
        <v>4.4407182934700682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13.289774920344289</v>
      </c>
      <c r="Q114" s="42">
        <f t="shared" si="71"/>
        <v>8.0323652520236405E-2</v>
      </c>
      <c r="R114" s="4">
        <f t="shared" si="72"/>
        <v>211715.07588966686</v>
      </c>
      <c r="S114">
        <f t="shared" si="52"/>
        <v>2.1171507588966685E-4</v>
      </c>
      <c r="T114" s="41">
        <f t="shared" si="53"/>
        <v>1.1084794981766518E-4</v>
      </c>
      <c r="U114" s="42">
        <f t="shared" si="73"/>
        <v>0.37993328943780164</v>
      </c>
      <c r="V114" s="42">
        <f t="shared" si="74"/>
        <v>0.53631287160702312</v>
      </c>
      <c r="W114" s="42">
        <f t="shared" si="75"/>
        <v>0.53119017391310186</v>
      </c>
      <c r="X114" s="42">
        <f t="shared" si="76"/>
        <v>5.1226976939212632E-3</v>
      </c>
      <c r="Y114" s="42">
        <f t="shared" si="59"/>
        <v>1.5373274512585314E-3</v>
      </c>
      <c r="Z114" s="10">
        <f t="shared" si="77"/>
        <v>13.868794630728809</v>
      </c>
      <c r="AA114">
        <f t="shared" si="54"/>
        <v>4443191.4065957405</v>
      </c>
      <c r="AB114" s="10">
        <f t="shared" si="55"/>
        <v>4.4431914065957407</v>
      </c>
      <c r="AC114" s="10">
        <f t="shared" si="56"/>
        <v>4.3421914065957408</v>
      </c>
      <c r="AD114" s="3">
        <f t="shared" si="57"/>
        <v>629.75944983259467</v>
      </c>
      <c r="AI114" s="94">
        <f t="shared" si="58"/>
        <v>0.53119017391310186</v>
      </c>
    </row>
    <row r="115" spans="2:35">
      <c r="B115" s="39">
        <f t="shared" si="60"/>
        <v>87</v>
      </c>
      <c r="C115" s="42">
        <f t="shared" si="61"/>
        <v>1.032733812949725</v>
      </c>
      <c r="D115" s="10">
        <f t="shared" si="62"/>
        <v>8.8672661870502836</v>
      </c>
      <c r="E115" s="40">
        <f t="shared" si="63"/>
        <v>19.06546762589943</v>
      </c>
      <c r="F115" s="40">
        <f t="shared" si="64"/>
        <v>36.799999999999997</v>
      </c>
      <c r="G115" s="3">
        <f t="shared" si="65"/>
        <v>271.73812949640228</v>
      </c>
      <c r="H115" s="3">
        <f t="shared" si="66"/>
        <v>107.82541057508477</v>
      </c>
      <c r="I115">
        <f t="shared" si="48"/>
        <v>1.0782541057508477E-4</v>
      </c>
      <c r="J115" s="4">
        <f t="shared" si="67"/>
        <v>297.0784699220892</v>
      </c>
      <c r="K115" s="40">
        <f t="shared" si="68"/>
        <v>2.7551805120669317</v>
      </c>
      <c r="L115" s="40">
        <f t="shared" si="49"/>
        <v>3.2448194879330683</v>
      </c>
      <c r="M115" s="10">
        <f t="shared" si="69"/>
        <v>4.4431914065957407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13.292135489509882</v>
      </c>
      <c r="Q115" s="42">
        <f t="shared" si="71"/>
        <v>8.121669966126889E-2</v>
      </c>
      <c r="R115" s="4">
        <f t="shared" si="72"/>
        <v>211448.02977108603</v>
      </c>
      <c r="S115">
        <f t="shared" si="52"/>
        <v>2.1144802977108603E-4</v>
      </c>
      <c r="T115" s="41">
        <f t="shared" si="53"/>
        <v>1.1111499593624601E-4</v>
      </c>
      <c r="U115" s="42">
        <f t="shared" si="73"/>
        <v>0.37945406182570246</v>
      </c>
      <c r="V115" s="42">
        <f t="shared" si="74"/>
        <v>0.5366207337555805</v>
      </c>
      <c r="W115" s="42">
        <f t="shared" si="75"/>
        <v>0.53149288789186633</v>
      </c>
      <c r="X115" s="42">
        <f t="shared" si="76"/>
        <v>5.1278458637141755E-3</v>
      </c>
      <c r="Y115" s="42">
        <f t="shared" si="59"/>
        <v>1.5419068593467767E-3</v>
      </c>
      <c r="Z115" s="10">
        <f t="shared" si="77"/>
        <v>13.876676557964059</v>
      </c>
      <c r="AA115">
        <f t="shared" si="54"/>
        <v>4445659.16515873</v>
      </c>
      <c r="AB115" s="10">
        <f t="shared" si="55"/>
        <v>4.4456591651587303</v>
      </c>
      <c r="AC115" s="10">
        <f t="shared" si="56"/>
        <v>4.3446591651587303</v>
      </c>
      <c r="AD115" s="3">
        <f t="shared" si="57"/>
        <v>630.11735535297032</v>
      </c>
      <c r="AI115" s="94">
        <f t="shared" si="58"/>
        <v>0.53149288789186633</v>
      </c>
    </row>
    <row r="116" spans="2:35">
      <c r="B116" s="39">
        <f t="shared" si="60"/>
        <v>88</v>
      </c>
      <c r="C116" s="42">
        <f t="shared" si="61"/>
        <v>1.0446043165468484</v>
      </c>
      <c r="D116" s="10">
        <f t="shared" si="62"/>
        <v>8.8553956834531604</v>
      </c>
      <c r="E116" s="40">
        <f t="shared" si="63"/>
        <v>19.089208633093676</v>
      </c>
      <c r="F116" s="40">
        <f t="shared" si="64"/>
        <v>36.799999999999997</v>
      </c>
      <c r="G116" s="3">
        <f t="shared" si="65"/>
        <v>271.64316546762529</v>
      </c>
      <c r="H116" s="3">
        <f t="shared" si="66"/>
        <v>107.82541057508477</v>
      </c>
      <c r="I116">
        <f t="shared" si="48"/>
        <v>1.0782541057508477E-4</v>
      </c>
      <c r="J116" s="4">
        <f t="shared" si="67"/>
        <v>297.78990748880983</v>
      </c>
      <c r="K116" s="40">
        <f t="shared" si="68"/>
        <v>2.7617785631471565</v>
      </c>
      <c r="L116" s="40">
        <f t="shared" si="49"/>
        <v>3.2382214368528435</v>
      </c>
      <c r="M116" s="10">
        <f t="shared" si="69"/>
        <v>4.4456591651587303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13.294490056082193</v>
      </c>
      <c r="Q116" s="42">
        <f t="shared" si="71"/>
        <v>8.2109588636103431E-2</v>
      </c>
      <c r="R116" s="4">
        <f t="shared" si="72"/>
        <v>211180.87810527728</v>
      </c>
      <c r="S116">
        <f t="shared" si="52"/>
        <v>2.1118087810527729E-4</v>
      </c>
      <c r="T116" s="41">
        <f t="shared" si="53"/>
        <v>1.1138214760205475E-4</v>
      </c>
      <c r="U116" s="42">
        <f t="shared" si="73"/>
        <v>0.37897464480382531</v>
      </c>
      <c r="V116" s="42">
        <f t="shared" si="74"/>
        <v>0.53692792204763007</v>
      </c>
      <c r="W116" s="42">
        <f t="shared" si="75"/>
        <v>0.53179494646147951</v>
      </c>
      <c r="X116" s="42">
        <f t="shared" si="76"/>
        <v>5.1329755861505566E-3</v>
      </c>
      <c r="Y116" s="42">
        <f t="shared" si="59"/>
        <v>1.5464900366557455E-3</v>
      </c>
      <c r="Z116" s="10">
        <f t="shared" si="77"/>
        <v>13.884541373551468</v>
      </c>
      <c r="AA116">
        <f t="shared" si="54"/>
        <v>4448121.5662229462</v>
      </c>
      <c r="AB116" s="10">
        <f t="shared" si="55"/>
        <v>4.4481215662229463</v>
      </c>
      <c r="AC116" s="10">
        <f t="shared" si="56"/>
        <v>4.3471215662229463</v>
      </c>
      <c r="AD116" s="3">
        <f t="shared" si="57"/>
        <v>630.47448386119595</v>
      </c>
      <c r="AI116" s="94">
        <f t="shared" si="58"/>
        <v>0.53179494646147951</v>
      </c>
    </row>
    <row r="117" spans="2:35">
      <c r="B117" s="39">
        <f t="shared" si="60"/>
        <v>89</v>
      </c>
      <c r="C117" s="42">
        <f t="shared" si="61"/>
        <v>1.0564748201439718</v>
      </c>
      <c r="D117" s="10">
        <f t="shared" si="62"/>
        <v>8.8435251798560373</v>
      </c>
      <c r="E117" s="40">
        <f t="shared" si="63"/>
        <v>19.112949640287923</v>
      </c>
      <c r="F117" s="40">
        <f t="shared" si="64"/>
        <v>36.799999999999997</v>
      </c>
      <c r="G117" s="3">
        <f t="shared" si="65"/>
        <v>271.54820143884831</v>
      </c>
      <c r="H117" s="3">
        <f t="shared" si="66"/>
        <v>107.82541057508477</v>
      </c>
      <c r="I117">
        <f t="shared" si="48"/>
        <v>1.0782541057508477E-4</v>
      </c>
      <c r="J117" s="4">
        <f t="shared" si="67"/>
        <v>298.50223041198194</v>
      </c>
      <c r="K117" s="40">
        <f t="shared" si="68"/>
        <v>2.7683848252459784</v>
      </c>
      <c r="L117" s="40">
        <f t="shared" si="49"/>
        <v>3.2316151747540216</v>
      </c>
      <c r="M117" s="10">
        <f t="shared" si="69"/>
        <v>4.4481215662229463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13.296838623887851</v>
      </c>
      <c r="Q117" s="42">
        <f t="shared" si="71"/>
        <v>8.3002319903503929E-2</v>
      </c>
      <c r="R117" s="4">
        <f t="shared" si="72"/>
        <v>210913.62114447163</v>
      </c>
      <c r="S117">
        <f t="shared" si="52"/>
        <v>2.1091362114447162E-4</v>
      </c>
      <c r="T117" s="41">
        <f t="shared" si="53"/>
        <v>1.1164940456286041E-4</v>
      </c>
      <c r="U117" s="42">
        <f t="shared" si="73"/>
        <v>0.3784950388248115</v>
      </c>
      <c r="V117" s="42">
        <f t="shared" si="74"/>
        <v>0.53723443608102839</v>
      </c>
      <c r="W117" s="42">
        <f t="shared" si="75"/>
        <v>0.53209634926255833</v>
      </c>
      <c r="X117" s="42">
        <f t="shared" si="76"/>
        <v>5.1380868184700557E-3</v>
      </c>
      <c r="Y117" s="42">
        <f t="shared" si="59"/>
        <v>1.551076967413212E-3</v>
      </c>
      <c r="Z117" s="10">
        <f t="shared" si="77"/>
        <v>13.892389068138117</v>
      </c>
      <c r="AA117">
        <f t="shared" si="54"/>
        <v>4450578.6068600779</v>
      </c>
      <c r="AB117" s="10">
        <f t="shared" si="55"/>
        <v>4.4505786068600779</v>
      </c>
      <c r="AC117" s="10">
        <f t="shared" si="56"/>
        <v>4.3495786068600779</v>
      </c>
      <c r="AD117" s="3">
        <f t="shared" si="57"/>
        <v>630.83083493257118</v>
      </c>
      <c r="AI117" s="94">
        <f t="shared" si="58"/>
        <v>0.53209634926255833</v>
      </c>
    </row>
    <row r="118" spans="2:35">
      <c r="B118" s="39">
        <f t="shared" si="60"/>
        <v>90</v>
      </c>
      <c r="C118" s="42">
        <f t="shared" si="61"/>
        <v>1.0683453237410951</v>
      </c>
      <c r="D118" s="10">
        <f t="shared" si="62"/>
        <v>8.8316546762589141</v>
      </c>
      <c r="E118" s="40">
        <f t="shared" si="63"/>
        <v>19.136690647482169</v>
      </c>
      <c r="F118" s="40">
        <f t="shared" si="64"/>
        <v>36.799999999999997</v>
      </c>
      <c r="G118" s="3">
        <f t="shared" si="65"/>
        <v>271.45323741007132</v>
      </c>
      <c r="H118" s="3">
        <f t="shared" si="66"/>
        <v>107.82541057508477</v>
      </c>
      <c r="I118">
        <f t="shared" si="48"/>
        <v>1.0782541057508477E-4</v>
      </c>
      <c r="J118" s="4">
        <f t="shared" si="67"/>
        <v>299.21543869160553</v>
      </c>
      <c r="K118" s="40">
        <f t="shared" si="68"/>
        <v>2.7749992983633978</v>
      </c>
      <c r="L118" s="40">
        <f t="shared" si="49"/>
        <v>3.2250007016366022</v>
      </c>
      <c r="M118" s="10">
        <f t="shared" si="69"/>
        <v>4.4505786068600779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13.299181196740534</v>
      </c>
      <c r="Q118" s="42">
        <f t="shared" si="71"/>
        <v>8.3894893921521871E-2</v>
      </c>
      <c r="R118" s="4">
        <f t="shared" si="72"/>
        <v>210646.2591409001</v>
      </c>
      <c r="S118">
        <f t="shared" si="52"/>
        <v>2.1064625914090011E-4</v>
      </c>
      <c r="T118" s="41">
        <f t="shared" si="53"/>
        <v>1.1191676656643193E-4</v>
      </c>
      <c r="U118" s="42">
        <f t="shared" si="73"/>
        <v>0.37801524434130224</v>
      </c>
      <c r="V118" s="42">
        <f t="shared" si="74"/>
        <v>0.53754027545491667</v>
      </c>
      <c r="W118" s="42">
        <f t="shared" si="75"/>
        <v>0.53239709593667162</v>
      </c>
      <c r="X118" s="42">
        <f t="shared" si="76"/>
        <v>5.1431795182450557E-3</v>
      </c>
      <c r="Y118" s="42">
        <f t="shared" si="59"/>
        <v>1.5556676358211997E-3</v>
      </c>
      <c r="Z118" s="10">
        <f t="shared" si="77"/>
        <v>13.900219632397807</v>
      </c>
      <c r="AA118">
        <f t="shared" si="54"/>
        <v>4453030.2841501785</v>
      </c>
      <c r="AB118" s="10">
        <f t="shared" si="55"/>
        <v>4.453030284150179</v>
      </c>
      <c r="AC118" s="10">
        <f t="shared" si="56"/>
        <v>4.352030284150179</v>
      </c>
      <c r="AD118" s="3">
        <f t="shared" si="57"/>
        <v>631.18640814360822</v>
      </c>
      <c r="AI118" s="94">
        <f t="shared" si="58"/>
        <v>0.53239709593667162</v>
      </c>
    </row>
    <row r="119" spans="2:35">
      <c r="B119" s="39">
        <f t="shared" si="60"/>
        <v>91</v>
      </c>
      <c r="C119" s="42">
        <f t="shared" si="61"/>
        <v>1.0802158273382185</v>
      </c>
      <c r="D119" s="10">
        <f t="shared" si="62"/>
        <v>8.8197841726617909</v>
      </c>
      <c r="E119" s="40">
        <f t="shared" si="63"/>
        <v>19.160431654676415</v>
      </c>
      <c r="F119" s="40">
        <f t="shared" si="64"/>
        <v>36.799999999999997</v>
      </c>
      <c r="G119" s="3">
        <f t="shared" si="65"/>
        <v>271.35827338129434</v>
      </c>
      <c r="H119" s="3">
        <f t="shared" si="66"/>
        <v>107.82541057508477</v>
      </c>
      <c r="I119">
        <f t="shared" si="48"/>
        <v>1.0782541057508477E-4</v>
      </c>
      <c r="J119" s="4">
        <f t="shared" si="67"/>
        <v>299.92953232768059</v>
      </c>
      <c r="K119" s="40">
        <f t="shared" si="68"/>
        <v>2.7816219824994142</v>
      </c>
      <c r="L119" s="40">
        <f t="shared" si="49"/>
        <v>3.2183780175005858</v>
      </c>
      <c r="M119" s="10">
        <f t="shared" si="69"/>
        <v>4.453030284150179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13.301517778441553</v>
      </c>
      <c r="Q119" s="42">
        <f t="shared" si="71"/>
        <v>8.4787311147499073E-2</v>
      </c>
      <c r="R119" s="4">
        <f t="shared" si="72"/>
        <v>210378.79234679375</v>
      </c>
      <c r="S119">
        <f t="shared" si="52"/>
        <v>2.1037879234679375E-4</v>
      </c>
      <c r="T119" s="41">
        <f t="shared" si="53"/>
        <v>1.1218423336053829E-4</v>
      </c>
      <c r="U119" s="42">
        <f t="shared" si="73"/>
        <v>0.37753526180593866</v>
      </c>
      <c r="V119" s="42">
        <f t="shared" si="74"/>
        <v>0.5378454397694904</v>
      </c>
      <c r="W119" s="42">
        <f t="shared" si="75"/>
        <v>0.53269718612641204</v>
      </c>
      <c r="X119" s="42">
        <f t="shared" si="76"/>
        <v>5.1482536430783599E-3</v>
      </c>
      <c r="Y119" s="42">
        <f t="shared" si="59"/>
        <v>1.5602620260559827E-3</v>
      </c>
      <c r="Z119" s="10">
        <f t="shared" si="77"/>
        <v>13.908033057030432</v>
      </c>
      <c r="AA119">
        <f t="shared" si="54"/>
        <v>4455476.5951814698</v>
      </c>
      <c r="AB119" s="10">
        <f t="shared" si="55"/>
        <v>4.4554765951814694</v>
      </c>
      <c r="AC119" s="10">
        <f t="shared" si="56"/>
        <v>4.3544765951814695</v>
      </c>
      <c r="AD119" s="3">
        <f t="shared" si="57"/>
        <v>631.54120307200435</v>
      </c>
      <c r="AI119" s="94">
        <f t="shared" si="58"/>
        <v>0.53269718612641204</v>
      </c>
    </row>
    <row r="120" spans="2:35">
      <c r="B120" s="39">
        <f t="shared" si="60"/>
        <v>92</v>
      </c>
      <c r="C120" s="42">
        <f t="shared" si="61"/>
        <v>1.0920863309353419</v>
      </c>
      <c r="D120" s="10">
        <f t="shared" si="62"/>
        <v>8.8079136690646678</v>
      </c>
      <c r="E120" s="40">
        <f t="shared" si="63"/>
        <v>19.184172661870662</v>
      </c>
      <c r="F120" s="40">
        <f t="shared" si="64"/>
        <v>36.799999999999997</v>
      </c>
      <c r="G120" s="3">
        <f t="shared" si="65"/>
        <v>271.26330935251735</v>
      </c>
      <c r="H120" s="3">
        <f t="shared" si="66"/>
        <v>107.82541057508477</v>
      </c>
      <c r="I120">
        <f t="shared" si="48"/>
        <v>1.0782541057508477E-4</v>
      </c>
      <c r="J120" s="4">
        <f t="shared" si="67"/>
        <v>300.64451132020713</v>
      </c>
      <c r="K120" s="40">
        <f t="shared" si="68"/>
        <v>2.7882528776540276</v>
      </c>
      <c r="L120" s="40">
        <f t="shared" si="49"/>
        <v>3.2117471223459724</v>
      </c>
      <c r="M120" s="10">
        <f t="shared" si="69"/>
        <v>4.4554765951814694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13.303848372779706</v>
      </c>
      <c r="Q120" s="42">
        <f t="shared" si="71"/>
        <v>8.5679572038070473E-2</v>
      </c>
      <c r="R120" s="4">
        <f t="shared" si="72"/>
        <v>210111.22101438363</v>
      </c>
      <c r="S120">
        <f t="shared" si="52"/>
        <v>2.1011122101438363E-4</v>
      </c>
      <c r="T120" s="41">
        <f t="shared" si="53"/>
        <v>1.1245180469294841E-4</v>
      </c>
      <c r="U120" s="42">
        <f t="shared" si="73"/>
        <v>0.37705509167136209</v>
      </c>
      <c r="V120" s="42">
        <f t="shared" si="74"/>
        <v>0.53814992862578015</v>
      </c>
      <c r="W120" s="42">
        <f t="shared" si="75"/>
        <v>0.53299661947537202</v>
      </c>
      <c r="X120" s="42">
        <f t="shared" si="76"/>
        <v>5.1533091504081252E-3</v>
      </c>
      <c r="Y120" s="42">
        <f t="shared" si="59"/>
        <v>1.5648601222679156E-3</v>
      </c>
      <c r="Z120" s="10">
        <f t="shared" si="77"/>
        <v>13.915829332759872</v>
      </c>
      <c r="AA120">
        <f t="shared" si="54"/>
        <v>4457917.5370496856</v>
      </c>
      <c r="AB120" s="10">
        <f t="shared" si="55"/>
        <v>4.4579175370496857</v>
      </c>
      <c r="AC120" s="10">
        <f t="shared" si="56"/>
        <v>4.3569175370496858</v>
      </c>
      <c r="AD120" s="3">
        <f t="shared" si="57"/>
        <v>631.89521929654609</v>
      </c>
      <c r="AI120" s="94">
        <f t="shared" si="58"/>
        <v>0.53299661947537202</v>
      </c>
    </row>
    <row r="121" spans="2:35">
      <c r="B121" s="39">
        <f t="shared" si="60"/>
        <v>93</v>
      </c>
      <c r="C121" s="42">
        <f t="shared" si="61"/>
        <v>1.1039568345324653</v>
      </c>
      <c r="D121" s="10">
        <f t="shared" si="62"/>
        <v>8.7960431654675446</v>
      </c>
      <c r="E121" s="40">
        <f t="shared" si="63"/>
        <v>19.207913669064908</v>
      </c>
      <c r="F121" s="40">
        <f t="shared" si="64"/>
        <v>36.799999999999997</v>
      </c>
      <c r="G121" s="3">
        <f t="shared" si="65"/>
        <v>271.16834532374037</v>
      </c>
      <c r="H121" s="3">
        <f t="shared" si="66"/>
        <v>107.82541057508477</v>
      </c>
      <c r="I121">
        <f t="shared" si="48"/>
        <v>1.0782541057508477E-4</v>
      </c>
      <c r="J121" s="4">
        <f t="shared" si="67"/>
        <v>301.36037566918515</v>
      </c>
      <c r="K121" s="40">
        <f t="shared" si="68"/>
        <v>2.7948919838272381</v>
      </c>
      <c r="L121" s="40">
        <f t="shared" si="49"/>
        <v>3.2051080161727619</v>
      </c>
      <c r="M121" s="10">
        <f t="shared" si="69"/>
        <v>4.4579175370496857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13.306172983530709</v>
      </c>
      <c r="Q121" s="42">
        <f t="shared" si="71"/>
        <v>8.6571677049166879E-2</v>
      </c>
      <c r="R121" s="4">
        <f t="shared" si="72"/>
        <v>209843.54539590079</v>
      </c>
      <c r="S121">
        <f t="shared" si="52"/>
        <v>2.0984354539590078E-4</v>
      </c>
      <c r="T121" s="41">
        <f t="shared" si="53"/>
        <v>1.1271948031143126E-4</v>
      </c>
      <c r="U121" s="42">
        <f t="shared" si="73"/>
        <v>0.37657473439021372</v>
      </c>
      <c r="V121" s="42">
        <f t="shared" si="74"/>
        <v>0.53845374162623005</v>
      </c>
      <c r="W121" s="42">
        <f t="shared" si="75"/>
        <v>0.53329539562806383</v>
      </c>
      <c r="X121" s="42">
        <f t="shared" si="76"/>
        <v>5.158345998166225E-3</v>
      </c>
      <c r="Y121" s="42">
        <f t="shared" si="59"/>
        <v>1.5694619085818487E-3</v>
      </c>
      <c r="Z121" s="10">
        <f t="shared" si="77"/>
        <v>13.923608450337083</v>
      </c>
      <c r="AA121">
        <f t="shared" si="54"/>
        <v>4460353.1068590339</v>
      </c>
      <c r="AB121" s="10">
        <f t="shared" si="55"/>
        <v>4.4603531068590341</v>
      </c>
      <c r="AC121" s="10">
        <f t="shared" si="56"/>
        <v>4.3593531068590341</v>
      </c>
      <c r="AD121" s="3">
        <f t="shared" si="57"/>
        <v>632.24845639724936</v>
      </c>
      <c r="AI121" s="94">
        <f t="shared" si="58"/>
        <v>0.53329539562806383</v>
      </c>
    </row>
    <row r="122" spans="2:35">
      <c r="B122" s="39">
        <f t="shared" si="60"/>
        <v>94</v>
      </c>
      <c r="C122" s="42">
        <f t="shared" si="61"/>
        <v>1.1158273381295887</v>
      </c>
      <c r="D122" s="10">
        <f t="shared" si="62"/>
        <v>8.7841726618704215</v>
      </c>
      <c r="E122" s="40">
        <f t="shared" si="63"/>
        <v>19.231654676259154</v>
      </c>
      <c r="F122" s="40">
        <f t="shared" si="64"/>
        <v>36.799999999999997</v>
      </c>
      <c r="G122" s="3">
        <f t="shared" si="65"/>
        <v>271.07338129496338</v>
      </c>
      <c r="H122" s="3">
        <f t="shared" si="66"/>
        <v>107.82541057508477</v>
      </c>
      <c r="I122">
        <f t="shared" si="48"/>
        <v>1.0782541057508477E-4</v>
      </c>
      <c r="J122" s="4">
        <f t="shared" si="67"/>
        <v>302.07712537461464</v>
      </c>
      <c r="K122" s="40">
        <f t="shared" si="68"/>
        <v>2.8015393010190457</v>
      </c>
      <c r="L122" s="40">
        <f t="shared" si="49"/>
        <v>3.1984606989809543</v>
      </c>
      <c r="M122" s="10">
        <f t="shared" si="69"/>
        <v>4.4603531068590341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13.308491614458125</v>
      </c>
      <c r="Q122" s="42">
        <f t="shared" si="71"/>
        <v>8.7463626636017686E-2</v>
      </c>
      <c r="R122" s="4">
        <f t="shared" si="72"/>
        <v>209575.76574357625</v>
      </c>
      <c r="S122">
        <f t="shared" si="52"/>
        <v>2.0957576574357625E-4</v>
      </c>
      <c r="T122" s="41">
        <f t="shared" si="53"/>
        <v>1.1298725996375578E-4</v>
      </c>
      <c r="U122" s="42">
        <f t="shared" si="73"/>
        <v>0.3760941904151347</v>
      </c>
      <c r="V122" s="42">
        <f t="shared" si="74"/>
        <v>0.53875687837433373</v>
      </c>
      <c r="W122" s="42">
        <f t="shared" si="75"/>
        <v>0.53359351423003676</v>
      </c>
      <c r="X122" s="42">
        <f t="shared" si="76"/>
        <v>5.1633641442969669E-3</v>
      </c>
      <c r="Y122" s="42">
        <f t="shared" si="59"/>
        <v>1.5740673690971146E-3</v>
      </c>
      <c r="Z122" s="10">
        <f t="shared" si="77"/>
        <v>13.931370400539372</v>
      </c>
      <c r="AA122">
        <f t="shared" si="54"/>
        <v>4462783.3017219771</v>
      </c>
      <c r="AB122" s="10">
        <f t="shared" si="55"/>
        <v>4.4627833017219771</v>
      </c>
      <c r="AC122" s="10">
        <f t="shared" si="56"/>
        <v>4.3617833017219771</v>
      </c>
      <c r="AD122" s="3">
        <f t="shared" si="57"/>
        <v>632.60091395532663</v>
      </c>
      <c r="AI122" s="94">
        <f t="shared" si="58"/>
        <v>0.53359351423003676</v>
      </c>
    </row>
    <row r="123" spans="2:35">
      <c r="B123" s="39">
        <f t="shared" si="60"/>
        <v>95</v>
      </c>
      <c r="C123" s="42">
        <f t="shared" si="61"/>
        <v>1.1276978417267121</v>
      </c>
      <c r="D123" s="10">
        <f t="shared" si="62"/>
        <v>8.7723021582732983</v>
      </c>
      <c r="E123" s="40">
        <f t="shared" si="63"/>
        <v>19.255395683453401</v>
      </c>
      <c r="F123" s="40">
        <f t="shared" si="64"/>
        <v>36.799999999999997</v>
      </c>
      <c r="G123" s="3">
        <f t="shared" si="65"/>
        <v>270.9784172661864</v>
      </c>
      <c r="H123" s="3">
        <f t="shared" si="66"/>
        <v>107.82541057508477</v>
      </c>
      <c r="I123">
        <f t="shared" si="48"/>
        <v>1.0782541057508477E-4</v>
      </c>
      <c r="J123" s="4">
        <f t="shared" si="67"/>
        <v>302.79476043649549</v>
      </c>
      <c r="K123" s="40">
        <f t="shared" si="68"/>
        <v>2.8081948292294499</v>
      </c>
      <c r="L123" s="40">
        <f t="shared" si="49"/>
        <v>3.1918051707705501</v>
      </c>
      <c r="M123" s="10">
        <f t="shared" si="69"/>
        <v>4.4627833017219771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13.310804269313222</v>
      </c>
      <c r="Q123" s="42">
        <f t="shared" si="71"/>
        <v>8.8355421253153599E-2</v>
      </c>
      <c r="R123" s="4">
        <f t="shared" si="72"/>
        <v>209307.88230964114</v>
      </c>
      <c r="S123">
        <f t="shared" si="52"/>
        <v>2.0930788230964114E-4</v>
      </c>
      <c r="T123" s="41">
        <f t="shared" si="53"/>
        <v>1.132551433976909E-4</v>
      </c>
      <c r="U123" s="42">
        <f t="shared" si="73"/>
        <v>0.37561346019876651</v>
      </c>
      <c r="V123" s="42">
        <f t="shared" si="74"/>
        <v>0.53905933847425391</v>
      </c>
      <c r="W123" s="42">
        <f t="shared" si="75"/>
        <v>0.5338909749278502</v>
      </c>
      <c r="X123" s="42">
        <f t="shared" si="76"/>
        <v>5.1683635464037092E-3</v>
      </c>
      <c r="Y123" s="42">
        <f t="shared" si="59"/>
        <v>1.578676487887199E-3</v>
      </c>
      <c r="Z123" s="10">
        <f t="shared" si="77"/>
        <v>13.939115174166879</v>
      </c>
      <c r="AA123">
        <f t="shared" si="54"/>
        <v>4465208.1187581224</v>
      </c>
      <c r="AB123" s="10">
        <f t="shared" si="55"/>
        <v>4.4652081187581221</v>
      </c>
      <c r="AC123" s="10">
        <f t="shared" si="56"/>
        <v>4.3642081187581221</v>
      </c>
      <c r="AD123" s="3">
        <f t="shared" si="57"/>
        <v>632.95259155302722</v>
      </c>
      <c r="AI123" s="94">
        <f t="shared" si="58"/>
        <v>0.5338909749278502</v>
      </c>
    </row>
    <row r="124" spans="2:35">
      <c r="B124" s="39">
        <f t="shared" si="60"/>
        <v>96</v>
      </c>
      <c r="C124" s="42">
        <f t="shared" si="61"/>
        <v>1.1395683453238354</v>
      </c>
      <c r="D124" s="10">
        <f t="shared" si="62"/>
        <v>8.7604316546761751</v>
      </c>
      <c r="E124" s="40">
        <f t="shared" si="63"/>
        <v>19.279136690647647</v>
      </c>
      <c r="F124" s="40">
        <f t="shared" si="64"/>
        <v>36.799999999999997</v>
      </c>
      <c r="G124" s="3">
        <f t="shared" si="65"/>
        <v>270.88345323740941</v>
      </c>
      <c r="H124" s="3">
        <f t="shared" si="66"/>
        <v>107.82541057508477</v>
      </c>
      <c r="I124">
        <f t="shared" si="48"/>
        <v>1.0782541057508477E-4</v>
      </c>
      <c r="J124" s="4">
        <f t="shared" si="67"/>
        <v>303.51328085482783</v>
      </c>
      <c r="K124" s="40">
        <f t="shared" si="68"/>
        <v>2.8148585684584506</v>
      </c>
      <c r="L124" s="40">
        <f t="shared" si="49"/>
        <v>3.1851414315415494</v>
      </c>
      <c r="M124" s="10">
        <f t="shared" si="69"/>
        <v>4.4652081187581221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13.313110951833938</v>
      </c>
      <c r="Q124" s="42">
        <f t="shared" si="71"/>
        <v>8.9247061354409421E-2</v>
      </c>
      <c r="R124" s="4">
        <f t="shared" si="72"/>
        <v>209039.89534632643</v>
      </c>
      <c r="S124">
        <f t="shared" si="52"/>
        <v>2.0903989534632643E-4</v>
      </c>
      <c r="T124" s="41">
        <f t="shared" si="53"/>
        <v>1.135231303610056E-4</v>
      </c>
      <c r="U124" s="42">
        <f t="shared" si="73"/>
        <v>0.37513254419375008</v>
      </c>
      <c r="V124" s="42">
        <f t="shared" si="74"/>
        <v>0.5393611215322055</v>
      </c>
      <c r="W124" s="42">
        <f t="shared" si="75"/>
        <v>0.53418777736893852</v>
      </c>
      <c r="X124" s="42">
        <f t="shared" si="76"/>
        <v>5.1733441632669797E-3</v>
      </c>
      <c r="Y124" s="42">
        <f t="shared" si="59"/>
        <v>1.5832892490007656E-3</v>
      </c>
      <c r="Z124" s="10">
        <f t="shared" si="77"/>
        <v>13.946842762051022</v>
      </c>
      <c r="AA124">
        <f t="shared" si="54"/>
        <v>4467627.5550968712</v>
      </c>
      <c r="AB124" s="10">
        <f t="shared" si="55"/>
        <v>4.4676275550968709</v>
      </c>
      <c r="AC124" s="10">
        <f t="shared" si="56"/>
        <v>4.3666275550968709</v>
      </c>
      <c r="AD124" s="3">
        <f t="shared" si="57"/>
        <v>633.30348877402048</v>
      </c>
      <c r="AI124" s="94">
        <f t="shared" si="58"/>
        <v>0.53418777736893852</v>
      </c>
    </row>
    <row r="125" spans="2:35">
      <c r="B125" s="39">
        <f t="shared" si="60"/>
        <v>97</v>
      </c>
      <c r="C125" s="42">
        <f t="shared" si="61"/>
        <v>1.1514388489209588</v>
      </c>
      <c r="D125" s="10">
        <f t="shared" si="62"/>
        <v>8.748561151079052</v>
      </c>
      <c r="E125" s="40">
        <f t="shared" si="63"/>
        <v>19.302877697841893</v>
      </c>
      <c r="F125" s="40">
        <f t="shared" si="64"/>
        <v>36.799999999999997</v>
      </c>
      <c r="G125" s="3">
        <f t="shared" si="65"/>
        <v>270.78848920863243</v>
      </c>
      <c r="H125" s="3">
        <f t="shared" si="66"/>
        <v>107.82541057508477</v>
      </c>
      <c r="I125">
        <f t="shared" si="48"/>
        <v>1.0782541057508477E-4</v>
      </c>
      <c r="J125" s="4">
        <f t="shared" si="67"/>
        <v>304.23268662961163</v>
      </c>
      <c r="K125" s="40">
        <f t="shared" si="68"/>
        <v>2.8215305187060489</v>
      </c>
      <c r="L125" s="40">
        <f t="shared" si="49"/>
        <v>3.1784694812939511</v>
      </c>
      <c r="M125" s="10">
        <f t="shared" si="69"/>
        <v>4.4676275550968709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13.315411665747449</v>
      </c>
      <c r="Q125" s="42">
        <f t="shared" si="71"/>
        <v>9.0138547392926649E-2</v>
      </c>
      <c r="R125" s="4">
        <f t="shared" si="72"/>
        <v>208771.80510586317</v>
      </c>
      <c r="S125">
        <f t="shared" si="52"/>
        <v>2.0877180510586317E-4</v>
      </c>
      <c r="T125" s="41">
        <f t="shared" si="53"/>
        <v>1.1379122060146886E-4</v>
      </c>
      <c r="U125" s="42">
        <f t="shared" si="73"/>
        <v>0.37465144285272672</v>
      </c>
      <c r="V125" s="42">
        <f t="shared" si="74"/>
        <v>0.53966222715451162</v>
      </c>
      <c r="W125" s="42">
        <f t="shared" si="75"/>
        <v>0.53448392120193466</v>
      </c>
      <c r="X125" s="42">
        <f t="shared" si="76"/>
        <v>5.1783059525769559E-3</v>
      </c>
      <c r="Y125" s="42">
        <f t="shared" si="59"/>
        <v>1.5879056364606586E-3</v>
      </c>
      <c r="Z125" s="10">
        <f t="shared" si="77"/>
        <v>13.954553155045085</v>
      </c>
      <c r="AA125">
        <f t="shared" si="54"/>
        <v>4470041.6078744726</v>
      </c>
      <c r="AB125" s="10">
        <f t="shared" si="55"/>
        <v>4.4700416078744727</v>
      </c>
      <c r="AC125" s="10">
        <f t="shared" si="56"/>
        <v>4.3690416078744727</v>
      </c>
      <c r="AD125" s="3">
        <f t="shared" si="57"/>
        <v>633.65360520296917</v>
      </c>
      <c r="AI125" s="94">
        <f t="shared" si="58"/>
        <v>0.53448392120193466</v>
      </c>
    </row>
    <row r="126" spans="2:35">
      <c r="B126" s="39">
        <f t="shared" si="60"/>
        <v>98</v>
      </c>
      <c r="C126" s="42">
        <f t="shared" si="61"/>
        <v>1.1633093525180822</v>
      </c>
      <c r="D126" s="10">
        <f t="shared" si="62"/>
        <v>8.7366906474819288</v>
      </c>
      <c r="E126" s="40">
        <f t="shared" si="63"/>
        <v>19.32661870503614</v>
      </c>
      <c r="F126" s="40">
        <f t="shared" si="64"/>
        <v>36.799999999999997</v>
      </c>
      <c r="G126" s="3">
        <f t="shared" si="65"/>
        <v>270.69352517985544</v>
      </c>
      <c r="H126" s="3">
        <f t="shared" si="66"/>
        <v>107.82541057508477</v>
      </c>
      <c r="I126">
        <f t="shared" si="48"/>
        <v>1.0782541057508477E-4</v>
      </c>
      <c r="J126" s="4">
        <f t="shared" si="67"/>
        <v>304.95297776084703</v>
      </c>
      <c r="K126" s="40">
        <f t="shared" si="68"/>
        <v>2.8282106799722451</v>
      </c>
      <c r="L126" s="40">
        <f t="shared" si="49"/>
        <v>3.1717893200277549</v>
      </c>
      <c r="M126" s="10">
        <f t="shared" si="69"/>
        <v>4.4700416078744727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13.317706414767406</v>
      </c>
      <c r="Q126" s="42">
        <f t="shared" si="71"/>
        <v>9.1029879821156234E-2</v>
      </c>
      <c r="R126" s="4">
        <f t="shared" si="72"/>
        <v>208503.61184048239</v>
      </c>
      <c r="S126">
        <f t="shared" si="52"/>
        <v>2.085036118404824E-4</v>
      </c>
      <c r="T126" s="41">
        <f t="shared" si="53"/>
        <v>1.1405941386684963E-4</v>
      </c>
      <c r="U126" s="42">
        <f t="shared" si="73"/>
        <v>0.37417015662833764</v>
      </c>
      <c r="V126" s="42">
        <f t="shared" si="74"/>
        <v>0.53996265494911466</v>
      </c>
      <c r="W126" s="42">
        <f t="shared" si="75"/>
        <v>0.5347794060763098</v>
      </c>
      <c r="X126" s="42">
        <f t="shared" si="76"/>
        <v>5.1832488728048576E-3</v>
      </c>
      <c r="Y126" s="42">
        <f t="shared" si="59"/>
        <v>1.592525634264574E-3</v>
      </c>
      <c r="Z126" s="10">
        <f t="shared" si="77"/>
        <v>13.962246344029545</v>
      </c>
      <c r="AA126">
        <f t="shared" si="54"/>
        <v>4472450.2742356881</v>
      </c>
      <c r="AB126" s="10">
        <f t="shared" si="55"/>
        <v>4.4724502742356878</v>
      </c>
      <c r="AC126" s="10">
        <f t="shared" si="56"/>
        <v>4.3714502742356878</v>
      </c>
      <c r="AD126" s="3">
        <f t="shared" si="57"/>
        <v>634.00294042577059</v>
      </c>
      <c r="AI126" s="94">
        <f t="shared" si="58"/>
        <v>0.5347794060763098</v>
      </c>
    </row>
    <row r="127" spans="2:35">
      <c r="B127" s="39">
        <f t="shared" si="60"/>
        <v>99</v>
      </c>
      <c r="C127" s="42">
        <f t="shared" si="61"/>
        <v>1.1751798561152056</v>
      </c>
      <c r="D127" s="10">
        <f t="shared" si="62"/>
        <v>8.7248201438848056</v>
      </c>
      <c r="E127" s="40">
        <f t="shared" si="63"/>
        <v>19.350359712230386</v>
      </c>
      <c r="F127" s="40">
        <f t="shared" si="64"/>
        <v>36.799999999999997</v>
      </c>
      <c r="G127" s="3">
        <f t="shared" si="65"/>
        <v>270.59856115107846</v>
      </c>
      <c r="H127" s="3">
        <f t="shared" si="66"/>
        <v>107.82541057508477</v>
      </c>
      <c r="I127">
        <f t="shared" si="48"/>
        <v>1.0782541057508477E-4</v>
      </c>
      <c r="J127" s="4">
        <f t="shared" si="67"/>
        <v>305.6741542485338</v>
      </c>
      <c r="K127" s="40">
        <f t="shared" si="68"/>
        <v>2.8348990522570379</v>
      </c>
      <c r="L127" s="40">
        <f t="shared" si="49"/>
        <v>3.1651009477429621</v>
      </c>
      <c r="M127" s="10">
        <f t="shared" si="69"/>
        <v>4.4724502742356878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13.31999520259555</v>
      </c>
      <c r="Q127" s="42">
        <f t="shared" si="71"/>
        <v>9.1921059090861235E-2</v>
      </c>
      <c r="R127" s="4">
        <f t="shared" si="72"/>
        <v>208235.31580241519</v>
      </c>
      <c r="S127">
        <f t="shared" si="52"/>
        <v>2.082353158024152E-4</v>
      </c>
      <c r="T127" s="41">
        <f t="shared" si="53"/>
        <v>1.1432770990491684E-4</v>
      </c>
      <c r="U127" s="42">
        <f t="shared" si="73"/>
        <v>0.37368868597322419</v>
      </c>
      <c r="V127" s="42">
        <f t="shared" si="74"/>
        <v>0.54026240452476482</v>
      </c>
      <c r="W127" s="42">
        <f t="shared" si="75"/>
        <v>0.53507423164257706</v>
      </c>
      <c r="X127" s="42">
        <f t="shared" si="76"/>
        <v>5.1881728821877582E-3</v>
      </c>
      <c r="Y127" s="42">
        <f t="shared" si="59"/>
        <v>1.5971492263848253E-3</v>
      </c>
      <c r="Z127" s="10">
        <f t="shared" si="77"/>
        <v>13.969922319909406</v>
      </c>
      <c r="AA127">
        <f t="shared" si="54"/>
        <v>4474853.551332958</v>
      </c>
      <c r="AB127" s="10">
        <f t="shared" si="55"/>
        <v>4.4748535513329584</v>
      </c>
      <c r="AC127" s="10">
        <f t="shared" si="56"/>
        <v>4.3738535513329584</v>
      </c>
      <c r="AD127" s="3">
        <f t="shared" si="57"/>
        <v>634.35149402943557</v>
      </c>
      <c r="AI127" s="94">
        <f t="shared" si="58"/>
        <v>0.53507423164257706</v>
      </c>
    </row>
    <row r="128" spans="2:35">
      <c r="B128" s="39">
        <f t="shared" si="60"/>
        <v>100</v>
      </c>
      <c r="C128" s="42">
        <f t="shared" si="61"/>
        <v>1.187050359712329</v>
      </c>
      <c r="D128" s="10">
        <f t="shared" si="62"/>
        <v>8.7129496402876825</v>
      </c>
      <c r="E128" s="40">
        <f t="shared" si="63"/>
        <v>19.374100719424632</v>
      </c>
      <c r="F128" s="40">
        <f t="shared" si="64"/>
        <v>36.799999999999997</v>
      </c>
      <c r="G128" s="3">
        <f t="shared" si="65"/>
        <v>270.50359712230147</v>
      </c>
      <c r="H128" s="3">
        <f t="shared" si="66"/>
        <v>107.82541057508477</v>
      </c>
      <c r="I128">
        <f t="shared" si="48"/>
        <v>1.0782541057508477E-4</v>
      </c>
      <c r="J128" s="4">
        <f t="shared" si="67"/>
        <v>306.39621609267215</v>
      </c>
      <c r="K128" s="40">
        <f t="shared" si="68"/>
        <v>2.8415956355604282</v>
      </c>
      <c r="L128" s="40">
        <f t="shared" si="49"/>
        <v>3.1584043644395718</v>
      </c>
      <c r="M128" s="10">
        <f t="shared" si="69"/>
        <v>4.4748535513329584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13.322278032920964</v>
      </c>
      <c r="Q128" s="42">
        <f t="shared" si="71"/>
        <v>9.2812085653119561E-2</v>
      </c>
      <c r="R128" s="4">
        <f t="shared" si="72"/>
        <v>207966.91724389259</v>
      </c>
      <c r="S128">
        <f t="shared" si="52"/>
        <v>2.079669172438926E-4</v>
      </c>
      <c r="T128" s="41">
        <f t="shared" si="53"/>
        <v>1.1459610846343944E-4</v>
      </c>
      <c r="U128" s="42">
        <f t="shared" si="73"/>
        <v>0.37320703134002742</v>
      </c>
      <c r="V128" s="42">
        <f t="shared" si="74"/>
        <v>0.54056147549182665</v>
      </c>
      <c r="W128" s="42">
        <f t="shared" si="75"/>
        <v>0.53536839755218946</v>
      </c>
      <c r="X128" s="42">
        <f t="shared" si="76"/>
        <v>5.1930779396371918E-3</v>
      </c>
      <c r="Y128" s="42">
        <f t="shared" si="59"/>
        <v>1.6017763967689199E-3</v>
      </c>
      <c r="Z128" s="10">
        <f t="shared" si="77"/>
        <v>13.977581073618639</v>
      </c>
      <c r="AA128">
        <f t="shared" si="54"/>
        <v>4477251.4363277927</v>
      </c>
      <c r="AB128" s="10">
        <f t="shared" si="55"/>
        <v>4.4772514363277924</v>
      </c>
      <c r="AC128" s="10">
        <f t="shared" si="56"/>
        <v>4.3762514363277925</v>
      </c>
      <c r="AD128" s="3">
        <f t="shared" si="57"/>
        <v>634.69926560229044</v>
      </c>
      <c r="AI128" s="94">
        <f t="shared" si="58"/>
        <v>0.53536839755218946</v>
      </c>
    </row>
    <row r="129" spans="2:35">
      <c r="B129" s="39">
        <f t="shared" si="60"/>
        <v>101</v>
      </c>
      <c r="C129" s="42">
        <f t="shared" si="61"/>
        <v>1.1989208633094524</v>
      </c>
      <c r="D129" s="10">
        <f t="shared" si="62"/>
        <v>8.7010791366905593</v>
      </c>
      <c r="E129" s="40">
        <f t="shared" si="63"/>
        <v>19.397841726618879</v>
      </c>
      <c r="F129" s="40">
        <f t="shared" si="64"/>
        <v>36.799999999999997</v>
      </c>
      <c r="G129" s="3">
        <f t="shared" si="65"/>
        <v>270.40863309352449</v>
      </c>
      <c r="H129" s="3">
        <f t="shared" si="66"/>
        <v>107.82541057508477</v>
      </c>
      <c r="I129">
        <f t="shared" si="48"/>
        <v>1.0782541057508477E-4</v>
      </c>
      <c r="J129" s="4">
        <f t="shared" si="67"/>
        <v>307.11916329326186</v>
      </c>
      <c r="K129" s="40">
        <f t="shared" si="68"/>
        <v>2.8483004298824151</v>
      </c>
      <c r="L129" s="40">
        <f t="shared" si="49"/>
        <v>3.1516995701175849</v>
      </c>
      <c r="M129" s="10">
        <f t="shared" si="69"/>
        <v>4.4772514363277924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13.324554909421433</v>
      </c>
      <c r="Q129" s="42">
        <f t="shared" si="71"/>
        <v>9.3702959958326559E-2</v>
      </c>
      <c r="R129" s="4">
        <f t="shared" si="72"/>
        <v>207698.41641714564</v>
      </c>
      <c r="S129">
        <f t="shared" si="52"/>
        <v>2.0769841641714564E-4</v>
      </c>
      <c r="T129" s="41">
        <f t="shared" si="53"/>
        <v>1.148646092901864E-4</v>
      </c>
      <c r="U129" s="42">
        <f t="shared" si="73"/>
        <v>0.37272519318138864</v>
      </c>
      <c r="V129" s="42">
        <f t="shared" si="74"/>
        <v>0.54085986746112724</v>
      </c>
      <c r="W129" s="42">
        <f t="shared" si="75"/>
        <v>0.53566190345771025</v>
      </c>
      <c r="X129" s="42">
        <f t="shared" si="76"/>
        <v>5.1979640034169883E-3</v>
      </c>
      <c r="Y129" s="42">
        <f t="shared" si="59"/>
        <v>1.6064071293389549E-3</v>
      </c>
      <c r="Z129" s="10">
        <f t="shared" si="77"/>
        <v>13.985222596114296</v>
      </c>
      <c r="AA129">
        <f t="shared" si="54"/>
        <v>4479643.9263889277</v>
      </c>
      <c r="AB129" s="10">
        <f t="shared" si="55"/>
        <v>4.4796439263889276</v>
      </c>
      <c r="AC129" s="10">
        <f t="shared" si="56"/>
        <v>4.3786439263889276</v>
      </c>
      <c r="AD129" s="3">
        <f t="shared" si="57"/>
        <v>635.04625473370959</v>
      </c>
      <c r="AI129" s="94">
        <f t="shared" si="58"/>
        <v>0.53566190345771025</v>
      </c>
    </row>
    <row r="130" spans="2:35">
      <c r="B130" s="39">
        <f t="shared" si="60"/>
        <v>102</v>
      </c>
      <c r="C130" s="42">
        <f t="shared" si="61"/>
        <v>1.2107913669065757</v>
      </c>
      <c r="D130" s="10">
        <f t="shared" si="62"/>
        <v>8.6892086330934362</v>
      </c>
      <c r="E130" s="40">
        <f t="shared" si="63"/>
        <v>19.421582733813125</v>
      </c>
      <c r="F130" s="40">
        <f t="shared" si="64"/>
        <v>36.799999999999997</v>
      </c>
      <c r="G130" s="3">
        <f t="shared" si="65"/>
        <v>270.3136690647475</v>
      </c>
      <c r="H130" s="3">
        <f t="shared" si="66"/>
        <v>107.82541057508477</v>
      </c>
      <c r="I130">
        <f t="shared" si="48"/>
        <v>1.0782541057508477E-4</v>
      </c>
      <c r="J130" s="4">
        <f t="shared" si="67"/>
        <v>307.84299585030305</v>
      </c>
      <c r="K130" s="40">
        <f t="shared" si="68"/>
        <v>2.855013435222999</v>
      </c>
      <c r="L130" s="40">
        <f t="shared" si="49"/>
        <v>3.144986564777001</v>
      </c>
      <c r="M130" s="10">
        <f t="shared" si="69"/>
        <v>4.4796439263889276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13.326825835761728</v>
      </c>
      <c r="Q130" s="42">
        <f t="shared" si="71"/>
        <v>9.4593682456197689E-2</v>
      </c>
      <c r="R130" s="4">
        <f t="shared" si="72"/>
        <v>207429.81357440539</v>
      </c>
      <c r="S130">
        <f t="shared" si="52"/>
        <v>2.0742981357440538E-4</v>
      </c>
      <c r="T130" s="41">
        <f t="shared" si="53"/>
        <v>1.1513321213292666E-4</v>
      </c>
      <c r="U130" s="42">
        <f t="shared" si="73"/>
        <v>0.37224317194994916</v>
      </c>
      <c r="V130" s="42">
        <f t="shared" si="74"/>
        <v>0.54115758004488723</v>
      </c>
      <c r="W130" s="42">
        <f t="shared" si="75"/>
        <v>0.53595474901258688</v>
      </c>
      <c r="X130" s="42">
        <f t="shared" si="76"/>
        <v>5.2028310323003479E-3</v>
      </c>
      <c r="Y130" s="42">
        <f t="shared" si="59"/>
        <v>1.611041407992047E-3</v>
      </c>
      <c r="Z130" s="10">
        <f t="shared" si="77"/>
        <v>13.992846878379668</v>
      </c>
      <c r="AA130">
        <f t="shared" si="54"/>
        <v>4482031.0186933167</v>
      </c>
      <c r="AB130" s="10">
        <f t="shared" si="55"/>
        <v>4.4820310186933163</v>
      </c>
      <c r="AC130" s="10">
        <f t="shared" si="56"/>
        <v>4.3810310186933163</v>
      </c>
      <c r="AD130" s="3">
        <f t="shared" si="57"/>
        <v>635.39246101425908</v>
      </c>
      <c r="AI130" s="94">
        <f t="shared" si="58"/>
        <v>0.53595474901258688</v>
      </c>
    </row>
    <row r="131" spans="2:35">
      <c r="B131" s="39">
        <f t="shared" si="60"/>
        <v>103</v>
      </c>
      <c r="C131" s="42">
        <f t="shared" si="61"/>
        <v>1.2226618705036991</v>
      </c>
      <c r="D131" s="10">
        <f t="shared" si="62"/>
        <v>8.677338129496313</v>
      </c>
      <c r="E131" s="40">
        <f t="shared" si="63"/>
        <v>19.445323741007371</v>
      </c>
      <c r="F131" s="40">
        <f t="shared" si="64"/>
        <v>36.799999999999997</v>
      </c>
      <c r="G131" s="3">
        <f t="shared" si="65"/>
        <v>270.21870503597052</v>
      </c>
      <c r="H131" s="3">
        <f t="shared" si="66"/>
        <v>107.82541057508477</v>
      </c>
      <c r="I131">
        <f t="shared" si="48"/>
        <v>1.0782541057508477E-4</v>
      </c>
      <c r="J131" s="4">
        <f t="shared" si="67"/>
        <v>308.56771376379572</v>
      </c>
      <c r="K131" s="40">
        <f t="shared" si="68"/>
        <v>2.86173465158218</v>
      </c>
      <c r="L131" s="40">
        <f t="shared" si="49"/>
        <v>3.13826534841782</v>
      </c>
      <c r="M131" s="10">
        <f t="shared" si="69"/>
        <v>4.4820310186933163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13.329090815594586</v>
      </c>
      <c r="Q131" s="42">
        <f t="shared" si="71"/>
        <v>9.5484253595771229E-2</v>
      </c>
      <c r="R131" s="4">
        <f t="shared" si="72"/>
        <v>207161.10896790287</v>
      </c>
      <c r="S131">
        <f t="shared" si="52"/>
        <v>2.0716110896790287E-4</v>
      </c>
      <c r="T131" s="41">
        <f t="shared" si="53"/>
        <v>1.1540191673942916E-4</v>
      </c>
      <c r="U131" s="42">
        <f t="shared" si="73"/>
        <v>0.37176096809835002</v>
      </c>
      <c r="V131" s="42">
        <f t="shared" si="74"/>
        <v>0.54145461285669738</v>
      </c>
      <c r="W131" s="42">
        <f t="shared" si="75"/>
        <v>0.53624693387127298</v>
      </c>
      <c r="X131" s="42">
        <f t="shared" si="76"/>
        <v>5.2076789854244021E-3</v>
      </c>
      <c r="Y131" s="42">
        <f t="shared" si="59"/>
        <v>1.6156792166006294E-3</v>
      </c>
      <c r="Z131" s="10">
        <f t="shared" si="77"/>
        <v>14.000453911426268</v>
      </c>
      <c r="AA131">
        <f t="shared" si="54"/>
        <v>4484412.7104267459</v>
      </c>
      <c r="AB131" s="10">
        <f t="shared" si="55"/>
        <v>4.4844127104267457</v>
      </c>
      <c r="AC131" s="10">
        <f t="shared" si="56"/>
        <v>4.3834127104267457</v>
      </c>
      <c r="AD131" s="3">
        <f t="shared" si="57"/>
        <v>635.73788403578624</v>
      </c>
      <c r="AI131" s="94">
        <f t="shared" si="58"/>
        <v>0.53624693387127298</v>
      </c>
    </row>
    <row r="132" spans="2:35">
      <c r="B132" s="39">
        <f t="shared" si="60"/>
        <v>104</v>
      </c>
      <c r="C132" s="42">
        <f t="shared" si="61"/>
        <v>1.2345323741008225</v>
      </c>
      <c r="D132" s="10">
        <f t="shared" si="62"/>
        <v>8.6654676258991898</v>
      </c>
      <c r="E132" s="40">
        <f t="shared" si="63"/>
        <v>19.469064748201617</v>
      </c>
      <c r="F132" s="40">
        <f t="shared" si="64"/>
        <v>36.799999999999997</v>
      </c>
      <c r="G132" s="3">
        <f t="shared" si="65"/>
        <v>270.12374100719353</v>
      </c>
      <c r="H132" s="3">
        <f t="shared" si="66"/>
        <v>107.82541057508477</v>
      </c>
      <c r="I132">
        <f t="shared" si="48"/>
        <v>1.0782541057508477E-4</v>
      </c>
      <c r="J132" s="4">
        <f t="shared" si="67"/>
        <v>309.29331703373987</v>
      </c>
      <c r="K132" s="40">
        <f t="shared" si="68"/>
        <v>2.868464078959958</v>
      </c>
      <c r="L132" s="40">
        <f t="shared" si="49"/>
        <v>3.131535921040042</v>
      </c>
      <c r="M132" s="10">
        <f t="shared" si="69"/>
        <v>4.4844127104267457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13.331349852561344</v>
      </c>
      <c r="Q132" s="42">
        <f t="shared" si="71"/>
        <v>9.6374673825410817E-2</v>
      </c>
      <c r="R132" s="4">
        <f t="shared" si="72"/>
        <v>206892.30284986913</v>
      </c>
      <c r="S132">
        <f t="shared" si="52"/>
        <v>2.0689230284986912E-4</v>
      </c>
      <c r="T132" s="41">
        <f t="shared" si="53"/>
        <v>1.1567072285746292E-4</v>
      </c>
      <c r="U132" s="42">
        <f t="shared" si="73"/>
        <v>0.37127858207923259</v>
      </c>
      <c r="V132" s="42">
        <f t="shared" si="74"/>
        <v>0.54175096551061597</v>
      </c>
      <c r="W132" s="42">
        <f t="shared" si="75"/>
        <v>0.53653845768930308</v>
      </c>
      <c r="X132" s="42">
        <f t="shared" si="76"/>
        <v>5.2125078213128839E-3</v>
      </c>
      <c r="Y132" s="42">
        <f t="shared" si="59"/>
        <v>1.6203205390118811E-3</v>
      </c>
      <c r="Z132" s="10">
        <f t="shared" si="77"/>
        <v>14.008043686288248</v>
      </c>
      <c r="AA132">
        <f t="shared" si="54"/>
        <v>4486788.9987820918</v>
      </c>
      <c r="AB132" s="10">
        <f t="shared" si="55"/>
        <v>4.4867889987820915</v>
      </c>
      <c r="AC132" s="10">
        <f t="shared" si="56"/>
        <v>4.3857889987820915</v>
      </c>
      <c r="AD132" s="3">
        <f t="shared" si="57"/>
        <v>636.08252339116632</v>
      </c>
      <c r="AI132" s="94">
        <f t="shared" si="58"/>
        <v>0.53653845768930308</v>
      </c>
    </row>
    <row r="133" spans="2:35">
      <c r="B133" s="39">
        <f t="shared" si="60"/>
        <v>105</v>
      </c>
      <c r="C133" s="42">
        <f t="shared" si="61"/>
        <v>1.2464028776979459</v>
      </c>
      <c r="D133" s="10">
        <f t="shared" si="62"/>
        <v>8.6535971223020667</v>
      </c>
      <c r="E133" s="40">
        <f t="shared" si="63"/>
        <v>19.492805755395864</v>
      </c>
      <c r="F133" s="40">
        <f t="shared" si="64"/>
        <v>36.799999999999997</v>
      </c>
      <c r="G133" s="3">
        <f t="shared" si="65"/>
        <v>270.02877697841654</v>
      </c>
      <c r="H133" s="3">
        <f t="shared" si="66"/>
        <v>107.82541057508477</v>
      </c>
      <c r="I133">
        <f t="shared" si="48"/>
        <v>1.0782541057508477E-4</v>
      </c>
      <c r="J133" s="4">
        <f t="shared" si="67"/>
        <v>310.01980566013538</v>
      </c>
      <c r="K133" s="40">
        <f t="shared" si="68"/>
        <v>2.8752017173563322</v>
      </c>
      <c r="L133" s="40">
        <f t="shared" si="49"/>
        <v>3.1247982826436678</v>
      </c>
      <c r="M133" s="10">
        <f t="shared" si="69"/>
        <v>4.4867889987820915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13.333602950290294</v>
      </c>
      <c r="Q133" s="42">
        <f t="shared" si="71"/>
        <v>9.7264943592808142E-2</v>
      </c>
      <c r="R133" s="4">
        <f t="shared" si="72"/>
        <v>206623.39547253528</v>
      </c>
      <c r="S133">
        <f t="shared" si="52"/>
        <v>2.0662339547253527E-4</v>
      </c>
      <c r="T133" s="41">
        <f t="shared" si="53"/>
        <v>1.1593963023479677E-4</v>
      </c>
      <c r="U133" s="42">
        <f t="shared" si="73"/>
        <v>0.37079601434523818</v>
      </c>
      <c r="V133" s="42">
        <f t="shared" si="74"/>
        <v>0.54204663762219085</v>
      </c>
      <c r="W133" s="42">
        <f t="shared" si="75"/>
        <v>0.53682932012307982</v>
      </c>
      <c r="X133" s="42">
        <f t="shared" si="76"/>
        <v>5.2173174991110294E-3</v>
      </c>
      <c r="Y133" s="42">
        <f t="shared" si="59"/>
        <v>1.6249653590482526E-3</v>
      </c>
      <c r="Z133" s="10">
        <f t="shared" si="77"/>
        <v>14.015616194026419</v>
      </c>
      <c r="AA133">
        <f t="shared" si="54"/>
        <v>4489159.8809605772</v>
      </c>
      <c r="AB133" s="10">
        <f t="shared" si="55"/>
        <v>4.4891598809605773</v>
      </c>
      <c r="AC133" s="10">
        <f t="shared" si="56"/>
        <v>4.3881598809605773</v>
      </c>
      <c r="AD133" s="3">
        <f t="shared" si="57"/>
        <v>636.42637867448548</v>
      </c>
      <c r="AI133" s="94">
        <f t="shared" si="58"/>
        <v>0.53682932012307982</v>
      </c>
    </row>
    <row r="134" spans="2:35">
      <c r="B134" s="39">
        <f t="shared" si="60"/>
        <v>106</v>
      </c>
      <c r="C134" s="42">
        <f t="shared" si="61"/>
        <v>1.2582733812950693</v>
      </c>
      <c r="D134" s="10">
        <f t="shared" si="62"/>
        <v>8.6417266187049435</v>
      </c>
      <c r="E134" s="40">
        <f t="shared" si="63"/>
        <v>19.51654676259011</v>
      </c>
      <c r="F134" s="40">
        <f t="shared" si="64"/>
        <v>36.799999999999997</v>
      </c>
      <c r="G134" s="3">
        <f t="shared" si="65"/>
        <v>269.93381294963956</v>
      </c>
      <c r="H134" s="3">
        <f t="shared" si="66"/>
        <v>107.82541057508477</v>
      </c>
      <c r="I134">
        <f t="shared" si="48"/>
        <v>1.0782541057508477E-4</v>
      </c>
      <c r="J134" s="4">
        <f t="shared" si="67"/>
        <v>310.74717964298247</v>
      </c>
      <c r="K134" s="40">
        <f t="shared" si="68"/>
        <v>2.8819475667713048</v>
      </c>
      <c r="L134" s="40">
        <f t="shared" si="49"/>
        <v>3.1180524332286952</v>
      </c>
      <c r="M134" s="10">
        <f t="shared" si="69"/>
        <v>4.4891598809605773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13.335850112397946</v>
      </c>
      <c r="Q134" s="42">
        <f t="shared" si="71"/>
        <v>9.8155063344985596E-2</v>
      </c>
      <c r="R134" s="4">
        <f t="shared" si="72"/>
        <v>206354.38708813227</v>
      </c>
      <c r="S134">
        <f t="shared" si="52"/>
        <v>2.0635438708813226E-4</v>
      </c>
      <c r="T134" s="41">
        <f t="shared" si="53"/>
        <v>1.1620863861919978E-4</v>
      </c>
      <c r="U134" s="42">
        <f t="shared" si="73"/>
        <v>0.37031326534900771</v>
      </c>
      <c r="V134" s="42">
        <f t="shared" si="74"/>
        <v>0.5423416288084163</v>
      </c>
      <c r="W134" s="42">
        <f t="shared" si="75"/>
        <v>0.53711952083002712</v>
      </c>
      <c r="X134" s="42">
        <f t="shared" si="76"/>
        <v>5.2221079783891788E-3</v>
      </c>
      <c r="Y134" s="42">
        <f t="shared" si="59"/>
        <v>1.6296136605078203E-3</v>
      </c>
      <c r="Z134" s="10">
        <f t="shared" si="77"/>
        <v>14.023171425730638</v>
      </c>
      <c r="AA134">
        <f t="shared" si="54"/>
        <v>4491525.3541725185</v>
      </c>
      <c r="AB134" s="10">
        <f t="shared" si="55"/>
        <v>4.4915253541725182</v>
      </c>
      <c r="AC134" s="10">
        <f t="shared" si="56"/>
        <v>4.3905253541725182</v>
      </c>
      <c r="AD134" s="3">
        <f t="shared" si="57"/>
        <v>636.7694494811484</v>
      </c>
      <c r="AI134" s="94">
        <f t="shared" si="58"/>
        <v>0.53711952083002712</v>
      </c>
    </row>
    <row r="135" spans="2:35">
      <c r="B135" s="39">
        <f t="shared" si="60"/>
        <v>107</v>
      </c>
      <c r="C135" s="42">
        <f t="shared" si="61"/>
        <v>1.2701438848921927</v>
      </c>
      <c r="D135" s="10">
        <f t="shared" si="62"/>
        <v>8.6298561151078204</v>
      </c>
      <c r="E135" s="40">
        <f t="shared" si="63"/>
        <v>19.540287769784356</v>
      </c>
      <c r="F135" s="40">
        <f t="shared" si="64"/>
        <v>36.799999999999997</v>
      </c>
      <c r="G135" s="3">
        <f t="shared" si="65"/>
        <v>269.83884892086257</v>
      </c>
      <c r="H135" s="3">
        <f t="shared" si="66"/>
        <v>107.82541057508477</v>
      </c>
      <c r="I135">
        <f t="shared" si="48"/>
        <v>1.0782541057508477E-4</v>
      </c>
      <c r="J135" s="4">
        <f t="shared" si="67"/>
        <v>311.47543898228105</v>
      </c>
      <c r="K135" s="40">
        <f t="shared" si="68"/>
        <v>2.8887016272048744</v>
      </c>
      <c r="L135" s="40">
        <f t="shared" si="49"/>
        <v>3.1112983727951256</v>
      </c>
      <c r="M135" s="10">
        <f t="shared" si="69"/>
        <v>4.4915253541725182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13.338091342489754</v>
      </c>
      <c r="Q135" s="42">
        <f t="shared" si="71"/>
        <v>9.9045033528298757E-2</v>
      </c>
      <c r="R135" s="4">
        <f t="shared" si="72"/>
        <v>206085.27794889119</v>
      </c>
      <c r="S135">
        <f t="shared" si="52"/>
        <v>2.060852779488912E-4</v>
      </c>
      <c r="T135" s="41">
        <f t="shared" si="53"/>
        <v>1.1647774775844084E-4</v>
      </c>
      <c r="U135" s="42">
        <f t="shared" si="73"/>
        <v>0.36983033554318268</v>
      </c>
      <c r="V135" s="42">
        <f t="shared" si="74"/>
        <v>0.54263593868639382</v>
      </c>
      <c r="W135" s="42">
        <f t="shared" si="75"/>
        <v>0.53740905946868223</v>
      </c>
      <c r="X135" s="42">
        <f t="shared" si="76"/>
        <v>5.2268792177115886E-3</v>
      </c>
      <c r="Y135" s="42">
        <f t="shared" si="59"/>
        <v>1.6342654271633628E-3</v>
      </c>
      <c r="Z135" s="10">
        <f t="shared" si="77"/>
        <v>14.0307093725113</v>
      </c>
      <c r="AA135">
        <f t="shared" si="54"/>
        <v>4493885.4156346619</v>
      </c>
      <c r="AB135" s="10">
        <f t="shared" si="55"/>
        <v>4.4938854156346615</v>
      </c>
      <c r="AC135" s="10">
        <f t="shared" si="56"/>
        <v>4.3928854156346615</v>
      </c>
      <c r="AD135" s="3">
        <f t="shared" si="57"/>
        <v>637.11173540749269</v>
      </c>
      <c r="AI135" s="94">
        <f t="shared" si="58"/>
        <v>0.53740905946868223</v>
      </c>
    </row>
    <row r="136" spans="2:35">
      <c r="B136" s="39">
        <f t="shared" si="60"/>
        <v>108</v>
      </c>
      <c r="C136" s="42">
        <f t="shared" si="61"/>
        <v>1.282014388489316</v>
      </c>
      <c r="D136" s="10">
        <f t="shared" si="62"/>
        <v>8.6179856115106972</v>
      </c>
      <c r="E136" s="40">
        <f t="shared" si="63"/>
        <v>19.564028776978603</v>
      </c>
      <c r="F136" s="40">
        <f t="shared" si="64"/>
        <v>36.799999999999997</v>
      </c>
      <c r="G136" s="3">
        <f t="shared" si="65"/>
        <v>269.74388489208559</v>
      </c>
      <c r="H136" s="3">
        <f t="shared" si="66"/>
        <v>107.82541057508477</v>
      </c>
      <c r="I136">
        <f t="shared" si="48"/>
        <v>1.0782541057508477E-4</v>
      </c>
      <c r="J136" s="4">
        <f t="shared" si="67"/>
        <v>312.20458367803099</v>
      </c>
      <c r="K136" s="40">
        <f t="shared" si="68"/>
        <v>2.8954638986570398</v>
      </c>
      <c r="L136" s="40">
        <f t="shared" si="49"/>
        <v>3.1045361013429602</v>
      </c>
      <c r="M136" s="10">
        <f t="shared" si="69"/>
        <v>4.4938854156346615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13.340326644157631</v>
      </c>
      <c r="Q136" s="42">
        <f t="shared" si="71"/>
        <v>9.9934854588439134E-2</v>
      </c>
      <c r="R136" s="4">
        <f t="shared" si="72"/>
        <v>205816.06830704308</v>
      </c>
      <c r="S136">
        <f t="shared" si="52"/>
        <v>2.0581606830704307E-4</v>
      </c>
      <c r="T136" s="41">
        <f t="shared" si="53"/>
        <v>1.1674695740028897E-4</v>
      </c>
      <c r="U136" s="42">
        <f t="shared" si="73"/>
        <v>0.36934722538040415</v>
      </c>
      <c r="V136" s="42">
        <f t="shared" si="74"/>
        <v>0.54292956687528438</v>
      </c>
      <c r="W136" s="42">
        <f t="shared" si="75"/>
        <v>0.53769793569836921</v>
      </c>
      <c r="X136" s="42">
        <f t="shared" si="76"/>
        <v>5.2316311769151636E-3</v>
      </c>
      <c r="Y136" s="42">
        <f t="shared" si="59"/>
        <v>1.6389206427634688E-3</v>
      </c>
      <c r="Z136" s="10">
        <f t="shared" si="77"/>
        <v>14.038230025508247</v>
      </c>
      <c r="AA136">
        <f t="shared" si="54"/>
        <v>4496240.0625729738</v>
      </c>
      <c r="AB136" s="10">
        <f t="shared" si="55"/>
        <v>4.4962400625729737</v>
      </c>
      <c r="AC136" s="10">
        <f t="shared" si="56"/>
        <v>4.3952400625729737</v>
      </c>
      <c r="AD136" s="3">
        <f t="shared" si="57"/>
        <v>637.45323605119268</v>
      </c>
      <c r="AI136" s="94">
        <f t="shared" si="58"/>
        <v>0.53769793569836921</v>
      </c>
    </row>
    <row r="137" spans="2:35">
      <c r="B137" s="39">
        <f t="shared" si="60"/>
        <v>109</v>
      </c>
      <c r="C137" s="42">
        <f t="shared" si="61"/>
        <v>1.2938848920864394</v>
      </c>
      <c r="D137" s="10">
        <f t="shared" si="62"/>
        <v>8.606115107913574</v>
      </c>
      <c r="E137" s="40">
        <f t="shared" si="63"/>
        <v>19.587769784172849</v>
      </c>
      <c r="F137" s="40">
        <f t="shared" si="64"/>
        <v>36.799999999999997</v>
      </c>
      <c r="G137" s="3">
        <f t="shared" si="65"/>
        <v>269.6489208633086</v>
      </c>
      <c r="H137" s="3">
        <f t="shared" si="66"/>
        <v>107.82541057508477</v>
      </c>
      <c r="I137">
        <f t="shared" si="48"/>
        <v>1.0782541057508477E-4</v>
      </c>
      <c r="J137" s="4">
        <f t="shared" si="67"/>
        <v>312.93461373023251</v>
      </c>
      <c r="K137" s="40">
        <f t="shared" si="68"/>
        <v>2.902234381127804</v>
      </c>
      <c r="L137" s="40">
        <f t="shared" si="49"/>
        <v>3.097765618872196</v>
      </c>
      <c r="M137" s="10">
        <f t="shared" si="69"/>
        <v>4.4962400625729737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13.342556020982633</v>
      </c>
      <c r="Q137" s="42">
        <f t="shared" si="71"/>
        <v>0.10082452697043667</v>
      </c>
      <c r="R137" s="4">
        <f t="shared" si="72"/>
        <v>205546.75841481899</v>
      </c>
      <c r="S137">
        <f t="shared" si="52"/>
        <v>2.0554675841481898E-4</v>
      </c>
      <c r="T137" s="41">
        <f t="shared" si="53"/>
        <v>1.1701626729251305E-4</v>
      </c>
      <c r="U137" s="42">
        <f t="shared" si="73"/>
        <v>0.36886393531331341</v>
      </c>
      <c r="V137" s="42">
        <f t="shared" si="74"/>
        <v>0.54322251299477109</v>
      </c>
      <c r="W137" s="42">
        <f t="shared" si="75"/>
        <v>0.53798614917954102</v>
      </c>
      <c r="X137" s="42">
        <f t="shared" si="76"/>
        <v>5.2363638152300718E-3</v>
      </c>
      <c r="Y137" s="42">
        <f t="shared" si="59"/>
        <v>1.6435792910319703E-3</v>
      </c>
      <c r="Z137" s="10">
        <f t="shared" si="77"/>
        <v>14.045733375885337</v>
      </c>
      <c r="AA137">
        <f t="shared" si="54"/>
        <v>4498589.2922209417</v>
      </c>
      <c r="AB137" s="10">
        <f t="shared" si="55"/>
        <v>4.4985892922209416</v>
      </c>
      <c r="AC137" s="10">
        <f t="shared" si="56"/>
        <v>4.3975892922209416</v>
      </c>
      <c r="AD137" s="3">
        <f t="shared" si="57"/>
        <v>637.79395101101409</v>
      </c>
      <c r="AI137" s="94">
        <f t="shared" si="58"/>
        <v>0.53798614917954102</v>
      </c>
    </row>
    <row r="138" spans="2:35">
      <c r="B138" s="39">
        <f t="shared" si="60"/>
        <v>110</v>
      </c>
      <c r="C138" s="42">
        <f t="shared" si="61"/>
        <v>1.3057553956835628</v>
      </c>
      <c r="D138" s="10">
        <f t="shared" si="62"/>
        <v>8.5942446043164509</v>
      </c>
      <c r="E138" s="40">
        <f t="shared" si="63"/>
        <v>19.611510791367095</v>
      </c>
      <c r="F138" s="40">
        <f t="shared" si="64"/>
        <v>36.799999999999997</v>
      </c>
      <c r="G138" s="3">
        <f t="shared" si="65"/>
        <v>269.55395683453162</v>
      </c>
      <c r="H138" s="3">
        <f t="shared" si="66"/>
        <v>107.82541057508477</v>
      </c>
      <c r="I138">
        <f t="shared" si="48"/>
        <v>1.0782541057508477E-4</v>
      </c>
      <c r="J138" s="4">
        <f t="shared" si="67"/>
        <v>313.6655291388854</v>
      </c>
      <c r="K138" s="40">
        <f t="shared" si="68"/>
        <v>2.9090130746171639</v>
      </c>
      <c r="L138" s="40">
        <f t="shared" si="49"/>
        <v>3.0909869253828361</v>
      </c>
      <c r="M138" s="10">
        <f t="shared" si="69"/>
        <v>4.4985892922209416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13.34477947653339</v>
      </c>
      <c r="Q138" s="42">
        <f t="shared" si="71"/>
        <v>0.10171405111866239</v>
      </c>
      <c r="R138" s="4">
        <f t="shared" si="72"/>
        <v>205277.34852445</v>
      </c>
      <c r="S138">
        <f t="shared" si="52"/>
        <v>2.0527734852445002E-4</v>
      </c>
      <c r="T138" s="41">
        <f t="shared" si="53"/>
        <v>1.1728567718288202E-4</v>
      </c>
      <c r="U138" s="42">
        <f t="shared" si="73"/>
        <v>0.36838046579455169</v>
      </c>
      <c r="V138" s="42">
        <f t="shared" si="74"/>
        <v>0.54351477666577808</v>
      </c>
      <c r="W138" s="42">
        <f t="shared" si="75"/>
        <v>0.53827369957357085</v>
      </c>
      <c r="X138" s="42">
        <f t="shared" si="76"/>
        <v>5.2410770922072247E-3</v>
      </c>
      <c r="Y138" s="42">
        <f t="shared" si="59"/>
        <v>1.6482413556682012E-3</v>
      </c>
      <c r="Z138" s="10">
        <f t="shared" si="77"/>
        <v>14.053219414832043</v>
      </c>
      <c r="AA138">
        <f t="shared" si="54"/>
        <v>4500933.1018200684</v>
      </c>
      <c r="AB138" s="10">
        <f t="shared" si="55"/>
        <v>4.5009331018200687</v>
      </c>
      <c r="AC138" s="10">
        <f t="shared" si="56"/>
        <v>4.3999331018200687</v>
      </c>
      <c r="AD138" s="3">
        <f t="shared" si="57"/>
        <v>638.13387988688442</v>
      </c>
      <c r="AI138" s="94">
        <f t="shared" si="58"/>
        <v>0.53827369957357085</v>
      </c>
    </row>
    <row r="139" spans="2:35">
      <c r="B139" s="39">
        <f t="shared" si="60"/>
        <v>111</v>
      </c>
      <c r="C139" s="42">
        <f t="shared" si="61"/>
        <v>1.3176258992806862</v>
      </c>
      <c r="D139" s="10">
        <f t="shared" si="62"/>
        <v>8.5823741007193277</v>
      </c>
      <c r="E139" s="40">
        <f t="shared" si="63"/>
        <v>19.635251798561342</v>
      </c>
      <c r="F139" s="40">
        <f t="shared" si="64"/>
        <v>36.799999999999997</v>
      </c>
      <c r="G139" s="3">
        <f t="shared" si="65"/>
        <v>269.45899280575463</v>
      </c>
      <c r="H139" s="3">
        <f t="shared" si="66"/>
        <v>107.82541057508477</v>
      </c>
      <c r="I139">
        <f t="shared" si="48"/>
        <v>1.0782541057508477E-4</v>
      </c>
      <c r="J139" s="4">
        <f t="shared" si="67"/>
        <v>314.39732990398977</v>
      </c>
      <c r="K139" s="40">
        <f t="shared" si="68"/>
        <v>2.9157999791251208</v>
      </c>
      <c r="L139" s="40">
        <f t="shared" si="49"/>
        <v>3.0842000208748792</v>
      </c>
      <c r="M139" s="10">
        <f t="shared" si="69"/>
        <v>4.5009331018200687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13.3469970143666</v>
      </c>
      <c r="Q139" s="42">
        <f t="shared" si="71"/>
        <v>0.10260342747683089</v>
      </c>
      <c r="R139" s="4">
        <f t="shared" si="72"/>
        <v>205007.83888816711</v>
      </c>
      <c r="S139">
        <f t="shared" si="52"/>
        <v>2.050078388881671E-4</v>
      </c>
      <c r="T139" s="41">
        <f t="shared" si="53"/>
        <v>1.1755518681916494E-4</v>
      </c>
      <c r="U139" s="42">
        <f t="shared" si="73"/>
        <v>0.36789681727676021</v>
      </c>
      <c r="V139" s="42">
        <f t="shared" si="74"/>
        <v>0.5438063575103993</v>
      </c>
      <c r="W139" s="42">
        <f t="shared" si="75"/>
        <v>0.53856058654281325</v>
      </c>
      <c r="X139" s="42">
        <f t="shared" si="76"/>
        <v>5.2457709675860498E-3</v>
      </c>
      <c r="Y139" s="42">
        <f t="shared" si="59"/>
        <v>1.652906820347139E-3</v>
      </c>
      <c r="Z139" s="10">
        <f t="shared" si="77"/>
        <v>14.060688133564064</v>
      </c>
      <c r="AA139">
        <f t="shared" si="54"/>
        <v>4503271.4886200726</v>
      </c>
      <c r="AB139" s="10">
        <f t="shared" si="55"/>
        <v>4.5032714886200722</v>
      </c>
      <c r="AC139" s="10">
        <f t="shared" si="56"/>
        <v>4.4022714886200722</v>
      </c>
      <c r="AD139" s="3">
        <f t="shared" si="57"/>
        <v>638.4730222799235</v>
      </c>
      <c r="AI139" s="94">
        <f t="shared" si="58"/>
        <v>0.53856058654281325</v>
      </c>
    </row>
    <row r="140" spans="2:35">
      <c r="B140" s="39">
        <f t="shared" si="60"/>
        <v>112</v>
      </c>
      <c r="C140" s="42">
        <f t="shared" si="61"/>
        <v>1.3294964028778096</v>
      </c>
      <c r="D140" s="10">
        <f t="shared" si="62"/>
        <v>8.5705035971222046</v>
      </c>
      <c r="E140" s="40">
        <f t="shared" si="63"/>
        <v>19.658992805755588</v>
      </c>
      <c r="F140" s="40">
        <f t="shared" si="64"/>
        <v>36.799999999999997</v>
      </c>
      <c r="G140" s="3">
        <f t="shared" si="65"/>
        <v>269.36402877697765</v>
      </c>
      <c r="H140" s="3">
        <f t="shared" si="66"/>
        <v>107.82541057508477</v>
      </c>
      <c r="I140">
        <f t="shared" si="48"/>
        <v>1.0782541057508477E-4</v>
      </c>
      <c r="J140" s="4">
        <f t="shared" si="67"/>
        <v>315.13001602554561</v>
      </c>
      <c r="K140" s="40">
        <f t="shared" si="68"/>
        <v>2.9225950946516752</v>
      </c>
      <c r="L140" s="40">
        <f t="shared" si="49"/>
        <v>3.0774049053483248</v>
      </c>
      <c r="M140" s="10">
        <f t="shared" si="69"/>
        <v>4.5032714886200722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13.349208638027267</v>
      </c>
      <c r="Q140" s="42">
        <f t="shared" si="71"/>
        <v>0.10349265648800302</v>
      </c>
      <c r="R140" s="4">
        <f t="shared" si="72"/>
        <v>204738.2297582014</v>
      </c>
      <c r="S140">
        <f t="shared" si="52"/>
        <v>2.0473822975820139E-4</v>
      </c>
      <c r="T140" s="41">
        <f t="shared" si="53"/>
        <v>1.1782479594913065E-4</v>
      </c>
      <c r="U140" s="42">
        <f t="shared" si="73"/>
        <v>0.36741299021258028</v>
      </c>
      <c r="V140" s="42">
        <f t="shared" si="74"/>
        <v>0.54409725515160812</v>
      </c>
      <c r="W140" s="42">
        <f t="shared" si="75"/>
        <v>0.53884680975062815</v>
      </c>
      <c r="X140" s="42">
        <f t="shared" si="76"/>
        <v>5.2504454009799639E-3</v>
      </c>
      <c r="Y140" s="42">
        <f t="shared" si="59"/>
        <v>1.6575756687192656E-3</v>
      </c>
      <c r="Z140" s="10">
        <f t="shared" si="77"/>
        <v>14.068139523321582</v>
      </c>
      <c r="AA140">
        <f t="shared" si="54"/>
        <v>4505604.449878335</v>
      </c>
      <c r="AB140" s="10">
        <f t="shared" si="55"/>
        <v>4.5056044498783354</v>
      </c>
      <c r="AC140" s="10">
        <f t="shared" si="56"/>
        <v>4.4046044498783354</v>
      </c>
      <c r="AD140" s="3">
        <f t="shared" si="57"/>
        <v>638.8113777923619</v>
      </c>
      <c r="AI140" s="94">
        <f t="shared" si="58"/>
        <v>0.53884680975062815</v>
      </c>
    </row>
    <row r="141" spans="2:35">
      <c r="B141" s="39">
        <f t="shared" si="60"/>
        <v>113</v>
      </c>
      <c r="C141" s="42">
        <f t="shared" si="61"/>
        <v>1.341366906474933</v>
      </c>
      <c r="D141" s="10">
        <f t="shared" si="62"/>
        <v>8.5586330935250814</v>
      </c>
      <c r="E141" s="40">
        <f t="shared" si="63"/>
        <v>19.682733812949834</v>
      </c>
      <c r="F141" s="40">
        <f t="shared" si="64"/>
        <v>36.799999999999997</v>
      </c>
      <c r="G141" s="3">
        <f t="shared" si="65"/>
        <v>269.26906474820066</v>
      </c>
      <c r="H141" s="3">
        <f t="shared" si="66"/>
        <v>107.82541057508477</v>
      </c>
      <c r="I141">
        <f t="shared" si="48"/>
        <v>1.0782541057508477E-4</v>
      </c>
      <c r="J141" s="4">
        <f t="shared" si="67"/>
        <v>315.86358750355294</v>
      </c>
      <c r="K141" s="40">
        <f t="shared" si="68"/>
        <v>2.9293984211968267</v>
      </c>
      <c r="L141" s="40">
        <f t="shared" si="49"/>
        <v>3.0706015788031733</v>
      </c>
      <c r="M141" s="10">
        <f t="shared" si="69"/>
        <v>4.5056044498783354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13.351414351048208</v>
      </c>
      <c r="Q141" s="42">
        <f t="shared" si="71"/>
        <v>0.10438173859458832</v>
      </c>
      <c r="R141" s="4">
        <f t="shared" si="72"/>
        <v>204468.52138678386</v>
      </c>
      <c r="S141">
        <f t="shared" si="52"/>
        <v>2.0446852138678387E-4</v>
      </c>
      <c r="T141" s="41">
        <f t="shared" si="53"/>
        <v>1.1809450432054817E-4</v>
      </c>
      <c r="U141" s="42">
        <f t="shared" si="73"/>
        <v>0.36692898505465299</v>
      </c>
      <c r="V141" s="42">
        <f t="shared" si="74"/>
        <v>0.54438746921384651</v>
      </c>
      <c r="W141" s="42">
        <f t="shared" si="75"/>
        <v>0.53913236886131377</v>
      </c>
      <c r="X141" s="42">
        <f t="shared" si="76"/>
        <v>5.2551003525327378E-3</v>
      </c>
      <c r="Y141" s="42">
        <f t="shared" si="59"/>
        <v>1.6622478844110127E-3</v>
      </c>
      <c r="Z141" s="10">
        <f t="shared" si="77"/>
        <v>14.075573575372427</v>
      </c>
      <c r="AA141">
        <f t="shared" si="54"/>
        <v>4507931.9828608949</v>
      </c>
      <c r="AB141" s="10">
        <f t="shared" si="55"/>
        <v>4.507931982860895</v>
      </c>
      <c r="AC141" s="10">
        <f t="shared" si="56"/>
        <v>4.406931982860895</v>
      </c>
      <c r="AD141" s="3">
        <f t="shared" si="57"/>
        <v>639.14894602768595</v>
      </c>
      <c r="AI141" s="94">
        <f t="shared" si="58"/>
        <v>0.53913236886131377</v>
      </c>
    </row>
    <row r="142" spans="2:35">
      <c r="B142" s="39">
        <f t="shared" si="60"/>
        <v>114</v>
      </c>
      <c r="C142" s="42">
        <f t="shared" si="61"/>
        <v>1.3532374100720563</v>
      </c>
      <c r="D142" s="10">
        <f t="shared" si="62"/>
        <v>8.5467625899279582</v>
      </c>
      <c r="E142" s="40">
        <f t="shared" si="63"/>
        <v>19.706474820144081</v>
      </c>
      <c r="F142" s="40">
        <f t="shared" si="64"/>
        <v>36.799999999999997</v>
      </c>
      <c r="G142" s="3">
        <f t="shared" si="65"/>
        <v>269.17410071942368</v>
      </c>
      <c r="H142" s="3">
        <f t="shared" si="66"/>
        <v>107.82541057508477</v>
      </c>
      <c r="I142">
        <f t="shared" si="48"/>
        <v>1.0782541057508477E-4</v>
      </c>
      <c r="J142" s="4">
        <f t="shared" si="67"/>
        <v>316.59804433801185</v>
      </c>
      <c r="K142" s="40">
        <f t="shared" si="68"/>
        <v>2.9362099587605761</v>
      </c>
      <c r="L142" s="40">
        <f t="shared" si="49"/>
        <v>3.0637900412394239</v>
      </c>
      <c r="M142" s="10">
        <f t="shared" si="69"/>
        <v>4.507931982860895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13.35361415695103</v>
      </c>
      <c r="Q142" s="42">
        <f t="shared" si="71"/>
        <v>0.10527067423834768</v>
      </c>
      <c r="R142" s="4">
        <f t="shared" si="72"/>
        <v>204198.71402614558</v>
      </c>
      <c r="S142">
        <f t="shared" si="52"/>
        <v>2.0419871402614558E-4</v>
      </c>
      <c r="T142" s="41">
        <f t="shared" si="53"/>
        <v>1.1836431168118646E-4</v>
      </c>
      <c r="U142" s="42">
        <f t="shared" si="73"/>
        <v>0.36644480225561954</v>
      </c>
      <c r="V142" s="42">
        <f t="shared" si="74"/>
        <v>0.54467699932226132</v>
      </c>
      <c r="W142" s="42">
        <f t="shared" si="75"/>
        <v>0.53941726354022745</v>
      </c>
      <c r="X142" s="42">
        <f t="shared" si="76"/>
        <v>5.2597357820338697E-3</v>
      </c>
      <c r="Y142" s="42">
        <f t="shared" si="59"/>
        <v>1.666923451024419E-3</v>
      </c>
      <c r="Z142" s="10">
        <f t="shared" si="77"/>
        <v>14.082990281008579</v>
      </c>
      <c r="AA142">
        <f t="shared" si="54"/>
        <v>4510254.084841351</v>
      </c>
      <c r="AB142" s="10">
        <f t="shared" si="55"/>
        <v>4.5102540848413506</v>
      </c>
      <c r="AC142" s="10">
        <f t="shared" si="56"/>
        <v>4.4092540848413506</v>
      </c>
      <c r="AD142" s="3">
        <f t="shared" si="57"/>
        <v>639.48572659047875</v>
      </c>
      <c r="AI142" s="94">
        <f t="shared" si="58"/>
        <v>0.53941726354022745</v>
      </c>
    </row>
    <row r="143" spans="2:35">
      <c r="B143" s="39">
        <f t="shared" si="60"/>
        <v>115</v>
      </c>
      <c r="C143" s="42">
        <f t="shared" si="61"/>
        <v>1.3651079136691797</v>
      </c>
      <c r="D143" s="10">
        <f t="shared" si="62"/>
        <v>8.5348920863308351</v>
      </c>
      <c r="E143" s="40">
        <f t="shared" si="63"/>
        <v>19.730215827338327</v>
      </c>
      <c r="F143" s="40">
        <f t="shared" si="64"/>
        <v>36.799999999999997</v>
      </c>
      <c r="G143" s="3">
        <f t="shared" si="65"/>
        <v>269.07913669064669</v>
      </c>
      <c r="H143" s="3">
        <f t="shared" si="66"/>
        <v>107.82541057508477</v>
      </c>
      <c r="I143">
        <f t="shared" si="48"/>
        <v>1.0782541057508477E-4</v>
      </c>
      <c r="J143" s="4">
        <f t="shared" si="67"/>
        <v>317.33338652892212</v>
      </c>
      <c r="K143" s="40">
        <f t="shared" si="68"/>
        <v>2.9430297073429217</v>
      </c>
      <c r="L143" s="40">
        <f t="shared" si="49"/>
        <v>3.0569702926570783</v>
      </c>
      <c r="M143" s="10">
        <f t="shared" si="69"/>
        <v>4.5102540848413506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13.355808059245131</v>
      </c>
      <c r="Q143" s="42">
        <f t="shared" si="71"/>
        <v>0.10615946386039576</v>
      </c>
      <c r="R143" s="4">
        <f t="shared" si="72"/>
        <v>203928.80792851761</v>
      </c>
      <c r="S143">
        <f t="shared" si="52"/>
        <v>2.039288079285176E-4</v>
      </c>
      <c r="T143" s="41">
        <f t="shared" si="53"/>
        <v>1.1863421777881443E-4</v>
      </c>
      <c r="U143" s="42">
        <f t="shared" si="73"/>
        <v>0.36596044226812124</v>
      </c>
      <c r="V143" s="42">
        <f t="shared" si="74"/>
        <v>0.54496584510309776</v>
      </c>
      <c r="W143" s="42">
        <f t="shared" si="75"/>
        <v>0.53970149345365259</v>
      </c>
      <c r="X143" s="42">
        <f t="shared" si="76"/>
        <v>5.2643516494451648E-3</v>
      </c>
      <c r="Y143" s="42">
        <f t="shared" si="59"/>
        <v>1.6716023521372576E-3</v>
      </c>
      <c r="Z143" s="10">
        <f t="shared" si="77"/>
        <v>14.09038963154668</v>
      </c>
      <c r="AA143">
        <f t="shared" si="54"/>
        <v>4512570.7531010238</v>
      </c>
      <c r="AB143" s="10">
        <f t="shared" si="55"/>
        <v>4.5125707531010235</v>
      </c>
      <c r="AC143" s="10">
        <f t="shared" si="56"/>
        <v>4.4115707531010235</v>
      </c>
      <c r="AD143" s="3">
        <f t="shared" si="57"/>
        <v>639.82171908644295</v>
      </c>
      <c r="AI143" s="94">
        <f t="shared" si="58"/>
        <v>0.53970149345365259</v>
      </c>
    </row>
    <row r="144" spans="2:35">
      <c r="B144" s="39">
        <f t="shared" si="60"/>
        <v>116</v>
      </c>
      <c r="C144" s="42">
        <f t="shared" si="61"/>
        <v>1.3769784172663031</v>
      </c>
      <c r="D144" s="10">
        <f t="shared" si="62"/>
        <v>8.5230215827337119</v>
      </c>
      <c r="E144" s="40">
        <f t="shared" si="63"/>
        <v>19.753956834532573</v>
      </c>
      <c r="F144" s="40">
        <f t="shared" si="64"/>
        <v>36.799999999999997</v>
      </c>
      <c r="G144" s="3">
        <f t="shared" si="65"/>
        <v>268.98417266186971</v>
      </c>
      <c r="H144" s="3">
        <f t="shared" si="66"/>
        <v>107.82541057508477</v>
      </c>
      <c r="I144">
        <f t="shared" si="48"/>
        <v>1.0782541057508477E-4</v>
      </c>
      <c r="J144" s="4">
        <f t="shared" si="67"/>
        <v>318.06961407628376</v>
      </c>
      <c r="K144" s="40">
        <f t="shared" si="68"/>
        <v>2.9498576669438634</v>
      </c>
      <c r="L144" s="40">
        <f t="shared" si="49"/>
        <v>3.0501423330561366</v>
      </c>
      <c r="M144" s="10">
        <f t="shared" si="69"/>
        <v>4.5125707531010235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13.357996061427887</v>
      </c>
      <c r="Q144" s="42">
        <f t="shared" si="71"/>
        <v>0.10704810790120366</v>
      </c>
      <c r="R144" s="4">
        <f t="shared" si="72"/>
        <v>203658.80334613103</v>
      </c>
      <c r="S144">
        <f t="shared" si="52"/>
        <v>2.0365880334613103E-4</v>
      </c>
      <c r="T144" s="41">
        <f t="shared" si="53"/>
        <v>1.1890422236120101E-4</v>
      </c>
      <c r="U144" s="42">
        <f t="shared" si="73"/>
        <v>0.36547590554479942</v>
      </c>
      <c r="V144" s="42">
        <f t="shared" si="74"/>
        <v>0.5452540061837583</v>
      </c>
      <c r="W144" s="42">
        <f t="shared" si="75"/>
        <v>0.53998505826881726</v>
      </c>
      <c r="X144" s="42">
        <f t="shared" si="76"/>
        <v>5.2689479149410356E-3</v>
      </c>
      <c r="Y144" s="42">
        <f t="shared" si="59"/>
        <v>1.6762845713031971E-3</v>
      </c>
      <c r="Z144" s="10">
        <f t="shared" si="77"/>
        <v>14.097771618328807</v>
      </c>
      <c r="AA144">
        <f t="shared" si="54"/>
        <v>4514881.9849291975</v>
      </c>
      <c r="AB144" s="10">
        <f t="shared" si="55"/>
        <v>4.5148819849291977</v>
      </c>
      <c r="AC144" s="10">
        <f t="shared" si="56"/>
        <v>4.4138819849291977</v>
      </c>
      <c r="AD144" s="3">
        <f t="shared" si="57"/>
        <v>640.15692312243618</v>
      </c>
      <c r="AI144" s="94">
        <f t="shared" si="58"/>
        <v>0.53998505826881726</v>
      </c>
    </row>
    <row r="145" spans="2:35">
      <c r="B145" s="39">
        <f t="shared" si="60"/>
        <v>117</v>
      </c>
      <c r="C145" s="42">
        <f t="shared" si="61"/>
        <v>1.3888489208634265</v>
      </c>
      <c r="D145" s="10">
        <f t="shared" si="62"/>
        <v>8.5111510791365887</v>
      </c>
      <c r="E145" s="40">
        <f t="shared" si="63"/>
        <v>19.77769784172682</v>
      </c>
      <c r="F145" s="40">
        <f t="shared" si="64"/>
        <v>36.799999999999997</v>
      </c>
      <c r="G145" s="3">
        <f t="shared" si="65"/>
        <v>268.88920863309272</v>
      </c>
      <c r="H145" s="3">
        <f t="shared" si="66"/>
        <v>107.82541057508477</v>
      </c>
      <c r="I145">
        <f t="shared" si="48"/>
        <v>1.0782541057508477E-4</v>
      </c>
      <c r="J145" s="4">
        <f t="shared" si="67"/>
        <v>318.80672698009698</v>
      </c>
      <c r="K145" s="40">
        <f t="shared" si="68"/>
        <v>2.9566938375634035</v>
      </c>
      <c r="L145" s="40">
        <f t="shared" si="49"/>
        <v>3.0433061624365965</v>
      </c>
      <c r="M145" s="10">
        <f t="shared" si="69"/>
        <v>4.5148819849291977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13.360178166984921</v>
      </c>
      <c r="Q145" s="42">
        <f t="shared" si="71"/>
        <v>0.10793660680060135</v>
      </c>
      <c r="R145" s="4">
        <f t="shared" si="72"/>
        <v>203388.70053121677</v>
      </c>
      <c r="S145">
        <f t="shared" si="52"/>
        <v>2.0338870053121679E-4</v>
      </c>
      <c r="T145" s="41">
        <f t="shared" si="53"/>
        <v>1.1917432517611525E-4</v>
      </c>
      <c r="U145" s="42">
        <f t="shared" si="73"/>
        <v>0.36499119253829504</v>
      </c>
      <c r="V145" s="42">
        <f t="shared" si="74"/>
        <v>0.54554148219312315</v>
      </c>
      <c r="W145" s="42">
        <f t="shared" si="75"/>
        <v>0.54026795765392444</v>
      </c>
      <c r="X145" s="42">
        <f t="shared" si="76"/>
        <v>5.2735245391987151E-3</v>
      </c>
      <c r="Y145" s="42">
        <f t="shared" si="59"/>
        <v>1.6809700920522219E-3</v>
      </c>
      <c r="Z145" s="10">
        <f t="shared" si="77"/>
        <v>14.1051362327254</v>
      </c>
      <c r="AA145">
        <f t="shared" si="54"/>
        <v>4517187.777624038</v>
      </c>
      <c r="AB145" s="10">
        <f t="shared" si="55"/>
        <v>4.5171877776240379</v>
      </c>
      <c r="AC145" s="10">
        <f t="shared" si="56"/>
        <v>4.4161877776240379</v>
      </c>
      <c r="AD145" s="3">
        <f t="shared" si="57"/>
        <v>640.49133830660446</v>
      </c>
      <c r="AI145" s="94">
        <f t="shared" si="58"/>
        <v>0.54026795765392444</v>
      </c>
    </row>
    <row r="146" spans="2:35">
      <c r="B146" s="39">
        <f t="shared" si="60"/>
        <v>118</v>
      </c>
      <c r="C146" s="42">
        <f t="shared" si="61"/>
        <v>1.4007194244605499</v>
      </c>
      <c r="D146" s="10">
        <f t="shared" si="62"/>
        <v>8.4992805755394656</v>
      </c>
      <c r="E146" s="40">
        <f t="shared" si="63"/>
        <v>19.801438848921066</v>
      </c>
      <c r="F146" s="40">
        <f t="shared" si="64"/>
        <v>36.799999999999997</v>
      </c>
      <c r="G146" s="3">
        <f t="shared" si="65"/>
        <v>268.79424460431574</v>
      </c>
      <c r="H146" s="3">
        <f t="shared" si="66"/>
        <v>107.82541057508477</v>
      </c>
      <c r="I146">
        <f t="shared" si="48"/>
        <v>1.0782541057508477E-4</v>
      </c>
      <c r="J146" s="4">
        <f t="shared" si="67"/>
        <v>319.54472524036157</v>
      </c>
      <c r="K146" s="40">
        <f t="shared" si="68"/>
        <v>2.9635382192015394</v>
      </c>
      <c r="L146" s="40">
        <f t="shared" si="49"/>
        <v>3.0364617807984606</v>
      </c>
      <c r="M146" s="10">
        <f t="shared" si="69"/>
        <v>4.5171877776240379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13.362354379390995</v>
      </c>
      <c r="Q146" s="42">
        <f t="shared" si="71"/>
        <v>0.1088249609977802</v>
      </c>
      <c r="R146" s="4">
        <f t="shared" si="72"/>
        <v>203118.49973600602</v>
      </c>
      <c r="S146">
        <f t="shared" si="52"/>
        <v>2.0311849973600601E-4</v>
      </c>
      <c r="T146" s="41">
        <f t="shared" si="53"/>
        <v>1.1944452597132603E-4</v>
      </c>
      <c r="U146" s="42">
        <f t="shared" si="73"/>
        <v>0.36450630370124959</v>
      </c>
      <c r="V146" s="42">
        <f t="shared" si="74"/>
        <v>0.54582827276024892</v>
      </c>
      <c r="W146" s="42">
        <f t="shared" si="75"/>
        <v>0.54055019127826431</v>
      </c>
      <c r="X146" s="42">
        <f t="shared" si="76"/>
        <v>5.2780814819846089E-3</v>
      </c>
      <c r="Y146" s="42">
        <f t="shared" si="59"/>
        <v>1.6856588978897949E-3</v>
      </c>
      <c r="Z146" s="10">
        <f t="shared" si="77"/>
        <v>14.112483466127664</v>
      </c>
      <c r="AA146">
        <f t="shared" si="54"/>
        <v>4519488.1284902105</v>
      </c>
      <c r="AB146" s="10">
        <f t="shared" si="55"/>
        <v>4.5194881284902104</v>
      </c>
      <c r="AC146" s="10">
        <f t="shared" si="56"/>
        <v>4.4184881284902104</v>
      </c>
      <c r="AD146" s="3">
        <f t="shared" si="57"/>
        <v>640.82496424803628</v>
      </c>
      <c r="AI146" s="94">
        <f t="shared" si="58"/>
        <v>0.54055019127826431</v>
      </c>
    </row>
    <row r="147" spans="2:35">
      <c r="B147" s="39">
        <f t="shared" si="60"/>
        <v>119</v>
      </c>
      <c r="C147" s="42">
        <f t="shared" si="61"/>
        <v>1.4125899280576732</v>
      </c>
      <c r="D147" s="10">
        <f t="shared" si="62"/>
        <v>8.4874100719423424</v>
      </c>
      <c r="E147" s="40">
        <f t="shared" si="63"/>
        <v>19.825179856115312</v>
      </c>
      <c r="F147" s="40">
        <f t="shared" si="64"/>
        <v>36.799999999999997</v>
      </c>
      <c r="G147" s="3">
        <f t="shared" si="65"/>
        <v>268.69928057553875</v>
      </c>
      <c r="H147" s="3">
        <f t="shared" si="66"/>
        <v>107.82541057508477</v>
      </c>
      <c r="I147">
        <f t="shared" si="48"/>
        <v>1.0782541057508477E-4</v>
      </c>
      <c r="J147" s="4">
        <f t="shared" si="67"/>
        <v>320.28360885707787</v>
      </c>
      <c r="K147" s="40">
        <f t="shared" si="68"/>
        <v>2.9703908118582749</v>
      </c>
      <c r="L147" s="40">
        <f t="shared" si="49"/>
        <v>3.0296091881417251</v>
      </c>
      <c r="M147" s="10">
        <f t="shared" si="69"/>
        <v>4.5194881284902104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13.364524702107811</v>
      </c>
      <c r="Q147" s="42">
        <f t="shared" si="71"/>
        <v>0.10971317093129554</v>
      </c>
      <c r="R147" s="4">
        <f t="shared" si="72"/>
        <v>202848.20121272968</v>
      </c>
      <c r="S147">
        <f t="shared" si="52"/>
        <v>2.0284820121272969E-4</v>
      </c>
      <c r="T147" s="41">
        <f t="shared" si="53"/>
        <v>1.1971482449460235E-4</v>
      </c>
      <c r="U147" s="42">
        <f t="shared" si="73"/>
        <v>0.36402123948630399</v>
      </c>
      <c r="V147" s="42">
        <f t="shared" si="74"/>
        <v>0.54611437751638414</v>
      </c>
      <c r="W147" s="42">
        <f t="shared" si="75"/>
        <v>0.54083175881192236</v>
      </c>
      <c r="X147" s="42">
        <f t="shared" si="76"/>
        <v>5.2826187044617834E-3</v>
      </c>
      <c r="Y147" s="42">
        <f t="shared" si="59"/>
        <v>1.6903509722980717E-3</v>
      </c>
      <c r="Z147" s="10">
        <f t="shared" si="77"/>
        <v>14.119813309957159</v>
      </c>
      <c r="AA147">
        <f t="shared" si="54"/>
        <v>4521783.0348418849</v>
      </c>
      <c r="AB147" s="10">
        <f t="shared" si="55"/>
        <v>4.521783034841885</v>
      </c>
      <c r="AC147" s="10">
        <f t="shared" si="56"/>
        <v>4.4207830348418851</v>
      </c>
      <c r="AD147" s="3">
        <f t="shared" si="57"/>
        <v>641.1578005571987</v>
      </c>
      <c r="AI147" s="94">
        <f t="shared" si="58"/>
        <v>0.54083175881192236</v>
      </c>
    </row>
    <row r="148" spans="2:35">
      <c r="B148" s="39">
        <f t="shared" si="60"/>
        <v>120</v>
      </c>
      <c r="C148" s="42">
        <f t="shared" si="61"/>
        <v>1.4244604316547966</v>
      </c>
      <c r="D148" s="10">
        <f t="shared" si="62"/>
        <v>8.4755395683452193</v>
      </c>
      <c r="E148" s="40">
        <f t="shared" si="63"/>
        <v>19.848920863309559</v>
      </c>
      <c r="F148" s="40">
        <f t="shared" si="64"/>
        <v>36.799999999999997</v>
      </c>
      <c r="G148" s="3">
        <f t="shared" si="65"/>
        <v>268.60431654676177</v>
      </c>
      <c r="H148" s="3">
        <f t="shared" si="66"/>
        <v>107.82541057508477</v>
      </c>
      <c r="I148">
        <f t="shared" si="48"/>
        <v>1.0782541057508477E-4</v>
      </c>
      <c r="J148" s="4">
        <f t="shared" si="67"/>
        <v>321.02337783024541</v>
      </c>
      <c r="K148" s="40">
        <f t="shared" si="68"/>
        <v>2.9772516155336053</v>
      </c>
      <c r="L148" s="40">
        <f t="shared" si="49"/>
        <v>3.0227483844663947</v>
      </c>
      <c r="M148" s="10">
        <f t="shared" si="69"/>
        <v>4.521783034841885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13.366689138586871</v>
      </c>
      <c r="Q148" s="42">
        <f t="shared" si="71"/>
        <v>0.11060123703906904</v>
      </c>
      <c r="R148" s="4">
        <f t="shared" si="72"/>
        <v>202577.80521361894</v>
      </c>
      <c r="S148">
        <f t="shared" si="52"/>
        <v>2.0257780521361894E-4</v>
      </c>
      <c r="T148" s="41">
        <f t="shared" si="53"/>
        <v>1.199852204937131E-4</v>
      </c>
      <c r="U148" s="42">
        <f t="shared" si="73"/>
        <v>0.36353600034609984</v>
      </c>
      <c r="V148" s="42">
        <f t="shared" si="74"/>
        <v>0.54639979609255507</v>
      </c>
      <c r="W148" s="42">
        <f t="shared" si="75"/>
        <v>0.54111265992614777</v>
      </c>
      <c r="X148" s="42">
        <f t="shared" si="76"/>
        <v>5.2871361664073024E-3</v>
      </c>
      <c r="Y148" s="42">
        <f t="shared" si="59"/>
        <v>1.6950462987346416E-3</v>
      </c>
      <c r="Z148" s="10">
        <f t="shared" si="77"/>
        <v>14.127125755654692</v>
      </c>
      <c r="AA148">
        <f t="shared" si="54"/>
        <v>4524072.4939992568</v>
      </c>
      <c r="AB148" s="10">
        <f t="shared" si="55"/>
        <v>4.5240724939992569</v>
      </c>
      <c r="AC148" s="10">
        <f t="shared" si="56"/>
        <v>4.4230724939992569</v>
      </c>
      <c r="AD148" s="3">
        <f t="shared" si="57"/>
        <v>641.48984684543245</v>
      </c>
      <c r="AI148" s="94">
        <f t="shared" si="58"/>
        <v>0.54111265992614777</v>
      </c>
    </row>
    <row r="149" spans="2:35">
      <c r="B149" s="39">
        <f t="shared" si="60"/>
        <v>121</v>
      </c>
      <c r="C149" s="42">
        <f t="shared" si="61"/>
        <v>1.43633093525192</v>
      </c>
      <c r="D149" s="10">
        <f t="shared" si="62"/>
        <v>8.4636690647480961</v>
      </c>
      <c r="E149" s="40">
        <f t="shared" si="63"/>
        <v>19.872661870503805</v>
      </c>
      <c r="F149" s="40">
        <f t="shared" si="64"/>
        <v>36.799999999999997</v>
      </c>
      <c r="G149" s="3">
        <f t="shared" si="65"/>
        <v>268.50935251798478</v>
      </c>
      <c r="H149" s="3">
        <f t="shared" si="66"/>
        <v>107.82541057508477</v>
      </c>
      <c r="I149">
        <f t="shared" si="48"/>
        <v>1.0782541057508477E-4</v>
      </c>
      <c r="J149" s="4">
        <f t="shared" si="67"/>
        <v>321.76403215986454</v>
      </c>
      <c r="K149" s="40">
        <f t="shared" si="68"/>
        <v>2.9841206302275336</v>
      </c>
      <c r="L149" s="40">
        <f t="shared" si="49"/>
        <v>3.0158793697724664</v>
      </c>
      <c r="M149" s="10">
        <f t="shared" si="69"/>
        <v>4.5240724939992569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13.368847692266232</v>
      </c>
      <c r="Q149" s="42">
        <f t="shared" si="71"/>
        <v>0.11148915975839138</v>
      </c>
      <c r="R149" s="4">
        <f t="shared" si="72"/>
        <v>202307.31199090474</v>
      </c>
      <c r="S149">
        <f t="shared" si="52"/>
        <v>2.0230731199090475E-4</v>
      </c>
      <c r="T149" s="41">
        <f t="shared" si="53"/>
        <v>1.2025571371642729E-4</v>
      </c>
      <c r="U149" s="42">
        <f t="shared" si="73"/>
        <v>0.36305058673327806</v>
      </c>
      <c r="V149" s="42">
        <f t="shared" si="74"/>
        <v>0.54668452812227986</v>
      </c>
      <c r="W149" s="42">
        <f t="shared" si="75"/>
        <v>0.54139289429292714</v>
      </c>
      <c r="X149" s="42">
        <f t="shared" si="76"/>
        <v>5.2916338293527154E-3</v>
      </c>
      <c r="Y149" s="42">
        <f t="shared" si="59"/>
        <v>1.6997448606340586E-3</v>
      </c>
      <c r="Z149" s="10">
        <f t="shared" si="77"/>
        <v>14.134420794692506</v>
      </c>
      <c r="AA149">
        <f t="shared" si="54"/>
        <v>4526356.5032923631</v>
      </c>
      <c r="AB149" s="10">
        <f t="shared" si="55"/>
        <v>4.5263565032923632</v>
      </c>
      <c r="AC149" s="10">
        <f t="shared" si="56"/>
        <v>4.4253565032923632</v>
      </c>
      <c r="AD149" s="3">
        <f t="shared" si="57"/>
        <v>641.82110272550585</v>
      </c>
      <c r="AI149" s="94">
        <f t="shared" si="58"/>
        <v>0.54139289429292714</v>
      </c>
    </row>
    <row r="150" spans="2:35">
      <c r="B150" s="39">
        <f t="shared" si="60"/>
        <v>122</v>
      </c>
      <c r="C150" s="42">
        <f t="shared" si="61"/>
        <v>1.4482014388490434</v>
      </c>
      <c r="D150" s="10">
        <f t="shared" si="62"/>
        <v>8.4517985611509729</v>
      </c>
      <c r="E150" s="40">
        <f t="shared" si="63"/>
        <v>19.896402877698051</v>
      </c>
      <c r="F150" s="40">
        <f t="shared" si="64"/>
        <v>36.799999999999997</v>
      </c>
      <c r="G150" s="3">
        <f t="shared" si="65"/>
        <v>268.41438848920779</v>
      </c>
      <c r="H150" s="3">
        <f t="shared" si="66"/>
        <v>107.82541057508477</v>
      </c>
      <c r="I150">
        <f t="shared" si="48"/>
        <v>1.0782541057508477E-4</v>
      </c>
      <c r="J150" s="4">
        <f t="shared" si="67"/>
        <v>322.50557184593492</v>
      </c>
      <c r="K150" s="40">
        <f t="shared" si="68"/>
        <v>2.9909978559400572</v>
      </c>
      <c r="L150" s="40">
        <f t="shared" si="49"/>
        <v>3.0090021440599428</v>
      </c>
      <c r="M150" s="10">
        <f t="shared" si="69"/>
        <v>4.5263565032923632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13.371000366574149</v>
      </c>
      <c r="Q150" s="42">
        <f t="shared" si="71"/>
        <v>0.11237693952592456</v>
      </c>
      <c r="R150" s="4">
        <f t="shared" si="72"/>
        <v>202036.72179681825</v>
      </c>
      <c r="S150">
        <f t="shared" si="52"/>
        <v>2.0203672179681825E-4</v>
      </c>
      <c r="T150" s="41">
        <f t="shared" si="53"/>
        <v>1.2052630391051378E-4</v>
      </c>
      <c r="U150" s="42">
        <f t="shared" si="73"/>
        <v>0.36256499910048018</v>
      </c>
      <c r="V150" s="42">
        <f t="shared" si="74"/>
        <v>0.54696857323877923</v>
      </c>
      <c r="W150" s="42">
        <f t="shared" si="75"/>
        <v>0.54167246158545168</v>
      </c>
      <c r="X150" s="42">
        <f t="shared" si="76"/>
        <v>5.296111653327551E-3</v>
      </c>
      <c r="Y150" s="42">
        <f t="shared" si="59"/>
        <v>1.7044466414064794E-3</v>
      </c>
      <c r="Z150" s="10">
        <f t="shared" si="77"/>
        <v>14.141698418562362</v>
      </c>
      <c r="AA150">
        <f t="shared" si="54"/>
        <v>4528635.0600573551</v>
      </c>
      <c r="AB150" s="10">
        <f t="shared" si="55"/>
        <v>4.5286350600573551</v>
      </c>
      <c r="AC150" s="10">
        <f t="shared" si="56"/>
        <v>4.4276350600573551</v>
      </c>
      <c r="AD150" s="3">
        <f t="shared" si="57"/>
        <v>642.15156781107396</v>
      </c>
      <c r="AI150" s="94">
        <f t="shared" si="58"/>
        <v>0.54167246158545168</v>
      </c>
    </row>
    <row r="151" spans="2:35">
      <c r="B151" s="39">
        <f t="shared" si="60"/>
        <v>123</v>
      </c>
      <c r="C151" s="42">
        <f t="shared" si="61"/>
        <v>1.4600719424461668</v>
      </c>
      <c r="D151" s="10">
        <f t="shared" si="62"/>
        <v>8.4399280575538498</v>
      </c>
      <c r="E151" s="40">
        <f t="shared" si="63"/>
        <v>19.920143884892298</v>
      </c>
      <c r="F151" s="40">
        <f t="shared" si="64"/>
        <v>36.799999999999997</v>
      </c>
      <c r="G151" s="3">
        <f t="shared" si="65"/>
        <v>268.31942446043081</v>
      </c>
      <c r="H151" s="3">
        <f t="shared" si="66"/>
        <v>107.82541057508477</v>
      </c>
      <c r="I151">
        <f t="shared" si="48"/>
        <v>1.0782541057508477E-4</v>
      </c>
      <c r="J151" s="4">
        <f t="shared" si="67"/>
        <v>323.24799688845701</v>
      </c>
      <c r="K151" s="40">
        <f t="shared" si="68"/>
        <v>2.99788329267118</v>
      </c>
      <c r="L151" s="40">
        <f t="shared" si="49"/>
        <v>3.00211670732882</v>
      </c>
      <c r="M151" s="10">
        <f t="shared" si="69"/>
        <v>4.5286350600573551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13.373147164925584</v>
      </c>
      <c r="Q151" s="42">
        <f t="shared" si="71"/>
        <v>0.1132645767777045</v>
      </c>
      <c r="R151" s="4">
        <f t="shared" si="72"/>
        <v>201766.03488359036</v>
      </c>
      <c r="S151">
        <f t="shared" si="52"/>
        <v>2.0176603488359035E-4</v>
      </c>
      <c r="T151" s="41">
        <f t="shared" si="53"/>
        <v>1.2079699082374168E-4</v>
      </c>
      <c r="U151" s="42">
        <f t="shared" si="73"/>
        <v>0.36207923790034702</v>
      </c>
      <c r="V151" s="42">
        <f t="shared" si="74"/>
        <v>0.5472519310777969</v>
      </c>
      <c r="W151" s="42">
        <f t="shared" si="75"/>
        <v>0.54195136147766076</v>
      </c>
      <c r="X151" s="42">
        <f t="shared" si="76"/>
        <v>5.3005696001361402E-3</v>
      </c>
      <c r="Y151" s="42">
        <f t="shared" si="59"/>
        <v>1.7091516244392127E-3</v>
      </c>
      <c r="Z151" s="10">
        <f t="shared" si="77"/>
        <v>14.148958618787816</v>
      </c>
      <c r="AA151">
        <f t="shared" si="54"/>
        <v>4530908.1616403339</v>
      </c>
      <c r="AB151" s="10">
        <f t="shared" si="55"/>
        <v>4.5309081616403342</v>
      </c>
      <c r="AC151" s="10">
        <f t="shared" si="56"/>
        <v>4.4299081616403342</v>
      </c>
      <c r="AD151" s="3">
        <f t="shared" si="57"/>
        <v>642.48124171723475</v>
      </c>
      <c r="AI151" s="94">
        <f t="shared" si="58"/>
        <v>0.54195136147766076</v>
      </c>
    </row>
    <row r="152" spans="2:35">
      <c r="B152" s="39">
        <f t="shared" si="60"/>
        <v>124</v>
      </c>
      <c r="C152" s="42">
        <f t="shared" si="61"/>
        <v>1.4719424460432902</v>
      </c>
      <c r="D152" s="10">
        <f t="shared" si="62"/>
        <v>8.4280575539567266</v>
      </c>
      <c r="E152" s="40">
        <f t="shared" si="63"/>
        <v>19.943884892086544</v>
      </c>
      <c r="F152" s="40">
        <f t="shared" si="64"/>
        <v>36.799999999999997</v>
      </c>
      <c r="G152" s="3">
        <f t="shared" si="65"/>
        <v>268.22446043165382</v>
      </c>
      <c r="H152" s="3">
        <f t="shared" si="66"/>
        <v>107.82541057508477</v>
      </c>
      <c r="I152">
        <f t="shared" si="48"/>
        <v>1.0782541057508477E-4</v>
      </c>
      <c r="J152" s="4">
        <f t="shared" si="67"/>
        <v>323.99130728743046</v>
      </c>
      <c r="K152" s="40">
        <f t="shared" si="68"/>
        <v>3.004776940420899</v>
      </c>
      <c r="L152" s="40">
        <f t="shared" si="49"/>
        <v>2.995223059579101</v>
      </c>
      <c r="M152" s="10">
        <f t="shared" si="69"/>
        <v>4.5309081616403342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13.375288090725862</v>
      </c>
      <c r="Q152" s="42">
        <f t="shared" si="71"/>
        <v>0.1141520719491434</v>
      </c>
      <c r="R152" s="4">
        <f t="shared" si="72"/>
        <v>201495.25150345219</v>
      </c>
      <c r="S152">
        <f t="shared" si="52"/>
        <v>2.014952515034522E-4</v>
      </c>
      <c r="T152" s="41">
        <f t="shared" si="53"/>
        <v>1.2106777420387984E-4</v>
      </c>
      <c r="U152" s="42">
        <f t="shared" si="73"/>
        <v>0.36159330358552011</v>
      </c>
      <c r="V152" s="42">
        <f t="shared" si="74"/>
        <v>0.54753460127457854</v>
      </c>
      <c r="W152" s="42">
        <f t="shared" si="75"/>
        <v>0.54222959364471213</v>
      </c>
      <c r="X152" s="42">
        <f t="shared" si="76"/>
        <v>5.3050076298664095E-3</v>
      </c>
      <c r="Y152" s="42">
        <f t="shared" si="59"/>
        <v>1.7138597930951656E-3</v>
      </c>
      <c r="Z152" s="10">
        <f t="shared" si="77"/>
        <v>14.156201386910785</v>
      </c>
      <c r="AA152">
        <f t="shared" si="54"/>
        <v>4533175.8053931557</v>
      </c>
      <c r="AB152" s="10">
        <f t="shared" si="55"/>
        <v>4.5331758053931557</v>
      </c>
      <c r="AC152" s="10">
        <f t="shared" si="56"/>
        <v>4.4321758053931557</v>
      </c>
      <c r="AD152" s="3">
        <f t="shared" si="57"/>
        <v>642.81012405992101</v>
      </c>
      <c r="AI152" s="94">
        <f t="shared" si="58"/>
        <v>0.54222959364471213</v>
      </c>
    </row>
    <row r="153" spans="2:35">
      <c r="B153" s="39">
        <f t="shared" si="60"/>
        <v>125</v>
      </c>
      <c r="C153" s="42">
        <f t="shared" si="61"/>
        <v>1.4838129496404135</v>
      </c>
      <c r="D153" s="10">
        <f t="shared" si="62"/>
        <v>8.4161870503596035</v>
      </c>
      <c r="E153" s="40">
        <f t="shared" si="63"/>
        <v>19.96762589928079</v>
      </c>
      <c r="F153" s="40">
        <f t="shared" si="64"/>
        <v>36.799999999999997</v>
      </c>
      <c r="G153" s="3">
        <f t="shared" si="65"/>
        <v>268.12949640287684</v>
      </c>
      <c r="H153" s="3">
        <f t="shared" si="66"/>
        <v>107.82541057508477</v>
      </c>
      <c r="I153">
        <f t="shared" si="48"/>
        <v>1.0782541057508477E-4</v>
      </c>
      <c r="J153" s="4">
        <f t="shared" si="67"/>
        <v>324.73550304285538</v>
      </c>
      <c r="K153" s="40">
        <f t="shared" si="68"/>
        <v>3.0116787991892147</v>
      </c>
      <c r="L153" s="40">
        <f t="shared" si="49"/>
        <v>2.9883212008107853</v>
      </c>
      <c r="M153" s="10">
        <f t="shared" si="69"/>
        <v>4.5331758053931557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13.37742314736675</v>
      </c>
      <c r="Q153" s="42">
        <f t="shared" si="71"/>
        <v>0.11503942547503226</v>
      </c>
      <c r="R153" s="4">
        <f t="shared" si="72"/>
        <v>201224.37190863481</v>
      </c>
      <c r="S153">
        <f t="shared" si="52"/>
        <v>2.0122437190863481E-4</v>
      </c>
      <c r="T153" s="41">
        <f t="shared" si="53"/>
        <v>1.2133865379869722E-4</v>
      </c>
      <c r="U153" s="42">
        <f t="shared" si="73"/>
        <v>0.3611071966086406</v>
      </c>
      <c r="V153" s="42">
        <f t="shared" si="74"/>
        <v>0.54781658346663065</v>
      </c>
      <c r="W153" s="42">
        <f t="shared" si="75"/>
        <v>0.54250715776246772</v>
      </c>
      <c r="X153" s="42">
        <f t="shared" si="76"/>
        <v>5.3094257041629289E-3</v>
      </c>
      <c r="Y153" s="42">
        <f t="shared" si="59"/>
        <v>1.7185711307141996E-3</v>
      </c>
      <c r="Z153" s="10">
        <f t="shared" si="77"/>
        <v>14.163426714502179</v>
      </c>
      <c r="AA153">
        <f t="shared" si="54"/>
        <v>4535437.9886767464</v>
      </c>
      <c r="AB153" s="10">
        <f t="shared" si="55"/>
        <v>4.5354379886767466</v>
      </c>
      <c r="AC153" s="10">
        <f t="shared" si="56"/>
        <v>4.4344379886767467</v>
      </c>
      <c r="AD153" s="3">
        <f t="shared" si="57"/>
        <v>643.13821445638087</v>
      </c>
      <c r="AI153" s="94">
        <f t="shared" si="58"/>
        <v>0.54250715776246772</v>
      </c>
    </row>
    <row r="154" spans="2:35">
      <c r="B154" s="39">
        <f t="shared" si="60"/>
        <v>126</v>
      </c>
      <c r="C154" s="42">
        <f t="shared" si="61"/>
        <v>1.4956834532375369</v>
      </c>
      <c r="D154" s="10">
        <f t="shared" si="62"/>
        <v>8.4043165467624803</v>
      </c>
      <c r="E154" s="40">
        <f t="shared" si="63"/>
        <v>19.991366906475037</v>
      </c>
      <c r="F154" s="40">
        <f t="shared" si="64"/>
        <v>36.799999999999997</v>
      </c>
      <c r="G154" s="3">
        <f t="shared" si="65"/>
        <v>268.03453237409985</v>
      </c>
      <c r="H154" s="3">
        <f t="shared" si="66"/>
        <v>107.82541057508477</v>
      </c>
      <c r="I154">
        <f t="shared" si="48"/>
        <v>1.0782541057508477E-4</v>
      </c>
      <c r="J154" s="4">
        <f t="shared" si="67"/>
        <v>325.4805841547319</v>
      </c>
      <c r="K154" s="40">
        <f t="shared" si="68"/>
        <v>3.0185888689761291</v>
      </c>
      <c r="L154" s="40">
        <f t="shared" si="49"/>
        <v>2.9814111310238709</v>
      </c>
      <c r="M154" s="10">
        <f t="shared" si="69"/>
        <v>4.5354379886767466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13.379552338229621</v>
      </c>
      <c r="Q154" s="42">
        <f t="shared" si="71"/>
        <v>0.11592663778954337</v>
      </c>
      <c r="R154" s="4">
        <f t="shared" si="72"/>
        <v>200953.39635136921</v>
      </c>
      <c r="S154">
        <f t="shared" si="52"/>
        <v>2.009533963513692E-4</v>
      </c>
      <c r="T154" s="41">
        <f t="shared" si="53"/>
        <v>1.2160962935596283E-4</v>
      </c>
      <c r="U154" s="42">
        <f t="shared" si="73"/>
        <v>0.36062091742234964</v>
      </c>
      <c r="V154" s="42">
        <f t="shared" si="74"/>
        <v>0.54809787729211201</v>
      </c>
      <c r="W154" s="42">
        <f t="shared" si="75"/>
        <v>0.54278405350789927</v>
      </c>
      <c r="X154" s="42">
        <f t="shared" si="76"/>
        <v>5.3138237842127456E-3</v>
      </c>
      <c r="Y154" s="42">
        <f t="shared" si="59"/>
        <v>1.7232856206126951E-3</v>
      </c>
      <c r="Z154" s="10">
        <f t="shared" si="77"/>
        <v>14.170634593157716</v>
      </c>
      <c r="AA154">
        <f t="shared" si="54"/>
        <v>4537694.7088598041</v>
      </c>
      <c r="AB154" s="10">
        <f t="shared" si="55"/>
        <v>4.5376947088598039</v>
      </c>
      <c r="AC154" s="10">
        <f t="shared" si="56"/>
        <v>4.4366947088598039</v>
      </c>
      <c r="AD154" s="3">
        <f t="shared" si="57"/>
        <v>643.46551252498966</v>
      </c>
      <c r="AI154" s="94">
        <f t="shared" si="58"/>
        <v>0.54278405350789927</v>
      </c>
    </row>
    <row r="155" spans="2:35">
      <c r="B155" s="39">
        <f t="shared" si="60"/>
        <v>127</v>
      </c>
      <c r="C155" s="42">
        <f t="shared" si="61"/>
        <v>1.5075539568346603</v>
      </c>
      <c r="D155" s="10">
        <f t="shared" si="62"/>
        <v>8.3924460431653571</v>
      </c>
      <c r="E155" s="40">
        <f t="shared" si="63"/>
        <v>20.015107913669283</v>
      </c>
      <c r="F155" s="40">
        <f t="shared" si="64"/>
        <v>36.799999999999997</v>
      </c>
      <c r="G155" s="3">
        <f t="shared" si="65"/>
        <v>267.93956834532287</v>
      </c>
      <c r="H155" s="3">
        <f t="shared" si="66"/>
        <v>107.82541057508477</v>
      </c>
      <c r="I155">
        <f t="shared" si="48"/>
        <v>1.0782541057508477E-4</v>
      </c>
      <c r="J155" s="4">
        <f t="shared" si="67"/>
        <v>326.22655062305978</v>
      </c>
      <c r="K155" s="40">
        <f t="shared" si="68"/>
        <v>3.0255071497816393</v>
      </c>
      <c r="L155" s="40">
        <f t="shared" si="49"/>
        <v>2.9744928502183607</v>
      </c>
      <c r="M155" s="10">
        <f t="shared" si="69"/>
        <v>4.5376947088598039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13.381675666684256</v>
      </c>
      <c r="Q155" s="42">
        <f t="shared" si="71"/>
        <v>0.11681370932623267</v>
      </c>
      <c r="R155" s="4">
        <f t="shared" si="72"/>
        <v>200682.32508388651</v>
      </c>
      <c r="S155">
        <f t="shared" si="52"/>
        <v>2.006823250838865E-4</v>
      </c>
      <c r="T155" s="41">
        <f t="shared" si="53"/>
        <v>1.2188070062344554E-4</v>
      </c>
      <c r="U155" s="42">
        <f t="shared" si="73"/>
        <v>0.36013446647928854</v>
      </c>
      <c r="V155" s="42">
        <f t="shared" si="74"/>
        <v>0.5483784823900687</v>
      </c>
      <c r="W155" s="42">
        <f t="shared" si="75"/>
        <v>0.54306028055893052</v>
      </c>
      <c r="X155" s="42">
        <f t="shared" si="76"/>
        <v>5.3182018311381807E-3</v>
      </c>
      <c r="Y155" s="42">
        <f t="shared" si="59"/>
        <v>1.7280032460834666E-3</v>
      </c>
      <c r="Z155" s="10">
        <f t="shared" si="77"/>
        <v>14.177825014496674</v>
      </c>
      <c r="AA155">
        <f t="shared" si="54"/>
        <v>4539945.9633184029</v>
      </c>
      <c r="AB155" s="10">
        <f t="shared" si="55"/>
        <v>4.5399459633184032</v>
      </c>
      <c r="AC155" s="10">
        <f t="shared" si="56"/>
        <v>4.4389459633184032</v>
      </c>
      <c r="AD155" s="3">
        <f t="shared" si="57"/>
        <v>643.79201788519254</v>
      </c>
      <c r="AI155" s="94">
        <f t="shared" si="58"/>
        <v>0.54306028055893052</v>
      </c>
    </row>
    <row r="156" spans="2:35">
      <c r="B156" s="39">
        <f t="shared" si="60"/>
        <v>128</v>
      </c>
      <c r="C156" s="42">
        <f t="shared" si="61"/>
        <v>1.5194244604317837</v>
      </c>
      <c r="D156" s="10">
        <f t="shared" si="62"/>
        <v>8.380575539568234</v>
      </c>
      <c r="E156" s="40">
        <f t="shared" si="63"/>
        <v>20.038848920863529</v>
      </c>
      <c r="F156" s="40">
        <f t="shared" si="64"/>
        <v>36.799999999999997</v>
      </c>
      <c r="G156" s="3">
        <f t="shared" si="65"/>
        <v>267.84460431654588</v>
      </c>
      <c r="H156" s="3">
        <f t="shared" si="66"/>
        <v>107.82541057508477</v>
      </c>
      <c r="I156">
        <f t="shared" ref="I156:I219" si="78">H156/1000^2</f>
        <v>1.0782541057508477E-4</v>
      </c>
      <c r="J156" s="4">
        <f t="shared" si="67"/>
        <v>326.97340244783902</v>
      </c>
      <c r="K156" s="40">
        <f t="shared" si="68"/>
        <v>3.032433641605746</v>
      </c>
      <c r="L156" s="40">
        <f t="shared" ref="L156:L219" si="79">IF((gstar-K156)&lt;0,0,gstar-K156)</f>
        <v>2.967566358394254</v>
      </c>
      <c r="M156" s="10">
        <f t="shared" si="69"/>
        <v>4.5399459633184032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13.383793136088514</v>
      </c>
      <c r="Q156" s="42">
        <f t="shared" si="71"/>
        <v>0.1177006405180422</v>
      </c>
      <c r="R156" s="4">
        <f t="shared" si="72"/>
        <v>200411.15835841771</v>
      </c>
      <c r="S156">
        <f t="shared" ref="S156:S219" si="82">R156/1000^3</f>
        <v>2.0041115835841772E-4</v>
      </c>
      <c r="T156" s="41">
        <f t="shared" ref="T156:T219" si="83">(vc/1000^3-S156)</f>
        <v>1.2215186734891432E-4</v>
      </c>
      <c r="U156" s="42">
        <f t="shared" si="73"/>
        <v>0.3596478442320985</v>
      </c>
      <c r="V156" s="42">
        <f t="shared" si="74"/>
        <v>0.54865839840092023</v>
      </c>
      <c r="W156" s="42">
        <f t="shared" si="75"/>
        <v>0.54333583859438761</v>
      </c>
      <c r="X156" s="42">
        <f t="shared" si="76"/>
        <v>5.322559806532623E-3</v>
      </c>
      <c r="Y156" s="42">
        <f t="shared" si="59"/>
        <v>1.7327239903961521E-3</v>
      </c>
      <c r="Z156" s="10">
        <f t="shared" si="77"/>
        <v>14.184997970164494</v>
      </c>
      <c r="AA156">
        <f t="shared" ref="AA156:AA219" si="84">Z156*rat*to+patm*1000000</f>
        <v>4542191.7494368088</v>
      </c>
      <c r="AB156" s="10">
        <f t="shared" ref="AB156:AB219" si="85">AA156/1000000</f>
        <v>4.5421917494368085</v>
      </c>
      <c r="AC156" s="10">
        <f t="shared" ref="AC156:AC219" si="86">AB156-patm</f>
        <v>4.4411917494368085</v>
      </c>
      <c r="AD156" s="3">
        <f t="shared" ref="AD156:AD219" si="87">AC156*1000000/6895</f>
        <v>644.11773015762276</v>
      </c>
      <c r="AI156" s="94">
        <f t="shared" si="58"/>
        <v>0.54333583859438761</v>
      </c>
    </row>
    <row r="157" spans="2:35">
      <c r="B157" s="39">
        <f t="shared" si="60"/>
        <v>129</v>
      </c>
      <c r="C157" s="42">
        <f t="shared" si="61"/>
        <v>1.5312949640289071</v>
      </c>
      <c r="D157" s="10">
        <f t="shared" si="62"/>
        <v>8.3687050359711108</v>
      </c>
      <c r="E157" s="40">
        <f t="shared" si="63"/>
        <v>20.062589928057776</v>
      </c>
      <c r="F157" s="40">
        <f t="shared" si="64"/>
        <v>36.799999999999997</v>
      </c>
      <c r="G157" s="3">
        <f t="shared" si="65"/>
        <v>267.7496402877689</v>
      </c>
      <c r="H157" s="3">
        <f t="shared" si="66"/>
        <v>107.82541057508477</v>
      </c>
      <c r="I157">
        <f t="shared" si="78"/>
        <v>1.0782541057508477E-4</v>
      </c>
      <c r="J157" s="4">
        <f t="shared" si="67"/>
        <v>327.72113962906985</v>
      </c>
      <c r="K157" s="40">
        <f t="shared" si="68"/>
        <v>3.0393683444484503</v>
      </c>
      <c r="L157" s="40">
        <f t="shared" si="79"/>
        <v>2.9606316555515497</v>
      </c>
      <c r="M157" s="10">
        <f t="shared" si="69"/>
        <v>4.5421917494368085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13.385904749789127</v>
      </c>
      <c r="Q157" s="42">
        <f t="shared" si="71"/>
        <v>0.11858743179730259</v>
      </c>
      <c r="R157" s="4">
        <f t="shared" si="72"/>
        <v>200139.89642719386</v>
      </c>
      <c r="S157">
        <f t="shared" si="82"/>
        <v>2.0013989642719387E-4</v>
      </c>
      <c r="T157" s="41">
        <f t="shared" si="83"/>
        <v>1.2242312928013817E-4</v>
      </c>
      <c r="U157" s="42">
        <f t="shared" si="73"/>
        <v>0.35916105113342073</v>
      </c>
      <c r="V157" s="42">
        <f t="shared" si="74"/>
        <v>0.54893762496601572</v>
      </c>
      <c r="W157" s="42">
        <f t="shared" si="75"/>
        <v>0.54361072729409954</v>
      </c>
      <c r="X157" s="42">
        <f t="shared" si="76"/>
        <v>5.3268976719161865E-3</v>
      </c>
      <c r="Y157" s="42">
        <f t="shared" si="59"/>
        <v>1.7374478367971199E-3</v>
      </c>
      <c r="Z157" s="10">
        <f t="shared" si="77"/>
        <v>14.192153451831443</v>
      </c>
      <c r="AA157">
        <f t="shared" si="84"/>
        <v>4544432.0646070568</v>
      </c>
      <c r="AB157" s="10">
        <f t="shared" si="85"/>
        <v>4.5444320646070571</v>
      </c>
      <c r="AC157" s="10">
        <f t="shared" si="86"/>
        <v>4.4434320646070571</v>
      </c>
      <c r="AD157" s="3">
        <f t="shared" si="87"/>
        <v>644.44264896404013</v>
      </c>
      <c r="AI157" s="94">
        <f t="shared" ref="AI157:AI220" si="88">($M157-patm)*1000000*$I157/SQRT(rat*to)*SQRT(k)*(2/(k+1))^((k+1)/2/(k-1))</f>
        <v>0.54361072729409954</v>
      </c>
    </row>
    <row r="158" spans="2:35">
      <c r="B158" s="39">
        <f t="shared" si="60"/>
        <v>130</v>
      </c>
      <c r="C158" s="42">
        <f t="shared" si="61"/>
        <v>1.5431654676260305</v>
      </c>
      <c r="D158" s="10">
        <f t="shared" si="62"/>
        <v>8.3568345323739877</v>
      </c>
      <c r="E158" s="40">
        <f t="shared" si="63"/>
        <v>20.086330935252022</v>
      </c>
      <c r="F158" s="40">
        <f t="shared" si="64"/>
        <v>36.799999999999997</v>
      </c>
      <c r="G158" s="3">
        <f t="shared" si="65"/>
        <v>267.65467625899191</v>
      </c>
      <c r="H158" s="3">
        <f t="shared" si="66"/>
        <v>107.82541057508477</v>
      </c>
      <c r="I158">
        <f t="shared" si="78"/>
        <v>1.0782541057508477E-4</v>
      </c>
      <c r="J158" s="4">
        <f t="shared" si="67"/>
        <v>328.46976216675216</v>
      </c>
      <c r="K158" s="40">
        <f t="shared" si="68"/>
        <v>3.046311258309752</v>
      </c>
      <c r="L158" s="40">
        <f t="shared" si="79"/>
        <v>2.953688741690248</v>
      </c>
      <c r="M158" s="10">
        <f t="shared" si="69"/>
        <v>4.5444320646070571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13.388010511121347</v>
      </c>
      <c r="Q158" s="42">
        <f t="shared" si="71"/>
        <v>0.11947408359573541</v>
      </c>
      <c r="R158" s="4">
        <f t="shared" si="72"/>
        <v>199868.53954244603</v>
      </c>
      <c r="S158">
        <f t="shared" si="82"/>
        <v>1.9986853954244603E-4</v>
      </c>
      <c r="T158" s="41">
        <f t="shared" si="83"/>
        <v>1.2269448616488601E-4</v>
      </c>
      <c r="U158" s="42">
        <f t="shared" si="73"/>
        <v>0.35867408763589653</v>
      </c>
      <c r="V158" s="42">
        <f t="shared" si="74"/>
        <v>0.54921616172765331</v>
      </c>
      <c r="W158" s="42">
        <f t="shared" si="75"/>
        <v>0.54388494633884588</v>
      </c>
      <c r="X158" s="42">
        <f t="shared" si="76"/>
        <v>5.331215388807431E-3</v>
      </c>
      <c r="Y158" s="42">
        <f t="shared" ref="Y158:Y221" si="89">IF((X158*(Q158-Q157)+Y157)&lt;0,0,X158*(Q158-Q157)+Y157)</f>
        <v>1.7421747685094388E-3</v>
      </c>
      <c r="Z158" s="10">
        <f t="shared" si="77"/>
        <v>14.199291451191819</v>
      </c>
      <c r="AA158">
        <f t="shared" si="84"/>
        <v>4546666.90622871</v>
      </c>
      <c r="AB158" s="10">
        <f t="shared" si="85"/>
        <v>4.5466669062287099</v>
      </c>
      <c r="AC158" s="10">
        <f t="shared" si="86"/>
        <v>4.44566690622871</v>
      </c>
      <c r="AD158" s="3">
        <f t="shared" si="87"/>
        <v>644.76677392729664</v>
      </c>
      <c r="AI158" s="94">
        <f t="shared" si="88"/>
        <v>0.54388494633884588</v>
      </c>
    </row>
    <row r="159" spans="2:35">
      <c r="B159" s="39">
        <f t="shared" si="60"/>
        <v>131</v>
      </c>
      <c r="C159" s="42">
        <f t="shared" si="61"/>
        <v>1.5550359712231538</v>
      </c>
      <c r="D159" s="10">
        <f t="shared" si="62"/>
        <v>8.3449640287768645</v>
      </c>
      <c r="E159" s="40">
        <f t="shared" si="63"/>
        <v>20.110071942446268</v>
      </c>
      <c r="F159" s="40">
        <f t="shared" si="64"/>
        <v>36.799999999999997</v>
      </c>
      <c r="G159" s="3">
        <f t="shared" si="65"/>
        <v>267.55971223021493</v>
      </c>
      <c r="H159" s="3">
        <f t="shared" si="66"/>
        <v>107.82541057508477</v>
      </c>
      <c r="I159">
        <f t="shared" si="78"/>
        <v>1.0782541057508477E-4</v>
      </c>
      <c r="J159" s="4">
        <f t="shared" si="67"/>
        <v>329.21927006088595</v>
      </c>
      <c r="K159" s="40">
        <f t="shared" si="68"/>
        <v>3.0532623831896513</v>
      </c>
      <c r="L159" s="40">
        <f t="shared" si="79"/>
        <v>2.9467376168103487</v>
      </c>
      <c r="M159" s="10">
        <f t="shared" si="69"/>
        <v>4.5466669062287099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13.390110423408736</v>
      </c>
      <c r="Q159" s="42">
        <f t="shared" si="71"/>
        <v>0.12036059634445563</v>
      </c>
      <c r="R159" s="4">
        <f t="shared" si="72"/>
        <v>199597.08795640522</v>
      </c>
      <c r="S159">
        <f t="shared" si="82"/>
        <v>1.9959708795640521E-4</v>
      </c>
      <c r="T159" s="41">
        <f t="shared" si="83"/>
        <v>1.2296593775092682E-4</v>
      </c>
      <c r="U159" s="42">
        <f t="shared" si="73"/>
        <v>0.35818695419216695</v>
      </c>
      <c r="V159" s="42">
        <f t="shared" si="74"/>
        <v>0.54949400832962048</v>
      </c>
      <c r="W159" s="42">
        <f t="shared" si="75"/>
        <v>0.54415849541032846</v>
      </c>
      <c r="X159" s="42">
        <f t="shared" si="76"/>
        <v>5.3355129192920181E-3</v>
      </c>
      <c r="Y159" s="42">
        <f t="shared" si="89"/>
        <v>1.7469047687333527E-3</v>
      </c>
      <c r="Z159" s="10">
        <f t="shared" si="77"/>
        <v>14.20641195996723</v>
      </c>
      <c r="AA159">
        <f t="shared" si="84"/>
        <v>4548896.2717098789</v>
      </c>
      <c r="AB159" s="10">
        <f t="shared" si="85"/>
        <v>4.5488962717098786</v>
      </c>
      <c r="AC159" s="10">
        <f t="shared" si="86"/>
        <v>4.4478962717098787</v>
      </c>
      <c r="AD159" s="3">
        <f t="shared" si="87"/>
        <v>645.09010467148357</v>
      </c>
      <c r="AI159" s="94">
        <f t="shared" si="88"/>
        <v>0.54415849541032846</v>
      </c>
    </row>
    <row r="160" spans="2:35">
      <c r="B160" s="39">
        <f t="shared" si="60"/>
        <v>132</v>
      </c>
      <c r="C160" s="42">
        <f t="shared" si="61"/>
        <v>1.5669064748202772</v>
      </c>
      <c r="D160" s="10">
        <f t="shared" si="62"/>
        <v>8.3330935251797413</v>
      </c>
      <c r="E160" s="40">
        <f t="shared" si="63"/>
        <v>20.133812949640514</v>
      </c>
      <c r="F160" s="40">
        <f t="shared" si="64"/>
        <v>36.799999999999997</v>
      </c>
      <c r="G160" s="3">
        <f t="shared" si="65"/>
        <v>267.46474820143794</v>
      </c>
      <c r="H160" s="3">
        <f t="shared" si="66"/>
        <v>107.82541057508477</v>
      </c>
      <c r="I160">
        <f t="shared" si="78"/>
        <v>1.0782541057508477E-4</v>
      </c>
      <c r="J160" s="4">
        <f t="shared" si="67"/>
        <v>329.96966331147109</v>
      </c>
      <c r="K160" s="40">
        <f t="shared" si="68"/>
        <v>3.0602217190881462</v>
      </c>
      <c r="L160" s="40">
        <f t="shared" si="79"/>
        <v>2.9397782809118538</v>
      </c>
      <c r="M160" s="10">
        <f t="shared" si="69"/>
        <v>4.5488962717098786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13.392204489964177</v>
      </c>
      <c r="Q160" s="42">
        <f t="shared" si="71"/>
        <v>0.12124697047397395</v>
      </c>
      <c r="R160" s="4">
        <f t="shared" si="72"/>
        <v>199325.5419213025</v>
      </c>
      <c r="S160">
        <f t="shared" si="82"/>
        <v>1.9932554192130249E-4</v>
      </c>
      <c r="T160" s="41">
        <f t="shared" si="83"/>
        <v>1.2323748378602955E-4</v>
      </c>
      <c r="U160" s="42">
        <f t="shared" si="73"/>
        <v>0.35769965125487335</v>
      </c>
      <c r="V160" s="42">
        <f t="shared" si="74"/>
        <v>0.54977116441610452</v>
      </c>
      <c r="W160" s="42">
        <f t="shared" si="75"/>
        <v>0.54443137419129439</v>
      </c>
      <c r="X160" s="42">
        <f t="shared" si="76"/>
        <v>5.3397902248101259E-3</v>
      </c>
      <c r="Y160" s="42">
        <f t="shared" si="89"/>
        <v>1.7516378206456791E-3</v>
      </c>
      <c r="Z160" s="10">
        <f t="shared" si="77"/>
        <v>14.213514969901134</v>
      </c>
      <c r="AA160">
        <f t="shared" si="84"/>
        <v>4551120.1584655195</v>
      </c>
      <c r="AB160" s="10">
        <f t="shared" si="85"/>
        <v>4.5511201584655199</v>
      </c>
      <c r="AC160" s="10">
        <f t="shared" si="86"/>
        <v>4.4501201584655199</v>
      </c>
      <c r="AD160" s="3">
        <f t="shared" si="87"/>
        <v>645.41264082168516</v>
      </c>
      <c r="AI160" s="94">
        <f t="shared" si="88"/>
        <v>0.54443137419129439</v>
      </c>
    </row>
    <row r="161" spans="2:35">
      <c r="B161" s="39">
        <f t="shared" si="60"/>
        <v>133</v>
      </c>
      <c r="C161" s="42">
        <f t="shared" si="61"/>
        <v>1.5787769784174006</v>
      </c>
      <c r="D161" s="10">
        <f t="shared" si="62"/>
        <v>8.3212230215826182</v>
      </c>
      <c r="E161" s="40">
        <f t="shared" si="63"/>
        <v>20.157553956834761</v>
      </c>
      <c r="F161" s="40">
        <f t="shared" si="64"/>
        <v>36.799999999999997</v>
      </c>
      <c r="G161" s="3">
        <f t="shared" si="65"/>
        <v>267.36978417266096</v>
      </c>
      <c r="H161" s="3">
        <f t="shared" si="66"/>
        <v>107.82541057508477</v>
      </c>
      <c r="I161">
        <f t="shared" si="78"/>
        <v>1.0782541057508477E-4</v>
      </c>
      <c r="J161" s="4">
        <f t="shared" si="67"/>
        <v>330.72094191850783</v>
      </c>
      <c r="K161" s="40">
        <f t="shared" si="68"/>
        <v>3.0671892660052391</v>
      </c>
      <c r="L161" s="40">
        <f t="shared" si="79"/>
        <v>2.9328107339947609</v>
      </c>
      <c r="M161" s="10">
        <f t="shared" si="69"/>
        <v>4.5511201584655199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13.394292714088289</v>
      </c>
      <c r="Q161" s="42">
        <f t="shared" si="71"/>
        <v>0.12213320641419928</v>
      </c>
      <c r="R161" s="4">
        <f t="shared" si="72"/>
        <v>199053.90168936894</v>
      </c>
      <c r="S161">
        <f t="shared" si="82"/>
        <v>1.9905390168936893E-4</v>
      </c>
      <c r="T161" s="41">
        <f t="shared" si="83"/>
        <v>1.2350912401796311E-4</v>
      </c>
      <c r="U161" s="42">
        <f t="shared" si="73"/>
        <v>0.35721217927665699</v>
      </c>
      <c r="V161" s="42">
        <f t="shared" si="74"/>
        <v>0.55004762963282394</v>
      </c>
      <c r="W161" s="42">
        <f t="shared" si="75"/>
        <v>0.54470358236532945</v>
      </c>
      <c r="X161" s="42">
        <f t="shared" si="76"/>
        <v>5.3440472674944894E-3</v>
      </c>
      <c r="Y161" s="42">
        <f t="shared" si="89"/>
        <v>1.7563739074003958E-3</v>
      </c>
      <c r="Z161" s="10">
        <f t="shared" si="77"/>
        <v>14.220600472763046</v>
      </c>
      <c r="AA161">
        <f t="shared" si="84"/>
        <v>4553338.5639187396</v>
      </c>
      <c r="AB161" s="10">
        <f t="shared" si="85"/>
        <v>4.5533385639187394</v>
      </c>
      <c r="AC161" s="10">
        <f t="shared" si="86"/>
        <v>4.4523385639187394</v>
      </c>
      <c r="AD161" s="3">
        <f t="shared" si="87"/>
        <v>645.7343820041682</v>
      </c>
      <c r="AI161" s="94">
        <f t="shared" si="88"/>
        <v>0.54470358236532945</v>
      </c>
    </row>
    <row r="162" spans="2:35">
      <c r="B162" s="39">
        <f t="shared" si="60"/>
        <v>134</v>
      </c>
      <c r="C162" s="42">
        <f t="shared" si="61"/>
        <v>1.590647482014524</v>
      </c>
      <c r="D162" s="10">
        <f t="shared" si="62"/>
        <v>8.309352517985495</v>
      </c>
      <c r="E162" s="40">
        <f t="shared" si="63"/>
        <v>20.181294964029007</v>
      </c>
      <c r="F162" s="40">
        <f t="shared" si="64"/>
        <v>36.799999999999997</v>
      </c>
      <c r="G162" s="3">
        <f t="shared" si="65"/>
        <v>267.27482014388397</v>
      </c>
      <c r="H162" s="3">
        <f t="shared" si="66"/>
        <v>107.82541057508477</v>
      </c>
      <c r="I162">
        <f t="shared" si="78"/>
        <v>1.0782541057508477E-4</v>
      </c>
      <c r="J162" s="4">
        <f t="shared" si="67"/>
        <v>331.47310588199593</v>
      </c>
      <c r="K162" s="40">
        <f t="shared" si="68"/>
        <v>3.0741650239409286</v>
      </c>
      <c r="L162" s="40">
        <f t="shared" si="79"/>
        <v>2.9258349760590714</v>
      </c>
      <c r="M162" s="10">
        <f t="shared" si="69"/>
        <v>4.5533385639187394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13.396375099070704</v>
      </c>
      <c r="Q162" s="42">
        <f t="shared" si="71"/>
        <v>0.12301930459444109</v>
      </c>
      <c r="R162" s="4">
        <f t="shared" si="72"/>
        <v>198782.16751283556</v>
      </c>
      <c r="S162">
        <f t="shared" si="82"/>
        <v>1.9878216751283555E-4</v>
      </c>
      <c r="T162" s="41">
        <f t="shared" si="83"/>
        <v>1.2378085819449649E-4</v>
      </c>
      <c r="U162" s="42">
        <f t="shared" si="73"/>
        <v>0.35672453871015902</v>
      </c>
      <c r="V162" s="42">
        <f t="shared" si="74"/>
        <v>0.55032340362655707</v>
      </c>
      <c r="W162" s="42">
        <f t="shared" si="75"/>
        <v>0.54497511961701661</v>
      </c>
      <c r="X162" s="42">
        <f t="shared" si="76"/>
        <v>5.3482840095404605E-3</v>
      </c>
      <c r="Y162" s="42">
        <f t="shared" si="89"/>
        <v>1.761113012128666E-3</v>
      </c>
      <c r="Z162" s="10">
        <f t="shared" si="77"/>
        <v>14.227668460348163</v>
      </c>
      <c r="AA162">
        <f t="shared" si="84"/>
        <v>4555551.4855006933</v>
      </c>
      <c r="AB162" s="10">
        <f t="shared" si="85"/>
        <v>4.5555514855006933</v>
      </c>
      <c r="AC162" s="10">
        <f t="shared" si="86"/>
        <v>4.4545514855006934</v>
      </c>
      <c r="AD162" s="3">
        <f t="shared" si="87"/>
        <v>646.05532784636591</v>
      </c>
      <c r="AI162" s="94">
        <f t="shared" si="88"/>
        <v>0.54497511961701661</v>
      </c>
    </row>
    <row r="163" spans="2:35">
      <c r="B163" s="39">
        <f t="shared" si="60"/>
        <v>135</v>
      </c>
      <c r="C163" s="42">
        <f t="shared" si="61"/>
        <v>1.6025179856116474</v>
      </c>
      <c r="D163" s="10">
        <f t="shared" si="62"/>
        <v>8.2974820143883719</v>
      </c>
      <c r="E163" s="40">
        <f t="shared" si="63"/>
        <v>20.205035971223253</v>
      </c>
      <c r="F163" s="40">
        <f t="shared" si="64"/>
        <v>36.799999999999997</v>
      </c>
      <c r="G163" s="3">
        <f t="shared" si="65"/>
        <v>267.17985611510699</v>
      </c>
      <c r="H163" s="3">
        <f t="shared" si="66"/>
        <v>107.82541057508477</v>
      </c>
      <c r="I163">
        <f t="shared" si="78"/>
        <v>1.0782541057508477E-4</v>
      </c>
      <c r="J163" s="4">
        <f t="shared" si="67"/>
        <v>332.22615520193551</v>
      </c>
      <c r="K163" s="40">
        <f t="shared" si="68"/>
        <v>3.0811489928952152</v>
      </c>
      <c r="L163" s="40">
        <f t="shared" si="79"/>
        <v>2.9188510071047848</v>
      </c>
      <c r="M163" s="10">
        <f t="shared" si="69"/>
        <v>4.5555514855006933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13.398451648189999</v>
      </c>
      <c r="Q163" s="42">
        <f t="shared" si="71"/>
        <v>0.12390526544341179</v>
      </c>
      <c r="R163" s="4">
        <f t="shared" si="72"/>
        <v>198510.33964393343</v>
      </c>
      <c r="S163">
        <f t="shared" si="82"/>
        <v>1.9851033964393344E-4</v>
      </c>
      <c r="T163" s="41">
        <f t="shared" si="83"/>
        <v>1.2405268606339859E-4</v>
      </c>
      <c r="U163" s="42">
        <f t="shared" si="73"/>
        <v>0.3562367300080207</v>
      </c>
      <c r="V163" s="42">
        <f t="shared" si="74"/>
        <v>0.55059848604490202</v>
      </c>
      <c r="W163" s="42">
        <f t="shared" si="75"/>
        <v>0.54524598563192439</v>
      </c>
      <c r="X163" s="42">
        <f t="shared" si="76"/>
        <v>5.3525004129776343E-3</v>
      </c>
      <c r="Y163" s="42">
        <f t="shared" si="89"/>
        <v>1.7658551179386638E-3</v>
      </c>
      <c r="Z163" s="10">
        <f t="shared" si="77"/>
        <v>14.234718924475384</v>
      </c>
      <c r="AA163">
        <f t="shared" si="84"/>
        <v>4557758.9206499523</v>
      </c>
      <c r="AB163" s="10">
        <f t="shared" si="85"/>
        <v>4.5577589206499525</v>
      </c>
      <c r="AC163" s="10">
        <f t="shared" si="86"/>
        <v>4.4567589206499525</v>
      </c>
      <c r="AD163" s="3">
        <f t="shared" si="87"/>
        <v>646.37547797678781</v>
      </c>
      <c r="AI163" s="94">
        <f t="shared" si="88"/>
        <v>0.54524598563192439</v>
      </c>
    </row>
    <row r="164" spans="2:35">
      <c r="B164" s="39">
        <f t="shared" si="60"/>
        <v>136</v>
      </c>
      <c r="C164" s="42">
        <f t="shared" si="61"/>
        <v>1.6143884892087708</v>
      </c>
      <c r="D164" s="10">
        <f t="shared" si="62"/>
        <v>8.2856115107912487</v>
      </c>
      <c r="E164" s="40">
        <f t="shared" si="63"/>
        <v>20.2287769784175</v>
      </c>
      <c r="F164" s="40">
        <f t="shared" si="64"/>
        <v>36.799999999999997</v>
      </c>
      <c r="G164" s="3">
        <f t="shared" si="65"/>
        <v>267.08489208633</v>
      </c>
      <c r="H164" s="3">
        <f t="shared" si="66"/>
        <v>107.82541057508477</v>
      </c>
      <c r="I164">
        <f t="shared" si="78"/>
        <v>1.0782541057508477E-4</v>
      </c>
      <c r="J164" s="4">
        <f t="shared" si="67"/>
        <v>332.98008987832657</v>
      </c>
      <c r="K164" s="40">
        <f t="shared" si="68"/>
        <v>3.0881411728680983</v>
      </c>
      <c r="L164" s="40">
        <f t="shared" si="79"/>
        <v>2.9118588271319017</v>
      </c>
      <c r="M164" s="10">
        <f t="shared" si="69"/>
        <v>4.5577589206499525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13.400522364713121</v>
      </c>
      <c r="Q164" s="42">
        <f t="shared" si="71"/>
        <v>0.1247910893892291</v>
      </c>
      <c r="R164" s="4">
        <f t="shared" si="72"/>
        <v>198238.41833489356</v>
      </c>
      <c r="S164">
        <f t="shared" si="82"/>
        <v>1.9823841833489355E-4</v>
      </c>
      <c r="T164" s="41">
        <f t="shared" si="83"/>
        <v>1.2432460737243849E-4</v>
      </c>
      <c r="U164" s="42">
        <f t="shared" si="73"/>
        <v>0.35574875362288322</v>
      </c>
      <c r="V164" s="42">
        <f t="shared" si="74"/>
        <v>0.55087287653670969</v>
      </c>
      <c r="W164" s="42">
        <f t="shared" si="75"/>
        <v>0.54551618009652847</v>
      </c>
      <c r="X164" s="42">
        <f t="shared" si="76"/>
        <v>5.3566964401812189E-3</v>
      </c>
      <c r="Y164" s="42">
        <f t="shared" si="89"/>
        <v>1.7706002079158508E-3</v>
      </c>
      <c r="Z164" s="10">
        <f t="shared" si="77"/>
        <v>14.241751856988973</v>
      </c>
      <c r="AA164">
        <f t="shared" si="84"/>
        <v>4559960.866813032</v>
      </c>
      <c r="AB164" s="10">
        <f t="shared" si="85"/>
        <v>4.5599608668130323</v>
      </c>
      <c r="AC164" s="10">
        <f t="shared" si="86"/>
        <v>4.4589608668130323</v>
      </c>
      <c r="AD164" s="3">
        <f t="shared" si="87"/>
        <v>646.69483202509525</v>
      </c>
      <c r="AI164" s="94">
        <f t="shared" si="88"/>
        <v>0.54551618009652847</v>
      </c>
    </row>
    <row r="165" spans="2:35">
      <c r="B165" s="39">
        <f t="shared" si="60"/>
        <v>137</v>
      </c>
      <c r="C165" s="42">
        <f t="shared" si="61"/>
        <v>1.6262589928058941</v>
      </c>
      <c r="D165" s="10">
        <f t="shared" si="62"/>
        <v>8.2737410071941255</v>
      </c>
      <c r="E165" s="40">
        <f t="shared" si="63"/>
        <v>20.252517985611746</v>
      </c>
      <c r="F165" s="40">
        <f t="shared" si="64"/>
        <v>36.799999999999997</v>
      </c>
      <c r="G165" s="3">
        <f t="shared" si="65"/>
        <v>266.98992805755302</v>
      </c>
      <c r="H165" s="3">
        <f t="shared" si="66"/>
        <v>107.82541057508477</v>
      </c>
      <c r="I165">
        <f t="shared" si="78"/>
        <v>1.0782541057508477E-4</v>
      </c>
      <c r="J165" s="4">
        <f t="shared" si="67"/>
        <v>333.7349099111691</v>
      </c>
      <c r="K165" s="40">
        <f t="shared" si="68"/>
        <v>3.0951415638595794</v>
      </c>
      <c r="L165" s="40">
        <f t="shared" si="79"/>
        <v>2.9048584361404206</v>
      </c>
      <c r="M165" s="10">
        <f t="shared" si="69"/>
        <v>4.5599608668130323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13.402587251895936</v>
      </c>
      <c r="Q165" s="42">
        <f t="shared" si="71"/>
        <v>0.12567677685941842</v>
      </c>
      <c r="R165" s="4">
        <f t="shared" si="72"/>
        <v>197966.40383794703</v>
      </c>
      <c r="S165">
        <f t="shared" si="82"/>
        <v>1.9796640383794702E-4</v>
      </c>
      <c r="T165" s="41">
        <f t="shared" si="83"/>
        <v>1.2459662186938502E-4</v>
      </c>
      <c r="U165" s="42">
        <f t="shared" si="73"/>
        <v>0.35526061000738784</v>
      </c>
      <c r="V165" s="42">
        <f t="shared" si="74"/>
        <v>0.55114657475173889</v>
      </c>
      <c r="W165" s="42">
        <f t="shared" si="75"/>
        <v>0.54578570269827742</v>
      </c>
      <c r="X165" s="42">
        <f t="shared" si="76"/>
        <v>5.360872053461474E-3</v>
      </c>
      <c r="Y165" s="42">
        <f t="shared" si="89"/>
        <v>1.7753482651228897E-3</v>
      </c>
      <c r="Z165" s="10">
        <f t="shared" si="77"/>
        <v>14.248767249757318</v>
      </c>
      <c r="AA165">
        <f t="shared" si="84"/>
        <v>4562157.3214439992</v>
      </c>
      <c r="AB165" s="10">
        <f t="shared" si="85"/>
        <v>4.5621573214439994</v>
      </c>
      <c r="AC165" s="10">
        <f t="shared" si="86"/>
        <v>4.4611573214439995</v>
      </c>
      <c r="AD165" s="3">
        <f t="shared" si="87"/>
        <v>647.01338962204488</v>
      </c>
      <c r="AI165" s="94">
        <f t="shared" si="88"/>
        <v>0.54578570269827742</v>
      </c>
    </row>
    <row r="166" spans="2:35">
      <c r="B166" s="39">
        <f t="shared" si="60"/>
        <v>138</v>
      </c>
      <c r="C166" s="42">
        <f t="shared" si="61"/>
        <v>1.6381294964030175</v>
      </c>
      <c r="D166" s="10">
        <f t="shared" si="62"/>
        <v>8.2618705035970024</v>
      </c>
      <c r="E166" s="40">
        <f t="shared" si="63"/>
        <v>20.276258992805992</v>
      </c>
      <c r="F166" s="40">
        <f t="shared" si="64"/>
        <v>36.799999999999997</v>
      </c>
      <c r="G166" s="3">
        <f t="shared" si="65"/>
        <v>266.89496402877603</v>
      </c>
      <c r="H166" s="3">
        <f t="shared" si="66"/>
        <v>107.82541057508477</v>
      </c>
      <c r="I166">
        <f t="shared" si="78"/>
        <v>1.0782541057508477E-4</v>
      </c>
      <c r="J166" s="4">
        <f t="shared" si="67"/>
        <v>334.49061530046322</v>
      </c>
      <c r="K166" s="40">
        <f t="shared" si="68"/>
        <v>3.102150165869658</v>
      </c>
      <c r="L166" s="40">
        <f t="shared" si="79"/>
        <v>2.897849834130342</v>
      </c>
      <c r="M166" s="10">
        <f t="shared" si="69"/>
        <v>4.5621573214439994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13.404646312982885</v>
      </c>
      <c r="Q166" s="42">
        <f t="shared" si="71"/>
        <v>0.12656232828091518</v>
      </c>
      <c r="R166" s="4">
        <f t="shared" si="72"/>
        <v>197694.29640532483</v>
      </c>
      <c r="S166">
        <f t="shared" si="82"/>
        <v>1.9769429640532484E-4</v>
      </c>
      <c r="T166" s="41">
        <f t="shared" si="83"/>
        <v>1.248687293020072E-4</v>
      </c>
      <c r="U166" s="42">
        <f t="shared" si="73"/>
        <v>0.35477229961417561</v>
      </c>
      <c r="V166" s="42">
        <f t="shared" si="74"/>
        <v>0.55141958034112359</v>
      </c>
      <c r="W166" s="42">
        <f t="shared" si="75"/>
        <v>0.54605455312554396</v>
      </c>
      <c r="X166" s="42">
        <f t="shared" si="76"/>
        <v>5.3650272155796319E-3</v>
      </c>
      <c r="Y166" s="42">
        <f t="shared" si="89"/>
        <v>1.7800992726000151E-3</v>
      </c>
      <c r="Z166" s="10">
        <f t="shared" si="77"/>
        <v>14.255765094675317</v>
      </c>
      <c r="AA166">
        <f t="shared" si="84"/>
        <v>4564348.2820052225</v>
      </c>
      <c r="AB166" s="10">
        <f t="shared" si="85"/>
        <v>4.5643482820052226</v>
      </c>
      <c r="AC166" s="10">
        <f t="shared" si="86"/>
        <v>4.4633482820052226</v>
      </c>
      <c r="AD166" s="3">
        <f t="shared" si="87"/>
        <v>647.33115039959716</v>
      </c>
      <c r="AI166" s="94">
        <f t="shared" si="88"/>
        <v>0.54605455312554396</v>
      </c>
    </row>
    <row r="167" spans="2:35">
      <c r="B167" s="39">
        <f t="shared" si="60"/>
        <v>139</v>
      </c>
      <c r="C167" s="42">
        <f t="shared" si="61"/>
        <v>1.6500000000001409</v>
      </c>
      <c r="D167" s="10">
        <f t="shared" si="62"/>
        <v>8.2499999999998792</v>
      </c>
      <c r="E167" s="40">
        <f t="shared" si="63"/>
        <v>20.300000000000239</v>
      </c>
      <c r="F167" s="40">
        <f t="shared" si="64"/>
        <v>36.799999999999997</v>
      </c>
      <c r="G167" s="3">
        <f t="shared" si="65"/>
        <v>266.79999999999905</v>
      </c>
      <c r="H167" s="3">
        <f t="shared" si="66"/>
        <v>107.82541057508477</v>
      </c>
      <c r="I167">
        <f t="shared" si="78"/>
        <v>1.0782541057508477E-4</v>
      </c>
      <c r="J167" s="4">
        <f t="shared" si="67"/>
        <v>335.2472060462087</v>
      </c>
      <c r="K167" s="40">
        <f t="shared" si="68"/>
        <v>3.1091669788983332</v>
      </c>
      <c r="L167" s="40">
        <f t="shared" si="79"/>
        <v>2.8908330211016668</v>
      </c>
      <c r="M167" s="10">
        <f t="shared" si="69"/>
        <v>4.5643482820052226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13.406699551207716</v>
      </c>
      <c r="Q167" s="42">
        <f t="shared" si="71"/>
        <v>0.12744774408006718</v>
      </c>
      <c r="R167" s="4">
        <f t="shared" si="72"/>
        <v>197422.0962892581</v>
      </c>
      <c r="S167">
        <f t="shared" si="82"/>
        <v>1.9742209628925811E-4</v>
      </c>
      <c r="T167" s="41">
        <f t="shared" si="83"/>
        <v>1.2514092941807393E-4</v>
      </c>
      <c r="U167" s="42">
        <f t="shared" si="73"/>
        <v>0.35428382289588811</v>
      </c>
      <c r="V167" s="42">
        <f t="shared" si="74"/>
        <v>0.55169189295621102</v>
      </c>
      <c r="W167" s="42">
        <f t="shared" si="75"/>
        <v>0.54632273106771678</v>
      </c>
      <c r="X167" s="42">
        <f t="shared" si="76"/>
        <v>5.3691618884942338E-3</v>
      </c>
      <c r="Y167" s="42">
        <f t="shared" si="89"/>
        <v>1.7848532133642927E-3</v>
      </c>
      <c r="Z167" s="10">
        <f t="shared" si="77"/>
        <v>14.262745383657897</v>
      </c>
      <c r="AA167">
        <f t="shared" si="84"/>
        <v>4566533.7459653392</v>
      </c>
      <c r="AB167" s="10">
        <f t="shared" si="85"/>
        <v>4.566533745965339</v>
      </c>
      <c r="AC167" s="10">
        <f t="shared" si="86"/>
        <v>4.465533745965339</v>
      </c>
      <c r="AD167" s="3">
        <f t="shared" si="87"/>
        <v>647.64811399062205</v>
      </c>
      <c r="AI167" s="94">
        <f t="shared" si="88"/>
        <v>0.54632273106771678</v>
      </c>
    </row>
    <row r="168" spans="2:35">
      <c r="B168" s="39">
        <f t="shared" ref="B168:B231" si="90">1+B167</f>
        <v>140</v>
      </c>
      <c r="C168" s="42">
        <f t="shared" ref="C168:C231" si="91">xincp+C167</f>
        <v>1.6618705035972643</v>
      </c>
      <c r="D168" s="10">
        <f t="shared" ref="D168:D231" si="92">(F168-E168)/2</f>
        <v>8.238129496402756</v>
      </c>
      <c r="E168" s="40">
        <f t="shared" ref="E168:E231" si="93">E167+ci*2*xincp</f>
        <v>20.323741007194485</v>
      </c>
      <c r="F168" s="40">
        <f t="shared" ref="F168:F231" si="94">F167-osi*2*xincp</f>
        <v>36.799999999999997</v>
      </c>
      <c r="G168" s="3">
        <f t="shared" ref="G168:G231" si="95">G167-ei*n*2*xincp</f>
        <v>266.70503597122206</v>
      </c>
      <c r="H168" s="3">
        <f t="shared" ref="H168:H231" si="96">PI()/4*(dto+erate*(two-D168)/two)^2</f>
        <v>107.82541057508477</v>
      </c>
      <c r="I168">
        <f t="shared" si="78"/>
        <v>1.0782541057508477E-4</v>
      </c>
      <c r="J168" s="4">
        <f t="shared" ref="J168:J231" si="97">PI()/4*dc^2-PI()/4*(F168^2-E168^2)</f>
        <v>336.00468214840566</v>
      </c>
      <c r="K168" s="40">
        <f t="shared" ref="K168:K231" si="98">J168/H168</f>
        <v>3.1161920029456054</v>
      </c>
      <c r="L168" s="40">
        <f t="shared" si="79"/>
        <v>2.8838079970543946</v>
      </c>
      <c r="M168" s="10">
        <f t="shared" ref="M168:M231" si="99">AB167</f>
        <v>4.566533745965339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13.408746969791615</v>
      </c>
      <c r="Q168" s="42">
        <f t="shared" ref="Q168:Q231" si="101">xincp/P168+Q167</f>
        <v>0.12833302468263699</v>
      </c>
      <c r="R168" s="4">
        <f t="shared" ref="R168:R231" si="102">PI()/4*(F168^2-E168^2)*G168</f>
        <v>197149.80374197781</v>
      </c>
      <c r="S168">
        <f t="shared" si="82"/>
        <v>1.9714980374197782E-4</v>
      </c>
      <c r="T168" s="41">
        <f t="shared" si="83"/>
        <v>1.2541322196535422E-4</v>
      </c>
      <c r="U168" s="42">
        <f t="shared" ref="U168:U231" si="103">rhopgrain*R168/1000^2</f>
        <v>0.35379518030516621</v>
      </c>
      <c r="V168" s="42">
        <f t="shared" ref="V168:V231" si="104">(U167-U168)/(Q168-Q167)</f>
        <v>0.55196351225075413</v>
      </c>
      <c r="W168" s="42">
        <f t="shared" ref="W168:W231" si="105">IF(V168&lt;AI168,IF(AB167&gt;pbd,AI168,0),AI168)</f>
        <v>0.54659023621495229</v>
      </c>
      <c r="X168" s="42">
        <f t="shared" ref="X168:X231" si="106">V168-W168</f>
        <v>5.3732760358018439E-3</v>
      </c>
      <c r="Y168" s="42">
        <f t="shared" si="89"/>
        <v>1.7896100704110412E-3</v>
      </c>
      <c r="Z168" s="10">
        <f t="shared" ref="Z168:Z231" si="107">Y168/T168</f>
        <v>14.269708108650828</v>
      </c>
      <c r="AA168">
        <f t="shared" si="84"/>
        <v>4568713.7108026436</v>
      </c>
      <c r="AB168" s="10">
        <f t="shared" si="85"/>
        <v>4.5687137108026432</v>
      </c>
      <c r="AC168" s="10">
        <f t="shared" si="86"/>
        <v>4.4677137108026432</v>
      </c>
      <c r="AD168" s="3">
        <f t="shared" si="87"/>
        <v>647.9642800293899</v>
      </c>
      <c r="AI168" s="94">
        <f t="shared" si="88"/>
        <v>0.54659023621495229</v>
      </c>
    </row>
    <row r="169" spans="2:35">
      <c r="B169" s="39">
        <f t="shared" si="90"/>
        <v>141</v>
      </c>
      <c r="C169" s="42">
        <f t="shared" si="91"/>
        <v>1.6737410071943877</v>
      </c>
      <c r="D169" s="10">
        <f t="shared" si="92"/>
        <v>8.2262589928056329</v>
      </c>
      <c r="E169" s="40">
        <f t="shared" si="93"/>
        <v>20.347482014388731</v>
      </c>
      <c r="F169" s="40">
        <f t="shared" si="94"/>
        <v>36.799999999999997</v>
      </c>
      <c r="G169" s="3">
        <f t="shared" si="95"/>
        <v>266.61007194244507</v>
      </c>
      <c r="H169" s="3">
        <f t="shared" si="96"/>
        <v>107.82541057508477</v>
      </c>
      <c r="I169">
        <f t="shared" si="78"/>
        <v>1.0782541057508477E-4</v>
      </c>
      <c r="J169" s="4">
        <f t="shared" si="97"/>
        <v>336.76304360705399</v>
      </c>
      <c r="K169" s="40">
        <f t="shared" si="98"/>
        <v>3.1232252380114733</v>
      </c>
      <c r="L169" s="40">
        <f t="shared" si="79"/>
        <v>2.8767747619885267</v>
      </c>
      <c r="M169" s="10">
        <f t="shared" si="99"/>
        <v>4.5687137108026432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13.410788571946416</v>
      </c>
      <c r="Q169" s="42">
        <f t="shared" si="101"/>
        <v>0.12921817051380421</v>
      </c>
      <c r="R169" s="4">
        <f t="shared" si="102"/>
        <v>196877.41901571507</v>
      </c>
      <c r="S169">
        <f t="shared" si="82"/>
        <v>1.9687741901571506E-4</v>
      </c>
      <c r="T169" s="41">
        <f t="shared" si="83"/>
        <v>1.2568560669161698E-4</v>
      </c>
      <c r="U169" s="42">
        <f t="shared" si="103"/>
        <v>0.35330637229465145</v>
      </c>
      <c r="V169" s="42">
        <f t="shared" si="104"/>
        <v>0.5522344378780869</v>
      </c>
      <c r="W169" s="42">
        <f t="shared" si="105"/>
        <v>0.5468570682585886</v>
      </c>
      <c r="X169" s="42">
        <f t="shared" si="106"/>
        <v>5.3773696194983067E-3</v>
      </c>
      <c r="Y169" s="42">
        <f t="shared" si="89"/>
        <v>1.7943698267123855E-3</v>
      </c>
      <c r="Z169" s="10">
        <f t="shared" si="107"/>
        <v>14.276653261618595</v>
      </c>
      <c r="AA169">
        <f t="shared" si="84"/>
        <v>4570888.1740012914</v>
      </c>
      <c r="AB169" s="10">
        <f t="shared" si="85"/>
        <v>4.5708881740012917</v>
      </c>
      <c r="AC169" s="10">
        <f t="shared" si="86"/>
        <v>4.4698881740012917</v>
      </c>
      <c r="AD169" s="3">
        <f t="shared" si="87"/>
        <v>648.27964815102121</v>
      </c>
      <c r="AI169" s="94">
        <f t="shared" si="88"/>
        <v>0.5468570682585886</v>
      </c>
    </row>
    <row r="170" spans="2:35">
      <c r="B170" s="39">
        <f t="shared" si="90"/>
        <v>142</v>
      </c>
      <c r="C170" s="42">
        <f t="shared" si="91"/>
        <v>1.6856115107915111</v>
      </c>
      <c r="D170" s="10">
        <f t="shared" si="92"/>
        <v>8.2143884892085097</v>
      </c>
      <c r="E170" s="40">
        <f t="shared" si="93"/>
        <v>20.371223021582978</v>
      </c>
      <c r="F170" s="40">
        <f t="shared" si="94"/>
        <v>36.799999999999997</v>
      </c>
      <c r="G170" s="3">
        <f t="shared" si="95"/>
        <v>266.51510791366809</v>
      </c>
      <c r="H170" s="3">
        <f t="shared" si="96"/>
        <v>107.82541057508477</v>
      </c>
      <c r="I170">
        <f t="shared" si="78"/>
        <v>1.0782541057508477E-4</v>
      </c>
      <c r="J170" s="4">
        <f t="shared" si="97"/>
        <v>337.5222904221539</v>
      </c>
      <c r="K170" s="40">
        <f t="shared" si="98"/>
        <v>3.1302666840959397</v>
      </c>
      <c r="L170" s="40">
        <f t="shared" si="79"/>
        <v>2.8697333159040603</v>
      </c>
      <c r="M170" s="10">
        <f t="shared" si="99"/>
        <v>4.5708881740012917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13.412824360871076</v>
      </c>
      <c r="Q170" s="42">
        <f t="shared" si="101"/>
        <v>0.13010318199816787</v>
      </c>
      <c r="R170" s="4">
        <f t="shared" si="102"/>
        <v>196604.94236270088</v>
      </c>
      <c r="S170">
        <f t="shared" si="82"/>
        <v>1.9660494236270088E-4</v>
      </c>
      <c r="T170" s="41">
        <f t="shared" si="83"/>
        <v>1.2595808334463115E-4</v>
      </c>
      <c r="U170" s="42">
        <f t="shared" si="103"/>
        <v>0.3528173993169848</v>
      </c>
      <c r="V170" s="42">
        <f t="shared" si="104"/>
        <v>0.55250466949390131</v>
      </c>
      <c r="W170" s="42">
        <f t="shared" si="105"/>
        <v>0.54712322689068116</v>
      </c>
      <c r="X170" s="42">
        <f t="shared" si="106"/>
        <v>5.3814426032201546E-3</v>
      </c>
      <c r="Y170" s="42">
        <f t="shared" si="89"/>
        <v>1.7991324652186791E-3</v>
      </c>
      <c r="Z170" s="10">
        <f t="shared" si="107"/>
        <v>14.283580834555192</v>
      </c>
      <c r="AA170">
        <f t="shared" si="84"/>
        <v>4573057.1330546774</v>
      </c>
      <c r="AB170" s="10">
        <f t="shared" si="85"/>
        <v>4.573057133054677</v>
      </c>
      <c r="AC170" s="10">
        <f t="shared" si="86"/>
        <v>4.472057133054677</v>
      </c>
      <c r="AD170" s="3">
        <f t="shared" si="87"/>
        <v>648.59421799197639</v>
      </c>
      <c r="AI170" s="94">
        <f t="shared" si="88"/>
        <v>0.54712322689068116</v>
      </c>
    </row>
    <row r="171" spans="2:35">
      <c r="B171" s="39">
        <f t="shared" si="90"/>
        <v>143</v>
      </c>
      <c r="C171" s="42">
        <f t="shared" si="91"/>
        <v>1.6974820143886344</v>
      </c>
      <c r="D171" s="10">
        <f t="shared" si="92"/>
        <v>8.2025179856113866</v>
      </c>
      <c r="E171" s="40">
        <f t="shared" si="93"/>
        <v>20.394964028777224</v>
      </c>
      <c r="F171" s="40">
        <f t="shared" si="94"/>
        <v>36.799999999999997</v>
      </c>
      <c r="G171" s="3">
        <f t="shared" si="95"/>
        <v>266.4201438848911</v>
      </c>
      <c r="H171" s="3">
        <f t="shared" si="96"/>
        <v>107.82541057508477</v>
      </c>
      <c r="I171">
        <f t="shared" si="78"/>
        <v>1.0782541057508477E-4</v>
      </c>
      <c r="J171" s="4">
        <f t="shared" si="97"/>
        <v>338.28242259370518</v>
      </c>
      <c r="K171" s="40">
        <f t="shared" si="98"/>
        <v>3.1373163411990022</v>
      </c>
      <c r="L171" s="40">
        <f t="shared" si="79"/>
        <v>2.8626836588009978</v>
      </c>
      <c r="M171" s="10">
        <f t="shared" si="99"/>
        <v>4.573057133054677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13.414854339754859</v>
      </c>
      <c r="Q171" s="42">
        <f t="shared" si="101"/>
        <v>0.13098805955974863</v>
      </c>
      <c r="R171" s="4">
        <f t="shared" si="102"/>
        <v>196332.37403516629</v>
      </c>
      <c r="S171">
        <f t="shared" si="82"/>
        <v>1.9633237403516627E-4</v>
      </c>
      <c r="T171" s="41">
        <f t="shared" si="83"/>
        <v>1.2623065167216576E-4</v>
      </c>
      <c r="U171" s="42">
        <f t="shared" si="103"/>
        <v>0.35232826182480764</v>
      </c>
      <c r="V171" s="42">
        <f t="shared" si="104"/>
        <v>0.55277420675393474</v>
      </c>
      <c r="W171" s="42">
        <f t="shared" si="105"/>
        <v>0.54738871180441673</v>
      </c>
      <c r="X171" s="42">
        <f t="shared" si="106"/>
        <v>5.3854949495180104E-3</v>
      </c>
      <c r="Y171" s="42">
        <f t="shared" si="89"/>
        <v>1.803897968857514E-3</v>
      </c>
      <c r="Z171" s="10">
        <f t="shared" si="107"/>
        <v>14.290490819475654</v>
      </c>
      <c r="AA171">
        <f t="shared" si="84"/>
        <v>4575220.5854627797</v>
      </c>
      <c r="AB171" s="10">
        <f t="shared" si="85"/>
        <v>4.5752205854627794</v>
      </c>
      <c r="AC171" s="10">
        <f t="shared" si="86"/>
        <v>4.4742205854627795</v>
      </c>
      <c r="AD171" s="3">
        <f t="shared" si="87"/>
        <v>648.90798918967073</v>
      </c>
      <c r="AI171" s="94">
        <f t="shared" si="88"/>
        <v>0.54738871180441673</v>
      </c>
    </row>
    <row r="172" spans="2:35">
      <c r="B172" s="39">
        <f t="shared" si="90"/>
        <v>144</v>
      </c>
      <c r="C172" s="42">
        <f t="shared" si="91"/>
        <v>1.7093525179857578</v>
      </c>
      <c r="D172" s="10">
        <f t="shared" si="92"/>
        <v>8.1906474820142634</v>
      </c>
      <c r="E172" s="40">
        <f t="shared" si="93"/>
        <v>20.41870503597147</v>
      </c>
      <c r="F172" s="40">
        <f t="shared" si="94"/>
        <v>36.799999999999997</v>
      </c>
      <c r="G172" s="3">
        <f t="shared" si="95"/>
        <v>266.32517985611412</v>
      </c>
      <c r="H172" s="3">
        <f t="shared" si="96"/>
        <v>107.82541057508477</v>
      </c>
      <c r="I172">
        <f t="shared" si="78"/>
        <v>1.0782541057508477E-4</v>
      </c>
      <c r="J172" s="4">
        <f t="shared" si="97"/>
        <v>339.04344012170816</v>
      </c>
      <c r="K172" s="40">
        <f t="shared" si="98"/>
        <v>3.1443742093206639</v>
      </c>
      <c r="L172" s="40">
        <f t="shared" si="79"/>
        <v>2.8556257906793361</v>
      </c>
      <c r="M172" s="10">
        <f t="shared" si="99"/>
        <v>4.5752205854627794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13.416878511774902</v>
      </c>
      <c r="Q172" s="42">
        <f t="shared" si="101"/>
        <v>0.13187280362199125</v>
      </c>
      <c r="R172" s="4">
        <f t="shared" si="102"/>
        <v>196059.71428534231</v>
      </c>
      <c r="S172">
        <f t="shared" si="82"/>
        <v>1.960597142853423E-4</v>
      </c>
      <c r="T172" s="41">
        <f t="shared" si="83"/>
        <v>1.2650331142198974E-4</v>
      </c>
      <c r="U172" s="42">
        <f t="shared" si="103"/>
        <v>0.35183896027076106</v>
      </c>
      <c r="V172" s="42">
        <f t="shared" si="104"/>
        <v>0.55304304931566106</v>
      </c>
      <c r="W172" s="42">
        <f t="shared" si="105"/>
        <v>0.54765352269378753</v>
      </c>
      <c r="X172" s="42">
        <f t="shared" si="106"/>
        <v>5.3895266218735305E-3</v>
      </c>
      <c r="Y172" s="42">
        <f t="shared" si="89"/>
        <v>1.8086663205345152E-3</v>
      </c>
      <c r="Z172" s="10">
        <f t="shared" si="107"/>
        <v>14.297383208421843</v>
      </c>
      <c r="AA172">
        <f t="shared" si="84"/>
        <v>4577378.5287339818</v>
      </c>
      <c r="AB172" s="10">
        <f t="shared" si="85"/>
        <v>4.5773785287339814</v>
      </c>
      <c r="AC172" s="10">
        <f t="shared" si="86"/>
        <v>4.4763785287339815</v>
      </c>
      <c r="AD172" s="3">
        <f t="shared" si="87"/>
        <v>649.22096138273844</v>
      </c>
      <c r="AI172" s="94">
        <f t="shared" si="88"/>
        <v>0.54765352269378753</v>
      </c>
    </row>
    <row r="173" spans="2:35">
      <c r="B173" s="39">
        <f t="shared" si="90"/>
        <v>145</v>
      </c>
      <c r="C173" s="42">
        <f t="shared" si="91"/>
        <v>1.7212230215828812</v>
      </c>
      <c r="D173" s="10">
        <f t="shared" si="92"/>
        <v>8.1787769784171402</v>
      </c>
      <c r="E173" s="40">
        <f t="shared" si="93"/>
        <v>20.442446043165717</v>
      </c>
      <c r="F173" s="40">
        <f t="shared" si="94"/>
        <v>36.799999999999997</v>
      </c>
      <c r="G173" s="3">
        <f t="shared" si="95"/>
        <v>266.23021582733713</v>
      </c>
      <c r="H173" s="3">
        <f t="shared" si="96"/>
        <v>107.82541057508477</v>
      </c>
      <c r="I173">
        <f t="shared" si="78"/>
        <v>1.0782541057508477E-4</v>
      </c>
      <c r="J173" s="4">
        <f t="shared" si="97"/>
        <v>339.80534300616239</v>
      </c>
      <c r="K173" s="40">
        <f t="shared" si="98"/>
        <v>3.1514402884609209</v>
      </c>
      <c r="L173" s="40">
        <f t="shared" si="79"/>
        <v>2.8485597115390791</v>
      </c>
      <c r="M173" s="10">
        <f t="shared" si="99"/>
        <v>4.5773785287339814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13.418896880097938</v>
      </c>
      <c r="Q173" s="42">
        <f t="shared" si="101"/>
        <v>0.13275741460776674</v>
      </c>
      <c r="R173" s="4">
        <f t="shared" si="102"/>
        <v>195786.96336546008</v>
      </c>
      <c r="S173">
        <f t="shared" si="82"/>
        <v>1.9578696336546009E-4</v>
      </c>
      <c r="T173" s="41">
        <f t="shared" si="83"/>
        <v>1.2677606234187195E-4</v>
      </c>
      <c r="U173" s="42">
        <f t="shared" si="103"/>
        <v>0.35134949510748636</v>
      </c>
      <c r="V173" s="42">
        <f t="shared" si="104"/>
        <v>0.55331119683710761</v>
      </c>
      <c r="W173" s="42">
        <f t="shared" si="105"/>
        <v>0.54791765925381475</v>
      </c>
      <c r="X173" s="42">
        <f t="shared" si="106"/>
        <v>5.3935375832928623E-3</v>
      </c>
      <c r="Y173" s="42">
        <f t="shared" si="89"/>
        <v>1.8134375031328891E-3</v>
      </c>
      <c r="Z173" s="10">
        <f t="shared" si="107"/>
        <v>14.304257993458297</v>
      </c>
      <c r="AA173">
        <f t="shared" si="84"/>
        <v>4579530.9603837617</v>
      </c>
      <c r="AB173" s="10">
        <f t="shared" si="85"/>
        <v>4.579530960383762</v>
      </c>
      <c r="AC173" s="10">
        <f t="shared" si="86"/>
        <v>4.478530960383762</v>
      </c>
      <c r="AD173" s="3">
        <f t="shared" si="87"/>
        <v>649.53313421084283</v>
      </c>
      <c r="AI173" s="94">
        <f t="shared" si="88"/>
        <v>0.54791765925381475</v>
      </c>
    </row>
    <row r="174" spans="2:35">
      <c r="B174" s="39">
        <f t="shared" si="90"/>
        <v>146</v>
      </c>
      <c r="C174" s="42">
        <f t="shared" si="91"/>
        <v>1.7330935251800046</v>
      </c>
      <c r="D174" s="10">
        <f t="shared" si="92"/>
        <v>8.1669064748200171</v>
      </c>
      <c r="E174" s="40">
        <f t="shared" si="93"/>
        <v>20.466187050359963</v>
      </c>
      <c r="F174" s="40">
        <f t="shared" si="94"/>
        <v>36.799999999999997</v>
      </c>
      <c r="G174" s="3">
        <f t="shared" si="95"/>
        <v>266.13525179856015</v>
      </c>
      <c r="H174" s="3">
        <f t="shared" si="96"/>
        <v>107.82541057508477</v>
      </c>
      <c r="I174">
        <f t="shared" si="78"/>
        <v>1.0782541057508477E-4</v>
      </c>
      <c r="J174" s="4">
        <f t="shared" si="97"/>
        <v>340.5681312470681</v>
      </c>
      <c r="K174" s="40">
        <f t="shared" si="98"/>
        <v>3.1585145786197746</v>
      </c>
      <c r="L174" s="40">
        <f t="shared" si="79"/>
        <v>2.8414854213802254</v>
      </c>
      <c r="M174" s="10">
        <f t="shared" si="99"/>
        <v>4.579530960383762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13.420909447879104</v>
      </c>
      <c r="Q174" s="42">
        <f t="shared" si="101"/>
        <v>0.13364189293937484</v>
      </c>
      <c r="R174" s="4">
        <f t="shared" si="102"/>
        <v>195514.1215277506</v>
      </c>
      <c r="S174">
        <f t="shared" si="82"/>
        <v>1.955141215277506E-4</v>
      </c>
      <c r="T174" s="41">
        <f t="shared" si="83"/>
        <v>1.2704890417958143E-4</v>
      </c>
      <c r="U174" s="42">
        <f t="shared" si="103"/>
        <v>0.35085986678762482</v>
      </c>
      <c r="V174" s="42">
        <f t="shared" si="104"/>
        <v>0.55357864897757092</v>
      </c>
      <c r="W174" s="42">
        <f t="shared" si="105"/>
        <v>0.54818112118038798</v>
      </c>
      <c r="X174" s="42">
        <f t="shared" si="106"/>
        <v>5.3975277971829438E-3</v>
      </c>
      <c r="Y174" s="42">
        <f t="shared" si="89"/>
        <v>1.8182114995137497E-3</v>
      </c>
      <c r="Z174" s="10">
        <f t="shared" si="107"/>
        <v>14.311115166674236</v>
      </c>
      <c r="AA174">
        <f t="shared" si="84"/>
        <v>4581677.8779353295</v>
      </c>
      <c r="AB174" s="10">
        <f t="shared" si="85"/>
        <v>4.5816778779353298</v>
      </c>
      <c r="AC174" s="10">
        <f t="shared" si="86"/>
        <v>4.4806778779353298</v>
      </c>
      <c r="AD174" s="3">
        <f t="shared" si="87"/>
        <v>649.84450731476863</v>
      </c>
      <c r="AI174" s="94">
        <f t="shared" si="88"/>
        <v>0.54818112118038798</v>
      </c>
    </row>
    <row r="175" spans="2:35">
      <c r="B175" s="39">
        <f t="shared" si="90"/>
        <v>147</v>
      </c>
      <c r="C175" s="42">
        <f t="shared" si="91"/>
        <v>1.744964028777128</v>
      </c>
      <c r="D175" s="10">
        <f t="shared" si="92"/>
        <v>8.1550359712228939</v>
      </c>
      <c r="E175" s="40">
        <f t="shared" si="93"/>
        <v>20.489928057554209</v>
      </c>
      <c r="F175" s="40">
        <f t="shared" si="94"/>
        <v>36.799999999999997</v>
      </c>
      <c r="G175" s="3">
        <f t="shared" si="95"/>
        <v>266.04028776978316</v>
      </c>
      <c r="H175" s="3">
        <f t="shared" si="96"/>
        <v>107.82541057508477</v>
      </c>
      <c r="I175">
        <f t="shared" si="78"/>
        <v>1.0782541057508477E-4</v>
      </c>
      <c r="J175" s="4">
        <f t="shared" si="97"/>
        <v>341.33180484442539</v>
      </c>
      <c r="K175" s="40">
        <f t="shared" si="98"/>
        <v>3.165597079797227</v>
      </c>
      <c r="L175" s="40">
        <f t="shared" si="79"/>
        <v>2.834402920202773</v>
      </c>
      <c r="M175" s="10">
        <f t="shared" si="99"/>
        <v>4.5816778779353298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13.422916218262568</v>
      </c>
      <c r="Q175" s="42">
        <f t="shared" si="101"/>
        <v>0.1345262390385461</v>
      </c>
      <c r="R175" s="4">
        <f t="shared" si="102"/>
        <v>195241.18902444487</v>
      </c>
      <c r="S175">
        <f t="shared" si="82"/>
        <v>1.9524118902444488E-4</v>
      </c>
      <c r="T175" s="41">
        <f t="shared" si="83"/>
        <v>1.2732183668288715E-4</v>
      </c>
      <c r="U175" s="42">
        <f t="shared" si="103"/>
        <v>0.35037007576381751</v>
      </c>
      <c r="V175" s="42">
        <f t="shared" si="104"/>
        <v>0.55384540539761418</v>
      </c>
      <c r="W175" s="42">
        <f t="shared" si="105"/>
        <v>0.54844390817034316</v>
      </c>
      <c r="X175" s="42">
        <f t="shared" si="106"/>
        <v>5.4014972272710127E-3</v>
      </c>
      <c r="Y175" s="42">
        <f t="shared" si="89"/>
        <v>1.8229882925163711E-3</v>
      </c>
      <c r="Z175" s="10">
        <f t="shared" si="107"/>
        <v>14.317954720185027</v>
      </c>
      <c r="AA175">
        <f t="shared" si="84"/>
        <v>4583819.2789200768</v>
      </c>
      <c r="AB175" s="10">
        <f t="shared" si="85"/>
        <v>4.5838192789200765</v>
      </c>
      <c r="AC175" s="10">
        <f t="shared" si="86"/>
        <v>4.4828192789200765</v>
      </c>
      <c r="AD175" s="3">
        <f t="shared" si="87"/>
        <v>650.15508033648689</v>
      </c>
      <c r="AI175" s="94">
        <f t="shared" si="88"/>
        <v>0.54844390817034316</v>
      </c>
    </row>
    <row r="176" spans="2:35">
      <c r="B176" s="39">
        <f t="shared" si="90"/>
        <v>148</v>
      </c>
      <c r="C176" s="42">
        <f t="shared" si="91"/>
        <v>1.7568345323742514</v>
      </c>
      <c r="D176" s="10">
        <f t="shared" si="92"/>
        <v>8.1431654676257708</v>
      </c>
      <c r="E176" s="40">
        <f t="shared" si="93"/>
        <v>20.513669064748456</v>
      </c>
      <c r="F176" s="40">
        <f t="shared" si="94"/>
        <v>36.799999999999997</v>
      </c>
      <c r="G176" s="3">
        <f t="shared" si="95"/>
        <v>265.94532374100618</v>
      </c>
      <c r="H176" s="3">
        <f t="shared" si="96"/>
        <v>107.82541057508477</v>
      </c>
      <c r="I176">
        <f t="shared" si="78"/>
        <v>1.0782541057508477E-4</v>
      </c>
      <c r="J176" s="4">
        <f t="shared" si="97"/>
        <v>342.09636379823405</v>
      </c>
      <c r="K176" s="40">
        <f t="shared" si="98"/>
        <v>3.1726877919932752</v>
      </c>
      <c r="L176" s="40">
        <f t="shared" si="79"/>
        <v>2.8273122080067248</v>
      </c>
      <c r="M176" s="10">
        <f t="shared" si="99"/>
        <v>4.5838192789200765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13.424917194381985</v>
      </c>
      <c r="Q176" s="42">
        <f t="shared" si="101"/>
        <v>0.13541045332644433</v>
      </c>
      <c r="R176" s="4">
        <f t="shared" si="102"/>
        <v>194968.16610777401</v>
      </c>
      <c r="S176">
        <f t="shared" si="82"/>
        <v>1.94968166107774E-4</v>
      </c>
      <c r="T176" s="41">
        <f t="shared" si="83"/>
        <v>1.2759485959955804E-4</v>
      </c>
      <c r="U176" s="42">
        <f t="shared" si="103"/>
        <v>0.34988012248870587</v>
      </c>
      <c r="V176" s="42">
        <f t="shared" si="104"/>
        <v>0.55411146575821502</v>
      </c>
      <c r="W176" s="42">
        <f t="shared" si="105"/>
        <v>0.54870601992151768</v>
      </c>
      <c r="X176" s="42">
        <f t="shared" si="106"/>
        <v>5.4054458366973313E-3</v>
      </c>
      <c r="Y176" s="42">
        <f t="shared" si="89"/>
        <v>1.8277678649576388E-3</v>
      </c>
      <c r="Z176" s="10">
        <f t="shared" si="107"/>
        <v>14.324776646127285</v>
      </c>
      <c r="AA176">
        <f t="shared" si="84"/>
        <v>4585955.1608760525</v>
      </c>
      <c r="AB176" s="10">
        <f t="shared" si="85"/>
        <v>4.5859551608760523</v>
      </c>
      <c r="AC176" s="10">
        <f t="shared" si="86"/>
        <v>4.4849551608760523</v>
      </c>
      <c r="AD176" s="3">
        <f t="shared" si="87"/>
        <v>650.46485291893441</v>
      </c>
      <c r="AI176" s="94">
        <f t="shared" si="88"/>
        <v>0.54870601992151768</v>
      </c>
    </row>
    <row r="177" spans="2:35">
      <c r="B177" s="39">
        <f t="shared" si="90"/>
        <v>149</v>
      </c>
      <c r="C177" s="42">
        <f t="shared" si="91"/>
        <v>1.7687050359713747</v>
      </c>
      <c r="D177" s="10">
        <f t="shared" si="92"/>
        <v>8.1312949640286476</v>
      </c>
      <c r="E177" s="40">
        <f t="shared" si="93"/>
        <v>20.537410071942702</v>
      </c>
      <c r="F177" s="40">
        <f t="shared" si="94"/>
        <v>36.799999999999997</v>
      </c>
      <c r="G177" s="3">
        <f t="shared" si="95"/>
        <v>265.85035971222919</v>
      </c>
      <c r="H177" s="3">
        <f t="shared" si="96"/>
        <v>107.82541057508477</v>
      </c>
      <c r="I177">
        <f t="shared" si="78"/>
        <v>1.0782541057508477E-4</v>
      </c>
      <c r="J177" s="4">
        <f t="shared" si="97"/>
        <v>342.86180810849419</v>
      </c>
      <c r="K177" s="40">
        <f t="shared" si="98"/>
        <v>3.1797867152079204</v>
      </c>
      <c r="L177" s="40">
        <f t="shared" si="79"/>
        <v>2.8202132847920796</v>
      </c>
      <c r="M177" s="10">
        <f t="shared" si="99"/>
        <v>4.5859551608760523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13.426912379359099</v>
      </c>
      <c r="Q177" s="42">
        <f t="shared" si="101"/>
        <v>0.13629453622366883</v>
      </c>
      <c r="R177" s="4">
        <f t="shared" si="102"/>
        <v>194695.05302996904</v>
      </c>
      <c r="S177">
        <f t="shared" si="82"/>
        <v>1.9469505302996905E-4</v>
      </c>
      <c r="T177" s="41">
        <f t="shared" si="83"/>
        <v>1.2786797267736298E-4</v>
      </c>
      <c r="U177" s="42">
        <f t="shared" si="103"/>
        <v>0.34939000741493093</v>
      </c>
      <c r="V177" s="42">
        <f t="shared" si="104"/>
        <v>0.55437682972221058</v>
      </c>
      <c r="W177" s="42">
        <f t="shared" si="105"/>
        <v>0.54896745613256381</v>
      </c>
      <c r="X177" s="42">
        <f t="shared" si="106"/>
        <v>5.409373589646771E-3</v>
      </c>
      <c r="Y177" s="42">
        <f t="shared" si="89"/>
        <v>1.8325501996329435E-3</v>
      </c>
      <c r="Z177" s="10">
        <f t="shared" si="107"/>
        <v>14.331580936665368</v>
      </c>
      <c r="AA177">
        <f t="shared" si="84"/>
        <v>4588085.5213499889</v>
      </c>
      <c r="AB177" s="10">
        <f t="shared" si="85"/>
        <v>4.5880855213499885</v>
      </c>
      <c r="AC177" s="10">
        <f t="shared" si="86"/>
        <v>4.4870855213499885</v>
      </c>
      <c r="AD177" s="3">
        <f t="shared" si="87"/>
        <v>650.77382470630732</v>
      </c>
      <c r="AI177" s="94">
        <f t="shared" si="88"/>
        <v>0.54896745613256381</v>
      </c>
    </row>
    <row r="178" spans="2:35">
      <c r="B178" s="39">
        <f t="shared" si="90"/>
        <v>150</v>
      </c>
      <c r="C178" s="42">
        <f t="shared" si="91"/>
        <v>1.7805755395684981</v>
      </c>
      <c r="D178" s="10">
        <f t="shared" si="92"/>
        <v>8.1194244604315244</v>
      </c>
      <c r="E178" s="40">
        <f t="shared" si="93"/>
        <v>20.561151079136948</v>
      </c>
      <c r="F178" s="40">
        <f t="shared" si="94"/>
        <v>36.799999999999997</v>
      </c>
      <c r="G178" s="3">
        <f t="shared" si="95"/>
        <v>265.75539568345221</v>
      </c>
      <c r="H178" s="3">
        <f t="shared" si="96"/>
        <v>107.82541057508477</v>
      </c>
      <c r="I178">
        <f t="shared" si="78"/>
        <v>1.0782541057508477E-4</v>
      </c>
      <c r="J178" s="4">
        <f t="shared" si="97"/>
        <v>343.6281377752058</v>
      </c>
      <c r="K178" s="40">
        <f t="shared" si="98"/>
        <v>3.1868938494411632</v>
      </c>
      <c r="L178" s="40">
        <f t="shared" si="79"/>
        <v>2.8131061505588368</v>
      </c>
      <c r="M178" s="10">
        <f t="shared" si="99"/>
        <v>4.5880855213499885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13.428901776305668</v>
      </c>
      <c r="Q178" s="42">
        <f t="shared" si="101"/>
        <v>0.1371784881502566</v>
      </c>
      <c r="R178" s="4">
        <f t="shared" si="102"/>
        <v>194421.85004326099</v>
      </c>
      <c r="S178">
        <f t="shared" si="82"/>
        <v>1.9442185004326097E-4</v>
      </c>
      <c r="T178" s="41">
        <f t="shared" si="83"/>
        <v>1.2814117566407106E-4</v>
      </c>
      <c r="U178" s="42">
        <f t="shared" si="103"/>
        <v>0.34889973099513399</v>
      </c>
      <c r="V178" s="42">
        <f t="shared" si="104"/>
        <v>0.55464149695277443</v>
      </c>
      <c r="W178" s="42">
        <f t="shared" si="105"/>
        <v>0.54922821650319686</v>
      </c>
      <c r="X178" s="42">
        <f t="shared" si="106"/>
        <v>5.4132804495775622E-3</v>
      </c>
      <c r="Y178" s="42">
        <f t="shared" si="89"/>
        <v>1.8373352793155074E-3</v>
      </c>
      <c r="Z178" s="10">
        <f t="shared" si="107"/>
        <v>14.338367583985494</v>
      </c>
      <c r="AA178">
        <f t="shared" si="84"/>
        <v>4590210.3578954628</v>
      </c>
      <c r="AB178" s="10">
        <f t="shared" si="85"/>
        <v>4.5902103578954625</v>
      </c>
      <c r="AC178" s="10">
        <f t="shared" si="86"/>
        <v>4.4892103578954625</v>
      </c>
      <c r="AD178" s="3">
        <f t="shared" si="87"/>
        <v>651.08199534379446</v>
      </c>
      <c r="AI178" s="94">
        <f t="shared" si="88"/>
        <v>0.54922821650319686</v>
      </c>
    </row>
    <row r="179" spans="2:35">
      <c r="B179" s="39">
        <f t="shared" si="90"/>
        <v>151</v>
      </c>
      <c r="C179" s="42">
        <f t="shared" si="91"/>
        <v>1.7924460431656215</v>
      </c>
      <c r="D179" s="10">
        <f t="shared" si="92"/>
        <v>8.1075539568344013</v>
      </c>
      <c r="E179" s="40">
        <f t="shared" si="93"/>
        <v>20.584892086331195</v>
      </c>
      <c r="F179" s="40">
        <f t="shared" si="94"/>
        <v>36.799999999999997</v>
      </c>
      <c r="G179" s="3">
        <f t="shared" si="95"/>
        <v>265.66043165467522</v>
      </c>
      <c r="H179" s="3">
        <f t="shared" si="96"/>
        <v>107.82541057508477</v>
      </c>
      <c r="I179">
        <f t="shared" si="78"/>
        <v>1.0782541057508477E-4</v>
      </c>
      <c r="J179" s="4">
        <f t="shared" si="97"/>
        <v>344.39535279836889</v>
      </c>
      <c r="K179" s="40">
        <f t="shared" si="98"/>
        <v>3.1940091946930025</v>
      </c>
      <c r="L179" s="40">
        <f t="shared" si="79"/>
        <v>2.8059908053069975</v>
      </c>
      <c r="M179" s="10">
        <f t="shared" si="99"/>
        <v>4.5902103578954625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13.430885388321784</v>
      </c>
      <c r="Q179" s="42">
        <f t="shared" si="101"/>
        <v>0.13806230952568466</v>
      </c>
      <c r="R179" s="4">
        <f t="shared" si="102"/>
        <v>194148.55739988093</v>
      </c>
      <c r="S179">
        <f t="shared" si="82"/>
        <v>1.9414855739988092E-4</v>
      </c>
      <c r="T179" s="41">
        <f t="shared" si="83"/>
        <v>1.2841446830745112E-4</v>
      </c>
      <c r="U179" s="42">
        <f t="shared" si="103"/>
        <v>0.34840929368195628</v>
      </c>
      <c r="V179" s="42">
        <f t="shared" si="104"/>
        <v>0.55490546711453459</v>
      </c>
      <c r="W179" s="42">
        <f t="shared" si="105"/>
        <v>0.54948830073396948</v>
      </c>
      <c r="X179" s="42">
        <f t="shared" si="106"/>
        <v>5.4171663805651082E-3</v>
      </c>
      <c r="Y179" s="42">
        <f t="shared" si="89"/>
        <v>1.8421230867569011E-3</v>
      </c>
      <c r="Z179" s="10">
        <f t="shared" si="107"/>
        <v>14.345136580299291</v>
      </c>
      <c r="AA179">
        <f t="shared" si="84"/>
        <v>4592329.6680740081</v>
      </c>
      <c r="AB179" s="10">
        <f t="shared" si="85"/>
        <v>4.592329668074008</v>
      </c>
      <c r="AC179" s="10">
        <f t="shared" si="86"/>
        <v>4.491329668074008</v>
      </c>
      <c r="AD179" s="3">
        <f t="shared" si="87"/>
        <v>651.3893644777387</v>
      </c>
      <c r="AI179" s="94">
        <f t="shared" si="88"/>
        <v>0.54948830073396948</v>
      </c>
    </row>
    <row r="180" spans="2:35">
      <c r="B180" s="39">
        <f t="shared" si="90"/>
        <v>152</v>
      </c>
      <c r="C180" s="42">
        <f t="shared" si="91"/>
        <v>1.8043165467627449</v>
      </c>
      <c r="D180" s="10">
        <f t="shared" si="92"/>
        <v>8.0956834532372781</v>
      </c>
      <c r="E180" s="40">
        <f t="shared" si="93"/>
        <v>20.608633093525441</v>
      </c>
      <c r="F180" s="40">
        <f t="shared" si="94"/>
        <v>36.799999999999997</v>
      </c>
      <c r="G180" s="3">
        <f t="shared" si="95"/>
        <v>265.56546762589824</v>
      </c>
      <c r="H180" s="3">
        <f t="shared" si="96"/>
        <v>107.82541057508477</v>
      </c>
      <c r="I180">
        <f t="shared" si="78"/>
        <v>1.0782541057508477E-4</v>
      </c>
      <c r="J180" s="4">
        <f t="shared" si="97"/>
        <v>345.16345317798346</v>
      </c>
      <c r="K180" s="40">
        <f t="shared" si="98"/>
        <v>3.2011327509634393</v>
      </c>
      <c r="L180" s="40">
        <f t="shared" si="79"/>
        <v>2.7988672490365607</v>
      </c>
      <c r="M180" s="10">
        <f t="shared" si="99"/>
        <v>4.592329668074008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13.432863218496927</v>
      </c>
      <c r="Q180" s="42">
        <f t="shared" si="101"/>
        <v>0.13894600076887231</v>
      </c>
      <c r="R180" s="4">
        <f t="shared" si="102"/>
        <v>193875.17535205989</v>
      </c>
      <c r="S180">
        <f t="shared" si="82"/>
        <v>1.9387517535205989E-4</v>
      </c>
      <c r="T180" s="41">
        <f t="shared" si="83"/>
        <v>1.2868785035527214E-4</v>
      </c>
      <c r="U180" s="42">
        <f t="shared" si="103"/>
        <v>0.34791869592803903</v>
      </c>
      <c r="V180" s="42">
        <f t="shared" si="104"/>
        <v>0.55516873987294058</v>
      </c>
      <c r="W180" s="42">
        <f t="shared" si="105"/>
        <v>0.54974770852640875</v>
      </c>
      <c r="X180" s="42">
        <f t="shared" si="106"/>
        <v>5.4210313465318238E-3</v>
      </c>
      <c r="Y180" s="42">
        <f t="shared" si="89"/>
        <v>1.8469136046868771E-3</v>
      </c>
      <c r="Z180" s="10">
        <f t="shared" si="107"/>
        <v>14.351887917841903</v>
      </c>
      <c r="AA180">
        <f t="shared" si="84"/>
        <v>4594443.449454518</v>
      </c>
      <c r="AB180" s="10">
        <f t="shared" si="85"/>
        <v>4.5944434494545181</v>
      </c>
      <c r="AC180" s="10">
        <f t="shared" si="86"/>
        <v>4.4934434494545181</v>
      </c>
      <c r="AD180" s="3">
        <f t="shared" si="87"/>
        <v>651.69593175555008</v>
      </c>
      <c r="AI180" s="94">
        <f t="shared" si="88"/>
        <v>0.54974770852640875</v>
      </c>
    </row>
    <row r="181" spans="2:35">
      <c r="B181" s="39">
        <f t="shared" si="90"/>
        <v>153</v>
      </c>
      <c r="C181" s="42">
        <f t="shared" si="91"/>
        <v>1.8161870503598683</v>
      </c>
      <c r="D181" s="10">
        <f t="shared" si="92"/>
        <v>8.083812949640155</v>
      </c>
      <c r="E181" s="40">
        <f t="shared" si="93"/>
        <v>20.632374100719687</v>
      </c>
      <c r="F181" s="40">
        <f t="shared" si="94"/>
        <v>36.799999999999997</v>
      </c>
      <c r="G181" s="3">
        <f t="shared" si="95"/>
        <v>265.47050359712125</v>
      </c>
      <c r="H181" s="3">
        <f t="shared" si="96"/>
        <v>107.82541057508477</v>
      </c>
      <c r="I181">
        <f t="shared" si="78"/>
        <v>1.0782541057508477E-4</v>
      </c>
      <c r="J181" s="4">
        <f t="shared" si="97"/>
        <v>345.9324389140495</v>
      </c>
      <c r="K181" s="40">
        <f t="shared" si="98"/>
        <v>3.2082645182524732</v>
      </c>
      <c r="L181" s="40">
        <f t="shared" si="79"/>
        <v>2.7917354817475268</v>
      </c>
      <c r="M181" s="10">
        <f t="shared" si="99"/>
        <v>4.5944434494545181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13.434835269909453</v>
      </c>
      <c r="Q181" s="42">
        <f t="shared" si="101"/>
        <v>0.13982956229818336</v>
      </c>
      <c r="R181" s="4">
        <f t="shared" si="102"/>
        <v>193601.70415202889</v>
      </c>
      <c r="S181">
        <f t="shared" si="82"/>
        <v>1.936017041520289E-4</v>
      </c>
      <c r="T181" s="41">
        <f t="shared" si="83"/>
        <v>1.2896132155530314E-4</v>
      </c>
      <c r="U181" s="42">
        <f t="shared" si="103"/>
        <v>0.34742793818602347</v>
      </c>
      <c r="V181" s="42">
        <f t="shared" si="104"/>
        <v>0.55543131489465813</v>
      </c>
      <c r="W181" s="42">
        <f t="shared" si="105"/>
        <v>0.55000643958294226</v>
      </c>
      <c r="X181" s="42">
        <f t="shared" si="106"/>
        <v>5.424875311715871E-3</v>
      </c>
      <c r="Y181" s="42">
        <f t="shared" si="89"/>
        <v>1.8517068158136185E-3</v>
      </c>
      <c r="Z181" s="10">
        <f t="shared" si="107"/>
        <v>14.358621588873387</v>
      </c>
      <c r="AA181">
        <f t="shared" si="84"/>
        <v>4596551.6996136885</v>
      </c>
      <c r="AB181" s="10">
        <f t="shared" si="85"/>
        <v>4.5965516996136886</v>
      </c>
      <c r="AC181" s="10">
        <f t="shared" si="86"/>
        <v>4.4955516996136886</v>
      </c>
      <c r="AD181" s="3">
        <f t="shared" si="87"/>
        <v>652.00169682577064</v>
      </c>
      <c r="AI181" s="94">
        <f t="shared" si="88"/>
        <v>0.55000643958294226</v>
      </c>
    </row>
    <row r="182" spans="2:35">
      <c r="B182" s="39">
        <f t="shared" si="90"/>
        <v>154</v>
      </c>
      <c r="C182" s="42">
        <f t="shared" si="91"/>
        <v>1.8280575539569917</v>
      </c>
      <c r="D182" s="10">
        <f t="shared" si="92"/>
        <v>8.0719424460430318</v>
      </c>
      <c r="E182" s="40">
        <f t="shared" si="93"/>
        <v>20.656115107913934</v>
      </c>
      <c r="F182" s="40">
        <f t="shared" si="94"/>
        <v>36.799999999999997</v>
      </c>
      <c r="G182" s="3">
        <f t="shared" si="95"/>
        <v>265.37553956834427</v>
      </c>
      <c r="H182" s="3">
        <f t="shared" si="96"/>
        <v>107.82541057508477</v>
      </c>
      <c r="I182">
        <f t="shared" si="78"/>
        <v>1.0782541057508477E-4</v>
      </c>
      <c r="J182" s="4">
        <f t="shared" si="97"/>
        <v>346.70231000656702</v>
      </c>
      <c r="K182" s="40">
        <f t="shared" si="98"/>
        <v>3.2154044965601045</v>
      </c>
      <c r="L182" s="40">
        <f t="shared" si="79"/>
        <v>2.7845955034398955</v>
      </c>
      <c r="M182" s="10">
        <f t="shared" si="99"/>
        <v>4.5965516996136886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13.43680154562704</v>
      </c>
      <c r="Q182" s="42">
        <f t="shared" si="101"/>
        <v>0.14071299453142835</v>
      </c>
      <c r="R182" s="4">
        <f t="shared" si="102"/>
        <v>193328.14405201905</v>
      </c>
      <c r="S182">
        <f t="shared" si="82"/>
        <v>1.9332814405201905E-4</v>
      </c>
      <c r="T182" s="41">
        <f t="shared" si="83"/>
        <v>1.2923488165531298E-4</v>
      </c>
      <c r="U182" s="42">
        <f t="shared" si="103"/>
        <v>0.34693702090855078</v>
      </c>
      <c r="V182" s="42">
        <f t="shared" si="104"/>
        <v>0.55569319184728949</v>
      </c>
      <c r="W182" s="42">
        <f t="shared" si="105"/>
        <v>0.55026449360695284</v>
      </c>
      <c r="X182" s="42">
        <f t="shared" si="106"/>
        <v>5.4286982403366491E-3</v>
      </c>
      <c r="Y182" s="42">
        <f t="shared" si="89"/>
        <v>1.8565027028236924E-3</v>
      </c>
      <c r="Z182" s="10">
        <f t="shared" si="107"/>
        <v>14.365337585677818</v>
      </c>
      <c r="AA182">
        <f t="shared" si="84"/>
        <v>4598654.4161357377</v>
      </c>
      <c r="AB182" s="10">
        <f t="shared" si="85"/>
        <v>4.5986544161357381</v>
      </c>
      <c r="AC182" s="10">
        <f t="shared" si="86"/>
        <v>4.4976544161357381</v>
      </c>
      <c r="AD182" s="3">
        <f t="shared" si="87"/>
        <v>652.306659338033</v>
      </c>
      <c r="AI182" s="94">
        <f t="shared" si="88"/>
        <v>0.55026449360695284</v>
      </c>
    </row>
    <row r="183" spans="2:35">
      <c r="B183" s="39">
        <f t="shared" si="90"/>
        <v>155</v>
      </c>
      <c r="C183" s="42">
        <f t="shared" si="91"/>
        <v>1.839928057554115</v>
      </c>
      <c r="D183" s="10">
        <f t="shared" si="92"/>
        <v>8.0600719424459086</v>
      </c>
      <c r="E183" s="40">
        <f t="shared" si="93"/>
        <v>20.67985611510818</v>
      </c>
      <c r="F183" s="40">
        <f t="shared" si="94"/>
        <v>36.799999999999997</v>
      </c>
      <c r="G183" s="3">
        <f t="shared" si="95"/>
        <v>265.28057553956728</v>
      </c>
      <c r="H183" s="3">
        <f t="shared" si="96"/>
        <v>107.82541057508477</v>
      </c>
      <c r="I183">
        <f t="shared" si="78"/>
        <v>1.0782541057508477E-4</v>
      </c>
      <c r="J183" s="4">
        <f t="shared" si="97"/>
        <v>347.4730664555359</v>
      </c>
      <c r="K183" s="40">
        <f t="shared" si="98"/>
        <v>3.2225526858863316</v>
      </c>
      <c r="L183" s="40">
        <f t="shared" si="79"/>
        <v>2.7774473141136684</v>
      </c>
      <c r="M183" s="10">
        <f t="shared" si="99"/>
        <v>4.5986544161357381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13.438762048706431</v>
      </c>
      <c r="Q183" s="42">
        <f t="shared" si="101"/>
        <v>0.14159629788586686</v>
      </c>
      <c r="R183" s="4">
        <f t="shared" si="102"/>
        <v>193054.49530426139</v>
      </c>
      <c r="S183">
        <f t="shared" si="82"/>
        <v>1.930544953042614E-4</v>
      </c>
      <c r="T183" s="41">
        <f t="shared" si="83"/>
        <v>1.2950853040307063E-4</v>
      </c>
      <c r="U183" s="42">
        <f t="shared" si="103"/>
        <v>0.34644594454826227</v>
      </c>
      <c r="V183" s="42">
        <f t="shared" si="104"/>
        <v>0.55595437039935647</v>
      </c>
      <c r="W183" s="42">
        <f t="shared" si="105"/>
        <v>0.5505218703027438</v>
      </c>
      <c r="X183" s="42">
        <f t="shared" si="106"/>
        <v>5.4325000966126691E-3</v>
      </c>
      <c r="Y183" s="42">
        <f t="shared" si="89"/>
        <v>1.861301248382018E-3</v>
      </c>
      <c r="Z183" s="10">
        <f t="shared" si="107"/>
        <v>14.372035900562475</v>
      </c>
      <c r="AA183">
        <f t="shared" si="84"/>
        <v>4600751.5966121415</v>
      </c>
      <c r="AB183" s="10">
        <f t="shared" si="85"/>
        <v>4.6007515966121417</v>
      </c>
      <c r="AC183" s="10">
        <f t="shared" si="86"/>
        <v>4.4997515966121417</v>
      </c>
      <c r="AD183" s="3">
        <f t="shared" si="87"/>
        <v>652.61081894302265</v>
      </c>
      <c r="AI183" s="94">
        <f t="shared" si="88"/>
        <v>0.5505218703027438</v>
      </c>
    </row>
    <row r="184" spans="2:35">
      <c r="B184" s="39">
        <f t="shared" si="90"/>
        <v>156</v>
      </c>
      <c r="C184" s="42">
        <f t="shared" si="91"/>
        <v>1.8517985611512384</v>
      </c>
      <c r="D184" s="10">
        <f t="shared" si="92"/>
        <v>8.0482014388487855</v>
      </c>
      <c r="E184" s="40">
        <f t="shared" si="93"/>
        <v>20.703597122302426</v>
      </c>
      <c r="F184" s="40">
        <f t="shared" si="94"/>
        <v>36.799999999999997</v>
      </c>
      <c r="G184" s="3">
        <f t="shared" si="95"/>
        <v>265.1856115107903</v>
      </c>
      <c r="H184" s="3">
        <f t="shared" si="96"/>
        <v>107.82541057508477</v>
      </c>
      <c r="I184">
        <f t="shared" si="78"/>
        <v>1.0782541057508477E-4</v>
      </c>
      <c r="J184" s="4">
        <f t="shared" si="97"/>
        <v>348.24470826095626</v>
      </c>
      <c r="K184" s="40">
        <f t="shared" si="98"/>
        <v>3.2297090862311557</v>
      </c>
      <c r="L184" s="40">
        <f t="shared" si="79"/>
        <v>2.7702909137688443</v>
      </c>
      <c r="M184" s="10">
        <f t="shared" si="99"/>
        <v>4.6007515966121417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13.440716782193258</v>
      </c>
      <c r="Q184" s="42">
        <f t="shared" si="101"/>
        <v>0.14247947277820963</v>
      </c>
      <c r="R184" s="4">
        <f t="shared" si="102"/>
        <v>192780.75816098694</v>
      </c>
      <c r="S184">
        <f t="shared" si="82"/>
        <v>1.9278075816098693E-4</v>
      </c>
      <c r="T184" s="41">
        <f t="shared" si="83"/>
        <v>1.297822675463451E-4</v>
      </c>
      <c r="U184" s="42">
        <f t="shared" si="103"/>
        <v>0.34595470955779911</v>
      </c>
      <c r="V184" s="42">
        <f t="shared" si="104"/>
        <v>0.55621485022075268</v>
      </c>
      <c r="W184" s="42">
        <f t="shared" si="105"/>
        <v>0.55077856937550718</v>
      </c>
      <c r="X184" s="42">
        <f t="shared" si="106"/>
        <v>5.4362808452455003E-3</v>
      </c>
      <c r="Y184" s="42">
        <f t="shared" si="89"/>
        <v>1.8661024351322628E-3</v>
      </c>
      <c r="Z184" s="10">
        <f t="shared" si="107"/>
        <v>14.378716525860359</v>
      </c>
      <c r="AA184">
        <f t="shared" si="84"/>
        <v>4602843.2386424365</v>
      </c>
      <c r="AB184" s="10">
        <f t="shared" si="85"/>
        <v>4.6028432386424365</v>
      </c>
      <c r="AC184" s="10">
        <f t="shared" si="86"/>
        <v>4.5018432386424365</v>
      </c>
      <c r="AD184" s="3">
        <f t="shared" si="87"/>
        <v>652.91417529259411</v>
      </c>
      <c r="AI184" s="94">
        <f t="shared" si="88"/>
        <v>0.55077856937550718</v>
      </c>
    </row>
    <row r="185" spans="2:35">
      <c r="B185" s="39">
        <f t="shared" si="90"/>
        <v>157</v>
      </c>
      <c r="C185" s="42">
        <f t="shared" si="91"/>
        <v>1.8636690647483618</v>
      </c>
      <c r="D185" s="10">
        <f t="shared" si="92"/>
        <v>8.0363309352516623</v>
      </c>
      <c r="E185" s="40">
        <f t="shared" si="93"/>
        <v>20.727338129496673</v>
      </c>
      <c r="F185" s="40">
        <f t="shared" si="94"/>
        <v>36.799999999999997</v>
      </c>
      <c r="G185" s="3">
        <f t="shared" si="95"/>
        <v>265.09064748201331</v>
      </c>
      <c r="H185" s="3">
        <f t="shared" si="96"/>
        <v>107.82541057508477</v>
      </c>
      <c r="I185">
        <f t="shared" si="78"/>
        <v>1.0782541057508477E-4</v>
      </c>
      <c r="J185" s="4">
        <f t="shared" si="97"/>
        <v>349.01723542282821</v>
      </c>
      <c r="K185" s="40">
        <f t="shared" si="98"/>
        <v>3.2368736975945782</v>
      </c>
      <c r="L185" s="40">
        <f t="shared" si="79"/>
        <v>2.7631263024054218</v>
      </c>
      <c r="M185" s="10">
        <f t="shared" si="99"/>
        <v>4.6028432386424365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13.442665749122781</v>
      </c>
      <c r="Q185" s="42">
        <f t="shared" si="101"/>
        <v>0.14336251962462088</v>
      </c>
      <c r="R185" s="4">
        <f t="shared" si="102"/>
        <v>192506.93287442671</v>
      </c>
      <c r="S185">
        <f t="shared" si="82"/>
        <v>1.9250693287442672E-4</v>
      </c>
      <c r="T185" s="41">
        <f t="shared" si="83"/>
        <v>1.3005609283290532E-4</v>
      </c>
      <c r="U185" s="42">
        <f t="shared" si="103"/>
        <v>0.34546331638980243</v>
      </c>
      <c r="V185" s="42">
        <f t="shared" si="104"/>
        <v>0.55647463098218386</v>
      </c>
      <c r="W185" s="42">
        <f t="shared" si="105"/>
        <v>0.55103459053142145</v>
      </c>
      <c r="X185" s="42">
        <f t="shared" si="106"/>
        <v>5.4400404507624067E-3</v>
      </c>
      <c r="Y185" s="42">
        <f t="shared" si="89"/>
        <v>1.8709062456966582E-3</v>
      </c>
      <c r="Z185" s="10">
        <f t="shared" si="107"/>
        <v>14.385379453928225</v>
      </c>
      <c r="AA185">
        <f t="shared" si="84"/>
        <v>4604929.3398335921</v>
      </c>
      <c r="AB185" s="10">
        <f t="shared" si="85"/>
        <v>4.6049293398335918</v>
      </c>
      <c r="AC185" s="10">
        <f t="shared" si="86"/>
        <v>4.5039293398335918</v>
      </c>
      <c r="AD185" s="3">
        <f t="shared" si="87"/>
        <v>653.21672803967977</v>
      </c>
      <c r="AI185" s="94">
        <f t="shared" si="88"/>
        <v>0.55103459053142145</v>
      </c>
    </row>
    <row r="186" spans="2:35">
      <c r="B186" s="39">
        <f t="shared" si="90"/>
        <v>158</v>
      </c>
      <c r="C186" s="42">
        <f t="shared" si="91"/>
        <v>1.8755395683454852</v>
      </c>
      <c r="D186" s="10">
        <f t="shared" si="92"/>
        <v>8.0244604316545391</v>
      </c>
      <c r="E186" s="40">
        <f t="shared" si="93"/>
        <v>20.751079136690919</v>
      </c>
      <c r="F186" s="40">
        <f t="shared" si="94"/>
        <v>36.799999999999997</v>
      </c>
      <c r="G186" s="3">
        <f t="shared" si="95"/>
        <v>264.99568345323632</v>
      </c>
      <c r="H186" s="3">
        <f t="shared" si="96"/>
        <v>107.82541057508477</v>
      </c>
      <c r="I186">
        <f t="shared" si="78"/>
        <v>1.0782541057508477E-4</v>
      </c>
      <c r="J186" s="4">
        <f t="shared" si="97"/>
        <v>349.79064794115152</v>
      </c>
      <c r="K186" s="40">
        <f t="shared" si="98"/>
        <v>3.2440465199765969</v>
      </c>
      <c r="L186" s="40">
        <f t="shared" si="79"/>
        <v>2.7559534800234031</v>
      </c>
      <c r="M186" s="10">
        <f t="shared" si="99"/>
        <v>4.6049293398335918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13.444608952519362</v>
      </c>
      <c r="Q186" s="42">
        <f t="shared" si="101"/>
        <v>0.14424543884072041</v>
      </c>
      <c r="R186" s="4">
        <f t="shared" si="102"/>
        <v>192233.01969681183</v>
      </c>
      <c r="S186">
        <f t="shared" si="82"/>
        <v>1.9223301969681182E-4</v>
      </c>
      <c r="T186" s="41">
        <f t="shared" si="83"/>
        <v>1.3033000601052021E-4</v>
      </c>
      <c r="U186" s="42">
        <f t="shared" si="103"/>
        <v>0.34497176549691361</v>
      </c>
      <c r="V186" s="42">
        <f t="shared" si="104"/>
        <v>0.55673371235518576</v>
      </c>
      <c r="W186" s="42">
        <f t="shared" si="105"/>
        <v>0.55128993347757471</v>
      </c>
      <c r="X186" s="42">
        <f t="shared" si="106"/>
        <v>5.4437788776110496E-3</v>
      </c>
      <c r="Y186" s="42">
        <f t="shared" si="89"/>
        <v>1.8757126626758977E-3</v>
      </c>
      <c r="Z186" s="10">
        <f t="shared" si="107"/>
        <v>14.392024677145265</v>
      </c>
      <c r="AA186">
        <f t="shared" si="84"/>
        <v>4607009.8977996046</v>
      </c>
      <c r="AB186" s="10">
        <f t="shared" si="85"/>
        <v>4.607009897799605</v>
      </c>
      <c r="AC186" s="10">
        <f t="shared" si="86"/>
        <v>4.506009897799605</v>
      </c>
      <c r="AD186" s="3">
        <f t="shared" si="87"/>
        <v>653.51847683823121</v>
      </c>
      <c r="AI186" s="94">
        <f t="shared" si="88"/>
        <v>0.55128993347757471</v>
      </c>
    </row>
    <row r="187" spans="2:35">
      <c r="B187" s="39">
        <f t="shared" si="90"/>
        <v>159</v>
      </c>
      <c r="C187" s="42">
        <f t="shared" si="91"/>
        <v>1.8874100719426086</v>
      </c>
      <c r="D187" s="10">
        <f t="shared" si="92"/>
        <v>8.012589928057416</v>
      </c>
      <c r="E187" s="40">
        <f t="shared" si="93"/>
        <v>20.774820143885165</v>
      </c>
      <c r="F187" s="40">
        <f t="shared" si="94"/>
        <v>36.799999999999997</v>
      </c>
      <c r="G187" s="3">
        <f t="shared" si="95"/>
        <v>264.90071942445934</v>
      </c>
      <c r="H187" s="3">
        <f t="shared" si="96"/>
        <v>107.82541057508477</v>
      </c>
      <c r="I187">
        <f t="shared" si="78"/>
        <v>1.0782541057508477E-4</v>
      </c>
      <c r="J187" s="4">
        <f t="shared" si="97"/>
        <v>350.56494581592642</v>
      </c>
      <c r="K187" s="40">
        <f t="shared" si="98"/>
        <v>3.2512275533772139</v>
      </c>
      <c r="L187" s="40">
        <f t="shared" si="79"/>
        <v>2.7487724466227861</v>
      </c>
      <c r="M187" s="10">
        <f t="shared" si="99"/>
        <v>4.607009897799605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13.446546395396103</v>
      </c>
      <c r="Q187" s="42">
        <f t="shared" si="101"/>
        <v>0.14512823084158596</v>
      </c>
      <c r="R187" s="4">
        <f t="shared" si="102"/>
        <v>191959.01888037325</v>
      </c>
      <c r="S187">
        <f t="shared" si="82"/>
        <v>1.9195901888037324E-4</v>
      </c>
      <c r="T187" s="41">
        <f t="shared" si="83"/>
        <v>1.306040068269588E-4</v>
      </c>
      <c r="U187" s="42">
        <f t="shared" si="103"/>
        <v>0.34448005733177378</v>
      </c>
      <c r="V187" s="42">
        <f t="shared" si="104"/>
        <v>0.5569920940127695</v>
      </c>
      <c r="W187" s="42">
        <f t="shared" si="105"/>
        <v>0.55154459792191568</v>
      </c>
      <c r="X187" s="42">
        <f t="shared" si="106"/>
        <v>5.4474960908538206E-3</v>
      </c>
      <c r="Y187" s="42">
        <f t="shared" si="89"/>
        <v>1.8805216686496498E-3</v>
      </c>
      <c r="Z187" s="10">
        <f t="shared" si="107"/>
        <v>14.398652187916484</v>
      </c>
      <c r="AA187">
        <f t="shared" si="84"/>
        <v>4609084.9101625495</v>
      </c>
      <c r="AB187" s="10">
        <f t="shared" si="85"/>
        <v>4.6090849101625491</v>
      </c>
      <c r="AC187" s="10">
        <f t="shared" si="86"/>
        <v>4.5080849101625491</v>
      </c>
      <c r="AD187" s="3">
        <f t="shared" si="87"/>
        <v>653.81942134337191</v>
      </c>
      <c r="AI187" s="94">
        <f t="shared" si="88"/>
        <v>0.55154459792191568</v>
      </c>
    </row>
    <row r="188" spans="2:35">
      <c r="B188" s="39">
        <f t="shared" si="90"/>
        <v>160</v>
      </c>
      <c r="C188" s="42">
        <f t="shared" si="91"/>
        <v>1.899280575539732</v>
      </c>
      <c r="D188" s="10">
        <f t="shared" si="92"/>
        <v>8.0007194244602928</v>
      </c>
      <c r="E188" s="40">
        <f t="shared" si="93"/>
        <v>20.798561151079412</v>
      </c>
      <c r="F188" s="40">
        <f t="shared" si="94"/>
        <v>36.799999999999997</v>
      </c>
      <c r="G188" s="3">
        <f t="shared" si="95"/>
        <v>264.80575539568235</v>
      </c>
      <c r="H188" s="3">
        <f t="shared" si="96"/>
        <v>107.82541057508477</v>
      </c>
      <c r="I188">
        <f t="shared" si="78"/>
        <v>1.0782541057508477E-4</v>
      </c>
      <c r="J188" s="4">
        <f t="shared" si="97"/>
        <v>351.34012904715269</v>
      </c>
      <c r="K188" s="40">
        <f t="shared" si="98"/>
        <v>3.2584167977964267</v>
      </c>
      <c r="L188" s="40">
        <f t="shared" si="79"/>
        <v>2.7415832022035733</v>
      </c>
      <c r="M188" s="10">
        <f t="shared" si="99"/>
        <v>4.6090849101625491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13.448478080755857</v>
      </c>
      <c r="Q188" s="42">
        <f t="shared" si="101"/>
        <v>0.14601089604175529</v>
      </c>
      <c r="R188" s="4">
        <f t="shared" si="102"/>
        <v>191684.93067734208</v>
      </c>
      <c r="S188">
        <f t="shared" si="82"/>
        <v>1.9168493067734209E-4</v>
      </c>
      <c r="T188" s="41">
        <f t="shared" si="83"/>
        <v>1.3087809502998994E-4</v>
      </c>
      <c r="U188" s="42">
        <f t="shared" si="103"/>
        <v>0.34398819234702421</v>
      </c>
      <c r="V188" s="42">
        <f t="shared" si="104"/>
        <v>0.55724977562864031</v>
      </c>
      <c r="W188" s="42">
        <f t="shared" si="105"/>
        <v>0.5517985835733813</v>
      </c>
      <c r="X188" s="42">
        <f t="shared" si="106"/>
        <v>5.4511920552590132E-3</v>
      </c>
      <c r="Y188" s="42">
        <f t="shared" si="89"/>
        <v>1.8853332461762663E-3</v>
      </c>
      <c r="Z188" s="10">
        <f t="shared" si="107"/>
        <v>14.405261978669948</v>
      </c>
      <c r="AA188">
        <f t="shared" si="84"/>
        <v>4611154.3745517246</v>
      </c>
      <c r="AB188" s="10">
        <f t="shared" si="85"/>
        <v>4.6111543745517247</v>
      </c>
      <c r="AC188" s="10">
        <f t="shared" si="86"/>
        <v>4.5101543745517247</v>
      </c>
      <c r="AD188" s="3">
        <f t="shared" si="87"/>
        <v>654.11956121127264</v>
      </c>
      <c r="AI188" s="94">
        <f t="shared" si="88"/>
        <v>0.5517985835733813</v>
      </c>
    </row>
    <row r="189" spans="2:35">
      <c r="B189" s="39">
        <f t="shared" si="90"/>
        <v>161</v>
      </c>
      <c r="C189" s="42">
        <f t="shared" si="91"/>
        <v>1.9111510791368553</v>
      </c>
      <c r="D189" s="10">
        <f t="shared" si="92"/>
        <v>7.9888489208631697</v>
      </c>
      <c r="E189" s="40">
        <f t="shared" si="93"/>
        <v>20.822302158273658</v>
      </c>
      <c r="F189" s="40">
        <f t="shared" si="94"/>
        <v>36.799999999999997</v>
      </c>
      <c r="G189" s="3">
        <f t="shared" si="95"/>
        <v>264.71079136690537</v>
      </c>
      <c r="H189" s="3">
        <f t="shared" si="96"/>
        <v>107.82541057508477</v>
      </c>
      <c r="I189">
        <f t="shared" si="78"/>
        <v>1.0782541057508477E-4</v>
      </c>
      <c r="J189" s="4">
        <f t="shared" si="97"/>
        <v>352.11619763483043</v>
      </c>
      <c r="K189" s="40">
        <f t="shared" si="98"/>
        <v>3.2656142532342365</v>
      </c>
      <c r="L189" s="40">
        <f t="shared" si="79"/>
        <v>2.7343857467657635</v>
      </c>
      <c r="M189" s="10">
        <f t="shared" si="99"/>
        <v>4.6111543745517247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13.450404011590457</v>
      </c>
      <c r="Q189" s="42">
        <f t="shared" si="101"/>
        <v>0.14689343485522843</v>
      </c>
      <c r="R189" s="4">
        <f t="shared" si="102"/>
        <v>191410.75533994939</v>
      </c>
      <c r="S189">
        <f t="shared" si="82"/>
        <v>1.914107553399494E-4</v>
      </c>
      <c r="T189" s="41">
        <f t="shared" si="83"/>
        <v>1.3115227036738264E-4</v>
      </c>
      <c r="U189" s="42">
        <f t="shared" si="103"/>
        <v>0.34349617099530616</v>
      </c>
      <c r="V189" s="42">
        <f t="shared" si="104"/>
        <v>0.55750675687764339</v>
      </c>
      <c r="W189" s="42">
        <f t="shared" si="105"/>
        <v>0.55205189014179323</v>
      </c>
      <c r="X189" s="42">
        <f t="shared" si="106"/>
        <v>5.4548667358501612E-3</v>
      </c>
      <c r="Y189" s="42">
        <f t="shared" si="89"/>
        <v>1.8901473777929777E-3</v>
      </c>
      <c r="Z189" s="10">
        <f t="shared" si="107"/>
        <v>14.411854041857703</v>
      </c>
      <c r="AA189">
        <f t="shared" si="84"/>
        <v>4613218.2886039363</v>
      </c>
      <c r="AB189" s="10">
        <f t="shared" si="85"/>
        <v>4.6132182886039361</v>
      </c>
      <c r="AC189" s="10">
        <f t="shared" si="86"/>
        <v>4.5122182886039361</v>
      </c>
      <c r="AD189" s="3">
        <f t="shared" si="87"/>
        <v>654.41889609919303</v>
      </c>
      <c r="AI189" s="94">
        <f t="shared" si="88"/>
        <v>0.55205189014179323</v>
      </c>
    </row>
    <row r="190" spans="2:35">
      <c r="B190" s="39">
        <f t="shared" si="90"/>
        <v>162</v>
      </c>
      <c r="C190" s="42">
        <f t="shared" si="91"/>
        <v>1.9230215827339787</v>
      </c>
      <c r="D190" s="10">
        <f t="shared" si="92"/>
        <v>7.9769784172660465</v>
      </c>
      <c r="E190" s="40">
        <f t="shared" si="93"/>
        <v>20.846043165467904</v>
      </c>
      <c r="F190" s="40">
        <f t="shared" si="94"/>
        <v>36.799999999999997</v>
      </c>
      <c r="G190" s="3">
        <f t="shared" si="95"/>
        <v>264.61582733812838</v>
      </c>
      <c r="H190" s="3">
        <f t="shared" si="96"/>
        <v>107.82541057508477</v>
      </c>
      <c r="I190">
        <f t="shared" si="78"/>
        <v>1.0782541057508477E-4</v>
      </c>
      <c r="J190" s="4">
        <f t="shared" si="97"/>
        <v>352.89315157895976</v>
      </c>
      <c r="K190" s="40">
        <f t="shared" si="98"/>
        <v>3.2728199196906447</v>
      </c>
      <c r="L190" s="40">
        <f t="shared" si="79"/>
        <v>2.7271800803093553</v>
      </c>
      <c r="M190" s="10">
        <f t="shared" si="99"/>
        <v>4.6132182886039361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13.452324190881027</v>
      </c>
      <c r="Q190" s="42">
        <f t="shared" si="101"/>
        <v>0.14777584769546981</v>
      </c>
      <c r="R190" s="4">
        <f t="shared" si="102"/>
        <v>191136.49312042614</v>
      </c>
      <c r="S190">
        <f t="shared" si="82"/>
        <v>1.9113649312042615E-4</v>
      </c>
      <c r="T190" s="41">
        <f t="shared" si="83"/>
        <v>1.3142653258690589E-4</v>
      </c>
      <c r="U190" s="42">
        <f t="shared" si="103"/>
        <v>0.34300399372926071</v>
      </c>
      <c r="V190" s="42">
        <f t="shared" si="104"/>
        <v>0.55776303743587363</v>
      </c>
      <c r="W190" s="42">
        <f t="shared" si="105"/>
        <v>0.55230451733789154</v>
      </c>
      <c r="X190" s="42">
        <f t="shared" si="106"/>
        <v>5.4585200979820891E-3</v>
      </c>
      <c r="Y190" s="42">
        <f t="shared" si="89"/>
        <v>1.8949640460161528E-3</v>
      </c>
      <c r="Z190" s="10">
        <f t="shared" si="107"/>
        <v>14.418428369957233</v>
      </c>
      <c r="AA190">
        <f t="shared" si="84"/>
        <v>4615276.6499639554</v>
      </c>
      <c r="AB190" s="10">
        <f t="shared" si="85"/>
        <v>4.6152766499639553</v>
      </c>
      <c r="AC190" s="10">
        <f t="shared" si="86"/>
        <v>4.5142766499639553</v>
      </c>
      <c r="AD190" s="3">
        <f t="shared" si="87"/>
        <v>654.71742566554826</v>
      </c>
      <c r="AI190" s="94">
        <f t="shared" si="88"/>
        <v>0.55230451733789154</v>
      </c>
    </row>
    <row r="191" spans="2:35">
      <c r="B191" s="39">
        <f t="shared" si="90"/>
        <v>163</v>
      </c>
      <c r="C191" s="42">
        <f t="shared" si="91"/>
        <v>1.9348920863311021</v>
      </c>
      <c r="D191" s="10">
        <f t="shared" si="92"/>
        <v>7.9651079136689233</v>
      </c>
      <c r="E191" s="40">
        <f t="shared" si="93"/>
        <v>20.86978417266215</v>
      </c>
      <c r="F191" s="40">
        <f t="shared" si="94"/>
        <v>36.799999999999997</v>
      </c>
      <c r="G191" s="3">
        <f t="shared" si="95"/>
        <v>264.5208633093514</v>
      </c>
      <c r="H191" s="3">
        <f t="shared" si="96"/>
        <v>107.82541057508477</v>
      </c>
      <c r="I191">
        <f t="shared" si="78"/>
        <v>1.0782541057508477E-4</v>
      </c>
      <c r="J191" s="4">
        <f t="shared" si="97"/>
        <v>353.67099087954045</v>
      </c>
      <c r="K191" s="40">
        <f t="shared" si="98"/>
        <v>3.280033797165649</v>
      </c>
      <c r="L191" s="40">
        <f t="shared" si="79"/>
        <v>2.719966202834351</v>
      </c>
      <c r="M191" s="10">
        <f t="shared" si="99"/>
        <v>4.6152766499639553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13.454238621598417</v>
      </c>
      <c r="Q191" s="42">
        <f t="shared" si="101"/>
        <v>0.14865813497541053</v>
      </c>
      <c r="R191" s="4">
        <f t="shared" si="102"/>
        <v>190862.14427100346</v>
      </c>
      <c r="S191">
        <f t="shared" si="82"/>
        <v>1.9086214427100346E-4</v>
      </c>
      <c r="T191" s="41">
        <f t="shared" si="83"/>
        <v>1.3170088143632858E-4</v>
      </c>
      <c r="U191" s="42">
        <f t="shared" si="103"/>
        <v>0.34251166100152924</v>
      </c>
      <c r="V191" s="42">
        <f t="shared" si="104"/>
        <v>0.55801861697989164</v>
      </c>
      <c r="W191" s="42">
        <f t="shared" si="105"/>
        <v>0.55255646487339161</v>
      </c>
      <c r="X191" s="42">
        <f t="shared" si="106"/>
        <v>5.4621521065000289E-3</v>
      </c>
      <c r="Y191" s="42">
        <f t="shared" si="89"/>
        <v>1.899783233340819E-3</v>
      </c>
      <c r="Z191" s="10">
        <f t="shared" si="107"/>
        <v>14.424984955467275</v>
      </c>
      <c r="AA191">
        <f t="shared" si="84"/>
        <v>4617329.4562832033</v>
      </c>
      <c r="AB191" s="10">
        <f t="shared" si="85"/>
        <v>4.617329456283203</v>
      </c>
      <c r="AC191" s="10">
        <f t="shared" si="86"/>
        <v>4.516329456283203</v>
      </c>
      <c r="AD191" s="3">
        <f t="shared" si="87"/>
        <v>655.01514956971766</v>
      </c>
      <c r="AI191" s="94">
        <f t="shared" si="88"/>
        <v>0.55255646487339161</v>
      </c>
    </row>
    <row r="192" spans="2:35">
      <c r="B192" s="39">
        <f t="shared" si="90"/>
        <v>164</v>
      </c>
      <c r="C192" s="42">
        <f t="shared" si="91"/>
        <v>1.9467625899282255</v>
      </c>
      <c r="D192" s="10">
        <f t="shared" si="92"/>
        <v>7.9532374100718002</v>
      </c>
      <c r="E192" s="40">
        <f t="shared" si="93"/>
        <v>20.893525179856397</v>
      </c>
      <c r="F192" s="40">
        <f t="shared" si="94"/>
        <v>36.799999999999997</v>
      </c>
      <c r="G192" s="3">
        <f t="shared" si="95"/>
        <v>264.42589928057441</v>
      </c>
      <c r="H192" s="3">
        <f t="shared" si="96"/>
        <v>107.82541057508477</v>
      </c>
      <c r="I192">
        <f t="shared" si="78"/>
        <v>1.0782541057508477E-4</v>
      </c>
      <c r="J192" s="4">
        <f t="shared" si="97"/>
        <v>354.44971553657263</v>
      </c>
      <c r="K192" s="40">
        <f t="shared" si="98"/>
        <v>3.2872558856592504</v>
      </c>
      <c r="L192" s="40">
        <f t="shared" si="79"/>
        <v>2.7127441143407496</v>
      </c>
      <c r="M192" s="10">
        <f t="shared" si="99"/>
        <v>4.617329456283203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13.456147306702016</v>
      </c>
      <c r="Q192" s="42">
        <f t="shared" si="101"/>
        <v>0.14954029710745043</v>
      </c>
      <c r="R192" s="4">
        <f t="shared" si="102"/>
        <v>190587.70904391239</v>
      </c>
      <c r="S192">
        <f t="shared" si="82"/>
        <v>1.9058770904391238E-4</v>
      </c>
      <c r="T192" s="41">
        <f t="shared" si="83"/>
        <v>1.3197531666341966E-4</v>
      </c>
      <c r="U192" s="42">
        <f t="shared" si="103"/>
        <v>0.34201917326475295</v>
      </c>
      <c r="V192" s="42">
        <f t="shared" si="104"/>
        <v>0.5582734951878644</v>
      </c>
      <c r="W192" s="42">
        <f t="shared" si="105"/>
        <v>0.55280773246082282</v>
      </c>
      <c r="X192" s="42">
        <f t="shared" si="106"/>
        <v>5.4657627270415787E-3</v>
      </c>
      <c r="Y192" s="42">
        <f t="shared" si="89"/>
        <v>1.9046049222413302E-3</v>
      </c>
      <c r="Z192" s="10">
        <f t="shared" si="107"/>
        <v>14.431523790912337</v>
      </c>
      <c r="AA192">
        <f t="shared" si="84"/>
        <v>4619376.7052211743</v>
      </c>
      <c r="AB192" s="10">
        <f t="shared" si="85"/>
        <v>4.6193767052211747</v>
      </c>
      <c r="AC192" s="10">
        <f t="shared" si="86"/>
        <v>4.5183767052211747</v>
      </c>
      <c r="AD192" s="3">
        <f t="shared" si="87"/>
        <v>655.31206747225156</v>
      </c>
      <c r="AI192" s="94">
        <f t="shared" si="88"/>
        <v>0.55280773246082282</v>
      </c>
    </row>
    <row r="193" spans="2:35">
      <c r="B193" s="39">
        <f t="shared" si="90"/>
        <v>165</v>
      </c>
      <c r="C193" s="42">
        <f t="shared" si="91"/>
        <v>1.9586330935253489</v>
      </c>
      <c r="D193" s="10">
        <f t="shared" si="92"/>
        <v>7.941366906474677</v>
      </c>
      <c r="E193" s="40">
        <f t="shared" si="93"/>
        <v>20.917266187050643</v>
      </c>
      <c r="F193" s="40">
        <f t="shared" si="94"/>
        <v>36.799999999999997</v>
      </c>
      <c r="G193" s="3">
        <f t="shared" si="95"/>
        <v>264.33093525179743</v>
      </c>
      <c r="H193" s="3">
        <f t="shared" si="96"/>
        <v>107.82541057508477</v>
      </c>
      <c r="I193">
        <f t="shared" si="78"/>
        <v>1.0782541057508477E-4</v>
      </c>
      <c r="J193" s="4">
        <f t="shared" si="97"/>
        <v>355.22932555005616</v>
      </c>
      <c r="K193" s="40">
        <f t="shared" si="98"/>
        <v>3.294486185171448</v>
      </c>
      <c r="L193" s="40">
        <f t="shared" si="79"/>
        <v>2.705513814828552</v>
      </c>
      <c r="M193" s="10">
        <f t="shared" si="99"/>
        <v>4.6193767052211747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13.458050249141113</v>
      </c>
      <c r="Q193" s="42">
        <f t="shared" si="101"/>
        <v>0.15042233450346035</v>
      </c>
      <c r="R193" s="4">
        <f t="shared" si="102"/>
        <v>190313.18769138394</v>
      </c>
      <c r="S193">
        <f t="shared" si="82"/>
        <v>1.9031318769138392E-4</v>
      </c>
      <c r="T193" s="41">
        <f t="shared" si="83"/>
        <v>1.3224983801594811E-4</v>
      </c>
      <c r="U193" s="42">
        <f t="shared" si="103"/>
        <v>0.34152653097157304</v>
      </c>
      <c r="V193" s="42">
        <f t="shared" si="104"/>
        <v>0.55852767173872853</v>
      </c>
      <c r="W193" s="42">
        <f t="shared" si="105"/>
        <v>0.55305831981370257</v>
      </c>
      <c r="X193" s="42">
        <f t="shared" si="106"/>
        <v>5.4693519250259559E-3</v>
      </c>
      <c r="Y193" s="42">
        <f t="shared" si="89"/>
        <v>1.909429095171142E-3</v>
      </c>
      <c r="Z193" s="10">
        <f t="shared" si="107"/>
        <v>14.438044868840462</v>
      </c>
      <c r="AA193">
        <f t="shared" si="84"/>
        <v>4621418.3944447283</v>
      </c>
      <c r="AB193" s="10">
        <f t="shared" si="85"/>
        <v>4.6214183944447287</v>
      </c>
      <c r="AC193" s="10">
        <f t="shared" si="86"/>
        <v>4.5204183944447287</v>
      </c>
      <c r="AD193" s="3">
        <f t="shared" si="87"/>
        <v>655.60817903476845</v>
      </c>
      <c r="AI193" s="94">
        <f t="shared" si="88"/>
        <v>0.55305831981370257</v>
      </c>
    </row>
    <row r="194" spans="2:35">
      <c r="B194" s="39">
        <f t="shared" si="90"/>
        <v>166</v>
      </c>
      <c r="C194" s="42">
        <f t="shared" si="91"/>
        <v>1.9705035971224723</v>
      </c>
      <c r="D194" s="10">
        <f t="shared" si="92"/>
        <v>7.9294964028775539</v>
      </c>
      <c r="E194" s="40">
        <f t="shared" si="93"/>
        <v>20.941007194244889</v>
      </c>
      <c r="F194" s="40">
        <f t="shared" si="94"/>
        <v>36.799999999999997</v>
      </c>
      <c r="G194" s="3">
        <f t="shared" si="95"/>
        <v>264.23597122302044</v>
      </c>
      <c r="H194" s="3">
        <f t="shared" si="96"/>
        <v>107.82541057508477</v>
      </c>
      <c r="I194">
        <f t="shared" si="78"/>
        <v>1.0782541057508477E-4</v>
      </c>
      <c r="J194" s="4">
        <f t="shared" si="97"/>
        <v>356.00982091999128</v>
      </c>
      <c r="K194" s="40">
        <f t="shared" si="98"/>
        <v>3.3017246957022439</v>
      </c>
      <c r="L194" s="40">
        <f t="shared" si="79"/>
        <v>2.6982753042977561</v>
      </c>
      <c r="M194" s="10">
        <f t="shared" si="99"/>
        <v>4.6214183944447287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13.459947451854255</v>
      </c>
      <c r="Q194" s="42">
        <f t="shared" si="101"/>
        <v>0.15130424757478425</v>
      </c>
      <c r="R194" s="4">
        <f t="shared" si="102"/>
        <v>190038.58046564917</v>
      </c>
      <c r="S194">
        <f t="shared" si="82"/>
        <v>1.9003858046564917E-4</v>
      </c>
      <c r="T194" s="41">
        <f t="shared" si="83"/>
        <v>1.3252444524168287E-4</v>
      </c>
      <c r="U194" s="42">
        <f t="shared" si="103"/>
        <v>0.34103373457463071</v>
      </c>
      <c r="V194" s="42">
        <f t="shared" si="104"/>
        <v>0.55878114631247922</v>
      </c>
      <c r="W194" s="42">
        <f t="shared" si="105"/>
        <v>0.55330822664644974</v>
      </c>
      <c r="X194" s="42">
        <f t="shared" si="106"/>
        <v>5.4729196660294743E-3</v>
      </c>
      <c r="Y194" s="42">
        <f t="shared" si="89"/>
        <v>1.9142557345629191E-3</v>
      </c>
      <c r="Z194" s="10">
        <f t="shared" si="107"/>
        <v>14.444548181823507</v>
      </c>
      <c r="AA194">
        <f t="shared" si="84"/>
        <v>4623454.5216281833</v>
      </c>
      <c r="AB194" s="10">
        <f t="shared" si="85"/>
        <v>4.623454521628183</v>
      </c>
      <c r="AC194" s="10">
        <f t="shared" si="86"/>
        <v>4.5224545216281831</v>
      </c>
      <c r="AD194" s="3">
        <f t="shared" si="87"/>
        <v>655.90348391996861</v>
      </c>
      <c r="AI194" s="94">
        <f t="shared" si="88"/>
        <v>0.55330822664644974</v>
      </c>
    </row>
    <row r="195" spans="2:35">
      <c r="B195" s="39">
        <f t="shared" si="90"/>
        <v>167</v>
      </c>
      <c r="C195" s="42">
        <f t="shared" si="91"/>
        <v>1.9823741007195956</v>
      </c>
      <c r="D195" s="10">
        <f t="shared" si="92"/>
        <v>7.9176258992804307</v>
      </c>
      <c r="E195" s="40">
        <f t="shared" si="93"/>
        <v>20.964748201439136</v>
      </c>
      <c r="F195" s="40">
        <f t="shared" si="94"/>
        <v>36.799999999999997</v>
      </c>
      <c r="G195" s="3">
        <f t="shared" si="95"/>
        <v>264.14100719424346</v>
      </c>
      <c r="H195" s="3">
        <f t="shared" si="96"/>
        <v>107.82541057508477</v>
      </c>
      <c r="I195">
        <f t="shared" si="78"/>
        <v>1.0782541057508477E-4</v>
      </c>
      <c r="J195" s="4">
        <f t="shared" si="97"/>
        <v>356.79120164637789</v>
      </c>
      <c r="K195" s="40">
        <f t="shared" si="98"/>
        <v>3.3089714172516369</v>
      </c>
      <c r="L195" s="40">
        <f t="shared" si="79"/>
        <v>2.6910285827483631</v>
      </c>
      <c r="M195" s="10">
        <f t="shared" si="99"/>
        <v>4.623454521628183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13.461838917769366</v>
      </c>
      <c r="Q195" s="42">
        <f t="shared" si="101"/>
        <v>0.15218603673224138</v>
      </c>
      <c r="R195" s="4">
        <f t="shared" si="102"/>
        <v>189763.8876189391</v>
      </c>
      <c r="S195">
        <f t="shared" si="82"/>
        <v>1.8976388761893909E-4</v>
      </c>
      <c r="T195" s="41">
        <f t="shared" si="83"/>
        <v>1.3279913808839295E-4</v>
      </c>
      <c r="U195" s="42">
        <f t="shared" si="103"/>
        <v>0.34054078452656716</v>
      </c>
      <c r="V195" s="42">
        <f t="shared" si="104"/>
        <v>0.55903391859012952</v>
      </c>
      <c r="W195" s="42">
        <f t="shared" si="105"/>
        <v>0.55355745267439627</v>
      </c>
      <c r="X195" s="42">
        <f t="shared" si="106"/>
        <v>5.4764659157332529E-3</v>
      </c>
      <c r="Y195" s="42">
        <f t="shared" si="89"/>
        <v>1.9190848228285962E-3</v>
      </c>
      <c r="Z195" s="10">
        <f t="shared" si="107"/>
        <v>14.451033722457044</v>
      </c>
      <c r="AA195">
        <f t="shared" si="84"/>
        <v>4625485.0844532801</v>
      </c>
      <c r="AB195" s="10">
        <f t="shared" si="85"/>
        <v>4.6254850844532802</v>
      </c>
      <c r="AC195" s="10">
        <f t="shared" si="86"/>
        <v>4.5244850844532802</v>
      </c>
      <c r="AD195" s="3">
        <f t="shared" si="87"/>
        <v>656.19798179162876</v>
      </c>
      <c r="AI195" s="94">
        <f t="shared" si="88"/>
        <v>0.55355745267439627</v>
      </c>
    </row>
    <row r="196" spans="2:35">
      <c r="B196" s="39">
        <f t="shared" si="90"/>
        <v>168</v>
      </c>
      <c r="C196" s="42">
        <f t="shared" si="91"/>
        <v>1.994244604316719</v>
      </c>
      <c r="D196" s="10">
        <f t="shared" si="92"/>
        <v>7.9057553956833075</v>
      </c>
      <c r="E196" s="40">
        <f t="shared" si="93"/>
        <v>20.988489208633382</v>
      </c>
      <c r="F196" s="40">
        <f t="shared" si="94"/>
        <v>36.799999999999997</v>
      </c>
      <c r="G196" s="3">
        <f t="shared" si="95"/>
        <v>264.04604316546647</v>
      </c>
      <c r="H196" s="3">
        <f t="shared" si="96"/>
        <v>107.82541057508477</v>
      </c>
      <c r="I196">
        <f t="shared" si="78"/>
        <v>1.0782541057508477E-4</v>
      </c>
      <c r="J196" s="4">
        <f t="shared" si="97"/>
        <v>357.57346772921596</v>
      </c>
      <c r="K196" s="40">
        <f t="shared" si="98"/>
        <v>3.3162263498196269</v>
      </c>
      <c r="L196" s="40">
        <f t="shared" si="79"/>
        <v>2.6837736501803731</v>
      </c>
      <c r="M196" s="10">
        <f t="shared" si="99"/>
        <v>4.6254850844532802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13.463724649803755</v>
      </c>
      <c r="Q196" s="42">
        <f t="shared" si="101"/>
        <v>0.15306770238612835</v>
      </c>
      <c r="R196" s="4">
        <f t="shared" si="102"/>
        <v>189489.10940348479</v>
      </c>
      <c r="S196">
        <f t="shared" si="82"/>
        <v>1.8948910940348479E-4</v>
      </c>
      <c r="T196" s="41">
        <f t="shared" si="83"/>
        <v>1.3307391630384724E-4</v>
      </c>
      <c r="U196" s="42">
        <f t="shared" si="103"/>
        <v>0.34004768128002361</v>
      </c>
      <c r="V196" s="42">
        <f t="shared" si="104"/>
        <v>0.55928598825374087</v>
      </c>
      <c r="W196" s="42">
        <f t="shared" si="105"/>
        <v>0.55380599761378269</v>
      </c>
      <c r="X196" s="42">
        <f t="shared" si="106"/>
        <v>5.4799906399581877E-3</v>
      </c>
      <c r="Y196" s="42">
        <f t="shared" si="89"/>
        <v>1.9239163423594695E-3</v>
      </c>
      <c r="Z196" s="10">
        <f t="shared" si="107"/>
        <v>14.457501483360552</v>
      </c>
      <c r="AA196">
        <f t="shared" si="84"/>
        <v>4627510.080609248</v>
      </c>
      <c r="AB196" s="10">
        <f t="shared" si="85"/>
        <v>4.6275100806092482</v>
      </c>
      <c r="AC196" s="10">
        <f t="shared" si="86"/>
        <v>4.5265100806092482</v>
      </c>
      <c r="AD196" s="3">
        <f t="shared" si="87"/>
        <v>656.49167231461172</v>
      </c>
      <c r="AI196" s="94">
        <f t="shared" si="88"/>
        <v>0.55380599761378269</v>
      </c>
    </row>
    <row r="197" spans="2:35">
      <c r="B197" s="39">
        <f t="shared" si="90"/>
        <v>169</v>
      </c>
      <c r="C197" s="42">
        <f t="shared" si="91"/>
        <v>2.0061151079138422</v>
      </c>
      <c r="D197" s="10">
        <f t="shared" si="92"/>
        <v>7.8938848920861844</v>
      </c>
      <c r="E197" s="40">
        <f t="shared" si="93"/>
        <v>21.012230215827628</v>
      </c>
      <c r="F197" s="40">
        <f t="shared" si="94"/>
        <v>36.799999999999997</v>
      </c>
      <c r="G197" s="3">
        <f t="shared" si="95"/>
        <v>263.95107913668949</v>
      </c>
      <c r="H197" s="3">
        <f t="shared" si="96"/>
        <v>107.82541057508477</v>
      </c>
      <c r="I197">
        <f t="shared" si="78"/>
        <v>1.0782541057508477E-4</v>
      </c>
      <c r="J197" s="4">
        <f t="shared" si="97"/>
        <v>358.3566191685054</v>
      </c>
      <c r="K197" s="40">
        <f t="shared" si="98"/>
        <v>3.3234894934062127</v>
      </c>
      <c r="L197" s="40">
        <f t="shared" si="79"/>
        <v>2.6765105065937873</v>
      </c>
      <c r="M197" s="10">
        <f t="shared" si="99"/>
        <v>4.6275100806092482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13.465604650864185</v>
      </c>
      <c r="Q197" s="42">
        <f t="shared" si="101"/>
        <v>0.15394924494622136</v>
      </c>
      <c r="R197" s="4">
        <f t="shared" si="102"/>
        <v>189214.24607151735</v>
      </c>
      <c r="S197">
        <f t="shared" si="82"/>
        <v>1.8921424607151735E-4</v>
      </c>
      <c r="T197" s="41">
        <f t="shared" si="83"/>
        <v>1.3334877963581469E-4</v>
      </c>
      <c r="U197" s="42">
        <f t="shared" si="103"/>
        <v>0.3395544252876414</v>
      </c>
      <c r="V197" s="42">
        <f t="shared" si="104"/>
        <v>0.55953735498619384</v>
      </c>
      <c r="W197" s="42">
        <f t="shared" si="105"/>
        <v>0.55405386118176603</v>
      </c>
      <c r="X197" s="42">
        <f t="shared" si="106"/>
        <v>5.4834938044278081E-3</v>
      </c>
      <c r="Y197" s="42">
        <f t="shared" si="89"/>
        <v>1.9287502755260789E-3</v>
      </c>
      <c r="Z197" s="10">
        <f t="shared" si="107"/>
        <v>14.463951457175968</v>
      </c>
      <c r="AA197">
        <f t="shared" si="84"/>
        <v>4629529.5077923443</v>
      </c>
      <c r="AB197" s="10">
        <f t="shared" si="85"/>
        <v>4.629529507792344</v>
      </c>
      <c r="AC197" s="10">
        <f t="shared" si="86"/>
        <v>4.528529507792344</v>
      </c>
      <c r="AD197" s="3">
        <f t="shared" si="87"/>
        <v>656.7845551547997</v>
      </c>
      <c r="AI197" s="94">
        <f t="shared" si="88"/>
        <v>0.55405386118176603</v>
      </c>
    </row>
    <row r="198" spans="2:35">
      <c r="B198" s="39">
        <f t="shared" si="90"/>
        <v>170</v>
      </c>
      <c r="C198" s="42">
        <f t="shared" si="91"/>
        <v>2.0179856115109653</v>
      </c>
      <c r="D198" s="10">
        <f t="shared" si="92"/>
        <v>7.8820143884890612</v>
      </c>
      <c r="E198" s="40">
        <f t="shared" si="93"/>
        <v>21.035971223021875</v>
      </c>
      <c r="F198" s="40">
        <f t="shared" si="94"/>
        <v>36.799999999999997</v>
      </c>
      <c r="G198" s="3">
        <f t="shared" si="95"/>
        <v>263.8561151079125</v>
      </c>
      <c r="H198" s="3">
        <f t="shared" si="96"/>
        <v>107.82541057508477</v>
      </c>
      <c r="I198">
        <f t="shared" si="78"/>
        <v>1.0782541057508477E-4</v>
      </c>
      <c r="J198" s="4">
        <f t="shared" si="97"/>
        <v>359.14065596424632</v>
      </c>
      <c r="K198" s="40">
        <f t="shared" si="98"/>
        <v>3.3307608480113959</v>
      </c>
      <c r="L198" s="40">
        <f t="shared" si="79"/>
        <v>2.6692391519886041</v>
      </c>
      <c r="M198" s="10">
        <f t="shared" si="99"/>
        <v>4.629529507792344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13.467478923846487</v>
      </c>
      <c r="Q198" s="42">
        <f t="shared" si="101"/>
        <v>0.15483066482177837</v>
      </c>
      <c r="R198" s="4">
        <f t="shared" si="102"/>
        <v>188939.29787526774</v>
      </c>
      <c r="S198">
        <f t="shared" si="82"/>
        <v>1.8893929787526775E-4</v>
      </c>
      <c r="T198" s="41">
        <f t="shared" si="83"/>
        <v>1.3362372783206429E-4</v>
      </c>
      <c r="U198" s="42">
        <f t="shared" si="103"/>
        <v>0.3390610170020617</v>
      </c>
      <c r="V198" s="42">
        <f t="shared" si="104"/>
        <v>0.55978801847177762</v>
      </c>
      <c r="W198" s="42">
        <f t="shared" si="105"/>
        <v>0.55430104309636352</v>
      </c>
      <c r="X198" s="42">
        <f t="shared" si="106"/>
        <v>5.4869753754140937E-3</v>
      </c>
      <c r="Y198" s="42">
        <f t="shared" si="89"/>
        <v>1.9335866046786608E-3</v>
      </c>
      <c r="Z198" s="10">
        <f t="shared" si="107"/>
        <v>14.470383636570556</v>
      </c>
      <c r="AA198">
        <f t="shared" si="84"/>
        <v>4631543.3637067564</v>
      </c>
      <c r="AB198" s="10">
        <f t="shared" si="85"/>
        <v>4.631543363706756</v>
      </c>
      <c r="AC198" s="10">
        <f t="shared" si="86"/>
        <v>4.530543363706756</v>
      </c>
      <c r="AD198" s="3">
        <f t="shared" si="87"/>
        <v>657.076629979225</v>
      </c>
      <c r="AI198" s="94">
        <f t="shared" si="88"/>
        <v>0.55430104309636352</v>
      </c>
    </row>
    <row r="199" spans="2:35">
      <c r="B199" s="39">
        <f t="shared" si="90"/>
        <v>171</v>
      </c>
      <c r="C199" s="42">
        <f t="shared" si="91"/>
        <v>2.0298561151080885</v>
      </c>
      <c r="D199" s="10">
        <f t="shared" si="92"/>
        <v>7.8701438848919381</v>
      </c>
      <c r="E199" s="40">
        <f t="shared" si="93"/>
        <v>21.059712230216121</v>
      </c>
      <c r="F199" s="40">
        <f t="shared" si="94"/>
        <v>36.799999999999997</v>
      </c>
      <c r="G199" s="3">
        <f t="shared" si="95"/>
        <v>263.76115107913552</v>
      </c>
      <c r="H199" s="3">
        <f t="shared" si="96"/>
        <v>107.82541057508477</v>
      </c>
      <c r="I199">
        <f t="shared" si="78"/>
        <v>1.0782541057508477E-4</v>
      </c>
      <c r="J199" s="4">
        <f t="shared" si="97"/>
        <v>359.92557811643883</v>
      </c>
      <c r="K199" s="40">
        <f t="shared" si="98"/>
        <v>3.3380404136351776</v>
      </c>
      <c r="L199" s="40">
        <f t="shared" si="79"/>
        <v>2.6619595863648224</v>
      </c>
      <c r="M199" s="10">
        <f t="shared" si="99"/>
        <v>4.631543363706756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13.469347471636425</v>
      </c>
      <c r="Q199" s="42">
        <f t="shared" si="101"/>
        <v>0.15571196242154109</v>
      </c>
      <c r="R199" s="4">
        <f t="shared" si="102"/>
        <v>188664.26506696705</v>
      </c>
      <c r="S199">
        <f t="shared" si="82"/>
        <v>1.8866426506696705E-4</v>
      </c>
      <c r="T199" s="41">
        <f t="shared" si="83"/>
        <v>1.3389876064036498E-4</v>
      </c>
      <c r="U199" s="42">
        <f t="shared" si="103"/>
        <v>0.33856745687592571</v>
      </c>
      <c r="V199" s="42">
        <f t="shared" si="104"/>
        <v>0.56003797839558767</v>
      </c>
      <c r="W199" s="42">
        <f t="shared" si="105"/>
        <v>0.55454754307656318</v>
      </c>
      <c r="X199" s="42">
        <f t="shared" si="106"/>
        <v>5.4904353190244892E-3</v>
      </c>
      <c r="Y199" s="42">
        <f t="shared" si="89"/>
        <v>1.9384253121469694E-3</v>
      </c>
      <c r="Z199" s="10">
        <f t="shared" si="107"/>
        <v>14.476798014235046</v>
      </c>
      <c r="AA199">
        <f t="shared" si="84"/>
        <v>4633551.6460640198</v>
      </c>
      <c r="AB199" s="10">
        <f t="shared" si="85"/>
        <v>4.6335516460640198</v>
      </c>
      <c r="AC199" s="10">
        <f t="shared" si="86"/>
        <v>4.5325516460640198</v>
      </c>
      <c r="AD199" s="3">
        <f t="shared" si="87"/>
        <v>657.36789645598549</v>
      </c>
      <c r="AI199" s="94">
        <f t="shared" si="88"/>
        <v>0.55454754307656318</v>
      </c>
    </row>
    <row r="200" spans="2:35">
      <c r="B200" s="39">
        <f t="shared" si="90"/>
        <v>172</v>
      </c>
      <c r="C200" s="42">
        <f t="shared" si="91"/>
        <v>2.0417266187052117</v>
      </c>
      <c r="D200" s="10">
        <f t="shared" si="92"/>
        <v>7.8582733812948149</v>
      </c>
      <c r="E200" s="40">
        <f t="shared" si="93"/>
        <v>21.083453237410367</v>
      </c>
      <c r="F200" s="40">
        <f t="shared" si="94"/>
        <v>36.799999999999997</v>
      </c>
      <c r="G200" s="3">
        <f t="shared" si="95"/>
        <v>263.66618705035853</v>
      </c>
      <c r="H200" s="3">
        <f t="shared" si="96"/>
        <v>107.82541057508477</v>
      </c>
      <c r="I200">
        <f t="shared" si="78"/>
        <v>1.0782541057508477E-4</v>
      </c>
      <c r="J200" s="4">
        <f t="shared" si="97"/>
        <v>360.7113856250827</v>
      </c>
      <c r="K200" s="40">
        <f t="shared" si="98"/>
        <v>3.3453281902775549</v>
      </c>
      <c r="L200" s="40">
        <f t="shared" si="79"/>
        <v>2.6546718097224451</v>
      </c>
      <c r="M200" s="10">
        <f t="shared" si="99"/>
        <v>4.6335516460640198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13.471210297109183</v>
      </c>
      <c r="Q200" s="42">
        <f t="shared" si="101"/>
        <v>0.15659313815373721</v>
      </c>
      <c r="R200" s="4">
        <f t="shared" si="102"/>
        <v>188389.14789884631</v>
      </c>
      <c r="S200">
        <f t="shared" si="82"/>
        <v>1.8838914789884632E-4</v>
      </c>
      <c r="T200" s="41">
        <f t="shared" si="83"/>
        <v>1.3417387780848572E-4</v>
      </c>
      <c r="U200" s="42">
        <f t="shared" si="103"/>
        <v>0.33807374536187462</v>
      </c>
      <c r="V200" s="42">
        <f t="shared" si="104"/>
        <v>0.56028723444372286</v>
      </c>
      <c r="W200" s="42">
        <f t="shared" si="105"/>
        <v>0.55479336084225239</v>
      </c>
      <c r="X200" s="42">
        <f t="shared" si="106"/>
        <v>5.493873601470467E-3</v>
      </c>
      <c r="Y200" s="42">
        <f t="shared" si="89"/>
        <v>1.943266380240338E-3</v>
      </c>
      <c r="Z200" s="10">
        <f t="shared" si="107"/>
        <v>14.483194582883538</v>
      </c>
      <c r="AA200">
        <f t="shared" si="84"/>
        <v>4635554.3525829874</v>
      </c>
      <c r="AB200" s="10">
        <f t="shared" si="85"/>
        <v>4.6355543525829876</v>
      </c>
      <c r="AC200" s="10">
        <f t="shared" si="86"/>
        <v>4.5345543525829877</v>
      </c>
      <c r="AD200" s="3">
        <f t="shared" si="87"/>
        <v>657.65835425424041</v>
      </c>
      <c r="AI200" s="94">
        <f t="shared" si="88"/>
        <v>0.55479336084225239</v>
      </c>
    </row>
    <row r="201" spans="2:35">
      <c r="B201" s="39">
        <f t="shared" si="90"/>
        <v>173</v>
      </c>
      <c r="C201" s="42">
        <f t="shared" si="91"/>
        <v>2.0535971223023348</v>
      </c>
      <c r="D201" s="10">
        <f t="shared" si="92"/>
        <v>7.8464028776976917</v>
      </c>
      <c r="E201" s="40">
        <f t="shared" si="93"/>
        <v>21.107194244604614</v>
      </c>
      <c r="F201" s="40">
        <f t="shared" si="94"/>
        <v>36.799999999999997</v>
      </c>
      <c r="G201" s="3">
        <f t="shared" si="95"/>
        <v>263.57122302158155</v>
      </c>
      <c r="H201" s="3">
        <f t="shared" si="96"/>
        <v>107.82541057508477</v>
      </c>
      <c r="I201">
        <f t="shared" si="78"/>
        <v>1.0782541057508477E-4</v>
      </c>
      <c r="J201" s="4">
        <f t="shared" si="97"/>
        <v>361.49807849017805</v>
      </c>
      <c r="K201" s="40">
        <f t="shared" si="98"/>
        <v>3.3526241779385297</v>
      </c>
      <c r="L201" s="40">
        <f t="shared" si="79"/>
        <v>2.6473758220614703</v>
      </c>
      <c r="M201" s="10">
        <f t="shared" si="99"/>
        <v>4.6355543525829876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13.473067403129358</v>
      </c>
      <c r="Q201" s="42">
        <f t="shared" si="101"/>
        <v>0.15747419242608252</v>
      </c>
      <c r="R201" s="4">
        <f t="shared" si="102"/>
        <v>188113.94662313661</v>
      </c>
      <c r="S201">
        <f t="shared" si="82"/>
        <v>1.881139466231366E-4</v>
      </c>
      <c r="T201" s="41">
        <f t="shared" si="83"/>
        <v>1.3444907908419544E-4</v>
      </c>
      <c r="U201" s="42">
        <f t="shared" si="103"/>
        <v>0.33757988291254976</v>
      </c>
      <c r="V201" s="42">
        <f t="shared" si="104"/>
        <v>0.56053578630319689</v>
      </c>
      <c r="W201" s="42">
        <f t="shared" si="105"/>
        <v>0.55503849611421419</v>
      </c>
      <c r="X201" s="42">
        <f t="shared" si="106"/>
        <v>5.4972901889827064E-3</v>
      </c>
      <c r="Y201" s="42">
        <f t="shared" si="89"/>
        <v>1.9481097912476633E-3</v>
      </c>
      <c r="Z201" s="10">
        <f t="shared" si="107"/>
        <v>14.489573335252874</v>
      </c>
      <c r="AA201">
        <f t="shared" si="84"/>
        <v>4637551.4809896313</v>
      </c>
      <c r="AB201" s="10">
        <f t="shared" si="85"/>
        <v>4.6375514809896314</v>
      </c>
      <c r="AC201" s="10">
        <f t="shared" si="86"/>
        <v>4.5365514809896315</v>
      </c>
      <c r="AD201" s="3">
        <f t="shared" si="87"/>
        <v>657.94800304418152</v>
      </c>
      <c r="AI201" s="94">
        <f t="shared" si="88"/>
        <v>0.55503849611421419</v>
      </c>
    </row>
    <row r="202" spans="2:35">
      <c r="B202" s="39">
        <f t="shared" si="90"/>
        <v>174</v>
      </c>
      <c r="C202" s="42">
        <f t="shared" si="91"/>
        <v>2.065467625899458</v>
      </c>
      <c r="D202" s="10">
        <f t="shared" si="92"/>
        <v>7.8345323741005686</v>
      </c>
      <c r="E202" s="40">
        <f t="shared" si="93"/>
        <v>21.13093525179886</v>
      </c>
      <c r="F202" s="40">
        <f t="shared" si="94"/>
        <v>36.799999999999997</v>
      </c>
      <c r="G202" s="3">
        <f t="shared" si="95"/>
        <v>263.47625899280456</v>
      </c>
      <c r="H202" s="3">
        <f t="shared" si="96"/>
        <v>107.82541057508477</v>
      </c>
      <c r="I202">
        <f t="shared" si="78"/>
        <v>1.0782541057508477E-4</v>
      </c>
      <c r="J202" s="4">
        <f t="shared" si="97"/>
        <v>362.28565671172487</v>
      </c>
      <c r="K202" s="40">
        <f t="shared" si="98"/>
        <v>3.3599283766181016</v>
      </c>
      <c r="L202" s="40">
        <f t="shared" si="79"/>
        <v>2.6400716233818984</v>
      </c>
      <c r="M202" s="10">
        <f t="shared" si="99"/>
        <v>4.6375514809896314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13.474918792550815</v>
      </c>
      <c r="Q202" s="42">
        <f t="shared" si="101"/>
        <v>0.15835512564578291</v>
      </c>
      <c r="R202" s="4">
        <f t="shared" si="102"/>
        <v>187838.66149206893</v>
      </c>
      <c r="S202">
        <f t="shared" si="82"/>
        <v>1.8783866149206892E-4</v>
      </c>
      <c r="T202" s="41">
        <f t="shared" si="83"/>
        <v>1.3472436421526311E-4</v>
      </c>
      <c r="U202" s="42">
        <f t="shared" si="103"/>
        <v>0.33708586998059226</v>
      </c>
      <c r="V202" s="42">
        <f t="shared" si="104"/>
        <v>0.56078363366239237</v>
      </c>
      <c r="W202" s="42">
        <f t="shared" si="105"/>
        <v>0.55528294861410299</v>
      </c>
      <c r="X202" s="42">
        <f t="shared" si="106"/>
        <v>5.5006850482893777E-3</v>
      </c>
      <c r="Y202" s="42">
        <f t="shared" si="89"/>
        <v>1.9529555274378106E-3</v>
      </c>
      <c r="Z202" s="10">
        <f t="shared" si="107"/>
        <v>14.495934264105122</v>
      </c>
      <c r="AA202">
        <f t="shared" si="84"/>
        <v>4639543.02901782</v>
      </c>
      <c r="AB202" s="10">
        <f t="shared" si="85"/>
        <v>4.6395430290178199</v>
      </c>
      <c r="AC202" s="10">
        <f t="shared" si="86"/>
        <v>4.5385430290178199</v>
      </c>
      <c r="AD202" s="3">
        <f t="shared" si="87"/>
        <v>658.23684249714574</v>
      </c>
      <c r="AI202" s="94">
        <f t="shared" si="88"/>
        <v>0.55528294861410299</v>
      </c>
    </row>
    <row r="203" spans="2:35">
      <c r="B203" s="39">
        <f t="shared" si="90"/>
        <v>175</v>
      </c>
      <c r="C203" s="42">
        <f t="shared" si="91"/>
        <v>2.0773381294965811</v>
      </c>
      <c r="D203" s="10">
        <f t="shared" si="92"/>
        <v>7.8226618705034454</v>
      </c>
      <c r="E203" s="40">
        <f t="shared" si="93"/>
        <v>21.154676258993106</v>
      </c>
      <c r="F203" s="40">
        <f t="shared" si="94"/>
        <v>36.799999999999997</v>
      </c>
      <c r="G203" s="3">
        <f t="shared" si="95"/>
        <v>263.38129496402757</v>
      </c>
      <c r="H203" s="3">
        <f t="shared" si="96"/>
        <v>107.82541057508477</v>
      </c>
      <c r="I203">
        <f t="shared" si="78"/>
        <v>1.0782541057508477E-4</v>
      </c>
      <c r="J203" s="4">
        <f t="shared" si="97"/>
        <v>363.07412028972317</v>
      </c>
      <c r="K203" s="40">
        <f t="shared" si="98"/>
        <v>3.3672407863162706</v>
      </c>
      <c r="L203" s="40">
        <f t="shared" si="79"/>
        <v>2.6327592136837294</v>
      </c>
      <c r="M203" s="10">
        <f t="shared" si="99"/>
        <v>4.6395430290178199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13.476764468217429</v>
      </c>
      <c r="Q203" s="42">
        <f t="shared" si="101"/>
        <v>0.15923593821953663</v>
      </c>
      <c r="R203" s="4">
        <f t="shared" si="102"/>
        <v>187563.29275787435</v>
      </c>
      <c r="S203">
        <f t="shared" si="82"/>
        <v>1.8756329275787436E-4</v>
      </c>
      <c r="T203" s="41">
        <f t="shared" si="83"/>
        <v>1.3499973294945768E-4</v>
      </c>
      <c r="U203" s="42">
        <f t="shared" si="103"/>
        <v>0.33659170701864338</v>
      </c>
      <c r="V203" s="42">
        <f t="shared" si="104"/>
        <v>0.56103077621033692</v>
      </c>
      <c r="W203" s="42">
        <f t="shared" si="105"/>
        <v>0.55552671806453979</v>
      </c>
      <c r="X203" s="42">
        <f t="shared" si="106"/>
        <v>5.5040581457971305E-3</v>
      </c>
      <c r="Y203" s="42">
        <f t="shared" si="89"/>
        <v>1.9578035710593003E-3</v>
      </c>
      <c r="Z203" s="10">
        <f t="shared" si="107"/>
        <v>14.502277362224701</v>
      </c>
      <c r="AA203">
        <f t="shared" si="84"/>
        <v>4641528.9944084259</v>
      </c>
      <c r="AB203" s="10">
        <f t="shared" si="85"/>
        <v>4.6415289944084259</v>
      </c>
      <c r="AC203" s="10">
        <f t="shared" si="86"/>
        <v>4.5405289944084259</v>
      </c>
      <c r="AD203" s="3">
        <f t="shared" si="87"/>
        <v>658.52487228548603</v>
      </c>
      <c r="AI203" s="94">
        <f t="shared" si="88"/>
        <v>0.55552671806453979</v>
      </c>
    </row>
    <row r="204" spans="2:35">
      <c r="B204" s="39">
        <f t="shared" si="90"/>
        <v>176</v>
      </c>
      <c r="C204" s="42">
        <f t="shared" si="91"/>
        <v>2.0892086330937043</v>
      </c>
      <c r="D204" s="10">
        <f t="shared" si="92"/>
        <v>7.8107913669063223</v>
      </c>
      <c r="E204" s="40">
        <f t="shared" si="93"/>
        <v>21.178417266187353</v>
      </c>
      <c r="F204" s="40">
        <f t="shared" si="94"/>
        <v>36.799999999999997</v>
      </c>
      <c r="G204" s="3">
        <f t="shared" si="95"/>
        <v>263.28633093525059</v>
      </c>
      <c r="H204" s="3">
        <f t="shared" si="96"/>
        <v>107.82541057508477</v>
      </c>
      <c r="I204">
        <f t="shared" si="78"/>
        <v>1.0782541057508477E-4</v>
      </c>
      <c r="J204" s="4">
        <f t="shared" si="97"/>
        <v>363.86346922417306</v>
      </c>
      <c r="K204" s="40">
        <f t="shared" si="98"/>
        <v>3.3745614070330379</v>
      </c>
      <c r="L204" s="40">
        <f t="shared" si="79"/>
        <v>2.6254385929669621</v>
      </c>
      <c r="M204" s="10">
        <f t="shared" si="99"/>
        <v>4.6415289944084259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13.478604432962287</v>
      </c>
      <c r="Q204" s="42">
        <f t="shared" si="101"/>
        <v>0.16011663055353625</v>
      </c>
      <c r="R204" s="4">
        <f t="shared" si="102"/>
        <v>187287.84067278387</v>
      </c>
      <c r="S204">
        <f t="shared" si="82"/>
        <v>1.8728784067278387E-4</v>
      </c>
      <c r="T204" s="41">
        <f t="shared" si="83"/>
        <v>1.3527518503454817E-4</v>
      </c>
      <c r="U204" s="42">
        <f t="shared" si="103"/>
        <v>0.33609739447934422</v>
      </c>
      <c r="V204" s="42">
        <f t="shared" si="104"/>
        <v>0.56127721363743566</v>
      </c>
      <c r="W204" s="42">
        <f t="shared" si="105"/>
        <v>0.5557698041890029</v>
      </c>
      <c r="X204" s="42">
        <f t="shared" si="106"/>
        <v>5.507409448432754E-3</v>
      </c>
      <c r="Y204" s="42">
        <f t="shared" si="89"/>
        <v>1.962653904340732E-3</v>
      </c>
      <c r="Z204" s="10">
        <f t="shared" si="107"/>
        <v>14.508602622421003</v>
      </c>
      <c r="AA204">
        <f t="shared" si="84"/>
        <v>4643509.3749101311</v>
      </c>
      <c r="AB204" s="10">
        <f t="shared" si="85"/>
        <v>4.6435093749101313</v>
      </c>
      <c r="AC204" s="10">
        <f t="shared" si="86"/>
        <v>4.5425093749101313</v>
      </c>
      <c r="AD204" s="3">
        <f t="shared" si="87"/>
        <v>658.81209208268763</v>
      </c>
      <c r="AI204" s="94">
        <f t="shared" si="88"/>
        <v>0.5557698041890029</v>
      </c>
    </row>
    <row r="205" spans="2:35">
      <c r="B205" s="39">
        <f t="shared" si="90"/>
        <v>177</v>
      </c>
      <c r="C205" s="42">
        <f t="shared" si="91"/>
        <v>2.1010791366908275</v>
      </c>
      <c r="D205" s="10">
        <f t="shared" si="92"/>
        <v>7.7989208633091991</v>
      </c>
      <c r="E205" s="40">
        <f t="shared" si="93"/>
        <v>21.202158273381599</v>
      </c>
      <c r="F205" s="40">
        <f t="shared" si="94"/>
        <v>36.799999999999997</v>
      </c>
      <c r="G205" s="3">
        <f t="shared" si="95"/>
        <v>263.1913669064736</v>
      </c>
      <c r="H205" s="3">
        <f t="shared" si="96"/>
        <v>107.82541057508477</v>
      </c>
      <c r="I205">
        <f t="shared" si="78"/>
        <v>1.0782541057508477E-4</v>
      </c>
      <c r="J205" s="4">
        <f t="shared" si="97"/>
        <v>364.6537035150742</v>
      </c>
      <c r="K205" s="40">
        <f t="shared" si="98"/>
        <v>3.3818902387684</v>
      </c>
      <c r="L205" s="40">
        <f t="shared" si="79"/>
        <v>2.6181097612316</v>
      </c>
      <c r="M205" s="10">
        <f t="shared" si="99"/>
        <v>4.6435093749101313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13.48043868960846</v>
      </c>
      <c r="Q205" s="42">
        <f t="shared" si="101"/>
        <v>0.16099720305347082</v>
      </c>
      <c r="R205" s="4">
        <f t="shared" si="102"/>
        <v>187012.30548902866</v>
      </c>
      <c r="S205">
        <f t="shared" si="82"/>
        <v>1.8701230548902865E-4</v>
      </c>
      <c r="T205" s="41">
        <f t="shared" si="83"/>
        <v>1.3555072021830339E-4</v>
      </c>
      <c r="U205" s="42">
        <f t="shared" si="103"/>
        <v>0.33560293281533632</v>
      </c>
      <c r="V205" s="42">
        <f t="shared" si="104"/>
        <v>0.56152294563440341</v>
      </c>
      <c r="W205" s="42">
        <f t="shared" si="105"/>
        <v>0.55601220671192653</v>
      </c>
      <c r="X205" s="42">
        <f t="shared" si="106"/>
        <v>5.5107389224768877E-3</v>
      </c>
      <c r="Y205" s="42">
        <f t="shared" si="89"/>
        <v>1.9675065094901844E-3</v>
      </c>
      <c r="Z205" s="10">
        <f t="shared" si="107"/>
        <v>14.514910037523448</v>
      </c>
      <c r="AA205">
        <f t="shared" si="84"/>
        <v>4645484.1682778969</v>
      </c>
      <c r="AB205" s="10">
        <f t="shared" si="85"/>
        <v>4.6454841682778971</v>
      </c>
      <c r="AC205" s="10">
        <f t="shared" si="86"/>
        <v>4.5444841682778971</v>
      </c>
      <c r="AD205" s="3">
        <f t="shared" si="87"/>
        <v>659.09850156314678</v>
      </c>
      <c r="AI205" s="94">
        <f t="shared" si="88"/>
        <v>0.55601220671192653</v>
      </c>
    </row>
    <row r="206" spans="2:35">
      <c r="B206" s="39">
        <f t="shared" si="90"/>
        <v>178</v>
      </c>
      <c r="C206" s="42">
        <f t="shared" si="91"/>
        <v>2.1129496402879506</v>
      </c>
      <c r="D206" s="10">
        <f t="shared" si="92"/>
        <v>7.7870503597120759</v>
      </c>
      <c r="E206" s="40">
        <f t="shared" si="93"/>
        <v>21.225899280575845</v>
      </c>
      <c r="F206" s="40">
        <f t="shared" si="94"/>
        <v>36.799999999999997</v>
      </c>
      <c r="G206" s="3">
        <f t="shared" si="95"/>
        <v>263.09640287769662</v>
      </c>
      <c r="H206" s="3">
        <f t="shared" si="96"/>
        <v>107.82541057508477</v>
      </c>
      <c r="I206">
        <f t="shared" si="78"/>
        <v>1.0782541057508477E-4</v>
      </c>
      <c r="J206" s="4">
        <f t="shared" si="97"/>
        <v>365.44482316242693</v>
      </c>
      <c r="K206" s="40">
        <f t="shared" si="98"/>
        <v>3.3892272815223601</v>
      </c>
      <c r="L206" s="40">
        <f t="shared" si="79"/>
        <v>2.6107727184776399</v>
      </c>
      <c r="M206" s="10">
        <f t="shared" si="99"/>
        <v>4.6454841682778971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13.482267240967616</v>
      </c>
      <c r="Q206" s="42">
        <f t="shared" si="101"/>
        <v>0.16187765612452798</v>
      </c>
      <c r="R206" s="4">
        <f t="shared" si="102"/>
        <v>186736.68745883965</v>
      </c>
      <c r="S206">
        <f t="shared" si="82"/>
        <v>1.8673668745883965E-4</v>
      </c>
      <c r="T206" s="41">
        <f t="shared" si="83"/>
        <v>1.3582633824849239E-4</v>
      </c>
      <c r="U206" s="42">
        <f t="shared" si="103"/>
        <v>0.3351083224792607</v>
      </c>
      <c r="V206" s="42">
        <f t="shared" si="104"/>
        <v>0.56176797189399053</v>
      </c>
      <c r="W206" s="42">
        <f t="shared" si="105"/>
        <v>0.55625392535851348</v>
      </c>
      <c r="X206" s="42">
        <f t="shared" si="106"/>
        <v>5.5140465354770463E-3</v>
      </c>
      <c r="Y206" s="42">
        <f t="shared" si="89"/>
        <v>1.9723613686962972E-3</v>
      </c>
      <c r="Z206" s="10">
        <f t="shared" si="107"/>
        <v>14.521199600388915</v>
      </c>
      <c r="AA206">
        <f t="shared" si="84"/>
        <v>4647453.372275277</v>
      </c>
      <c r="AB206" s="10">
        <f t="shared" si="85"/>
        <v>4.6474533722752769</v>
      </c>
      <c r="AC206" s="10">
        <f t="shared" si="86"/>
        <v>4.5464533722752769</v>
      </c>
      <c r="AD206" s="3">
        <f t="shared" si="87"/>
        <v>659.38410040250574</v>
      </c>
      <c r="AI206" s="94">
        <f t="shared" si="88"/>
        <v>0.55625392535851348</v>
      </c>
    </row>
    <row r="207" spans="2:35">
      <c r="B207" s="39">
        <f t="shared" si="90"/>
        <v>179</v>
      </c>
      <c r="C207" s="42">
        <f t="shared" si="91"/>
        <v>2.1248201438850738</v>
      </c>
      <c r="D207" s="10">
        <f t="shared" si="92"/>
        <v>7.7751798561149528</v>
      </c>
      <c r="E207" s="40">
        <f t="shared" si="93"/>
        <v>21.249640287770092</v>
      </c>
      <c r="F207" s="40">
        <f t="shared" si="94"/>
        <v>36.799999999999997</v>
      </c>
      <c r="G207" s="3">
        <f t="shared" si="95"/>
        <v>263.00143884891963</v>
      </c>
      <c r="H207" s="3">
        <f t="shared" si="96"/>
        <v>107.82541057508477</v>
      </c>
      <c r="I207">
        <f t="shared" si="78"/>
        <v>1.0782541057508477E-4</v>
      </c>
      <c r="J207" s="4">
        <f t="shared" si="97"/>
        <v>366.23682816623102</v>
      </c>
      <c r="K207" s="40">
        <f t="shared" si="98"/>
        <v>3.3965725352949168</v>
      </c>
      <c r="L207" s="40">
        <f t="shared" si="79"/>
        <v>2.6034274647050832</v>
      </c>
      <c r="M207" s="10">
        <f t="shared" si="99"/>
        <v>4.6474533722752769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13.484090089842192</v>
      </c>
      <c r="Q207" s="42">
        <f t="shared" si="101"/>
        <v>0.16275799017139597</v>
      </c>
      <c r="R207" s="4">
        <f t="shared" si="102"/>
        <v>186460.98683444795</v>
      </c>
      <c r="S207">
        <f t="shared" si="82"/>
        <v>1.8646098683444795E-4</v>
      </c>
      <c r="T207" s="41">
        <f t="shared" si="83"/>
        <v>1.3610203887288408E-4</v>
      </c>
      <c r="U207" s="42">
        <f t="shared" si="103"/>
        <v>0.33461356392375852</v>
      </c>
      <c r="V207" s="42">
        <f t="shared" si="104"/>
        <v>0.56201229210935411</v>
      </c>
      <c r="W207" s="42">
        <f t="shared" si="105"/>
        <v>0.55649495985501818</v>
      </c>
      <c r="X207" s="42">
        <f t="shared" si="106"/>
        <v>5.5173322543359271E-3</v>
      </c>
      <c r="Y207" s="42">
        <f t="shared" si="89"/>
        <v>1.9772184641276718E-3</v>
      </c>
      <c r="Z207" s="10">
        <f t="shared" si="107"/>
        <v>14.527471303896812</v>
      </c>
      <c r="AA207">
        <f t="shared" si="84"/>
        <v>4649416.9846728798</v>
      </c>
      <c r="AB207" s="10">
        <f t="shared" si="85"/>
        <v>4.6494169846728797</v>
      </c>
      <c r="AC207" s="10">
        <f t="shared" si="86"/>
        <v>4.5484169846728797</v>
      </c>
      <c r="AD207" s="3">
        <f t="shared" si="87"/>
        <v>659.66888827743003</v>
      </c>
      <c r="AI207" s="94">
        <f t="shared" si="88"/>
        <v>0.55649495985501818</v>
      </c>
    </row>
    <row r="208" spans="2:35">
      <c r="B208" s="39">
        <f t="shared" si="90"/>
        <v>180</v>
      </c>
      <c r="C208" s="42">
        <f t="shared" si="91"/>
        <v>2.1366906474821969</v>
      </c>
      <c r="D208" s="10">
        <f t="shared" si="92"/>
        <v>7.7633093525178296</v>
      </c>
      <c r="E208" s="40">
        <f t="shared" si="93"/>
        <v>21.273381294964338</v>
      </c>
      <c r="F208" s="40">
        <f t="shared" si="94"/>
        <v>36.799999999999997</v>
      </c>
      <c r="G208" s="3">
        <f t="shared" si="95"/>
        <v>262.90647482014265</v>
      </c>
      <c r="H208" s="3">
        <f t="shared" si="96"/>
        <v>107.82541057508477</v>
      </c>
      <c r="I208">
        <f t="shared" si="78"/>
        <v>1.0782541057508477E-4</v>
      </c>
      <c r="J208" s="4">
        <f t="shared" si="97"/>
        <v>367.0297185264867</v>
      </c>
      <c r="K208" s="40">
        <f t="shared" si="98"/>
        <v>3.4039260000860714</v>
      </c>
      <c r="L208" s="40">
        <f t="shared" si="79"/>
        <v>2.5960739999139286</v>
      </c>
      <c r="M208" s="10">
        <f t="shared" si="99"/>
        <v>4.6494169846728797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13.485907239023987</v>
      </c>
      <c r="Q208" s="42">
        <f t="shared" si="101"/>
        <v>0.16363820559826572</v>
      </c>
      <c r="R208" s="4">
        <f t="shared" si="102"/>
        <v>186185.20386808456</v>
      </c>
      <c r="S208">
        <f t="shared" si="82"/>
        <v>1.8618520386808456E-4</v>
      </c>
      <c r="T208" s="41">
        <f t="shared" si="83"/>
        <v>1.3637782183924748E-4</v>
      </c>
      <c r="U208" s="42">
        <f t="shared" si="103"/>
        <v>0.33411865760147114</v>
      </c>
      <c r="V208" s="42">
        <f t="shared" si="104"/>
        <v>0.56225590597449682</v>
      </c>
      <c r="W208" s="42">
        <f t="shared" si="105"/>
        <v>0.55673530992855857</v>
      </c>
      <c r="X208" s="42">
        <f t="shared" si="106"/>
        <v>5.5205960459382419E-3</v>
      </c>
      <c r="Y208" s="42">
        <f t="shared" si="89"/>
        <v>1.9820777779328228E-3</v>
      </c>
      <c r="Z208" s="10">
        <f t="shared" si="107"/>
        <v>14.53372514094818</v>
      </c>
      <c r="AA208">
        <f t="shared" si="84"/>
        <v>4651375.0032480871</v>
      </c>
      <c r="AB208" s="10">
        <f t="shared" si="85"/>
        <v>4.6513750032480869</v>
      </c>
      <c r="AC208" s="10">
        <f t="shared" si="86"/>
        <v>4.550375003248087</v>
      </c>
      <c r="AD208" s="3">
        <f t="shared" si="87"/>
        <v>659.95286486556734</v>
      </c>
      <c r="AI208" s="94">
        <f t="shared" si="88"/>
        <v>0.55673530992855857</v>
      </c>
    </row>
    <row r="209" spans="2:35">
      <c r="B209" s="39">
        <f t="shared" si="90"/>
        <v>181</v>
      </c>
      <c r="C209" s="42">
        <f t="shared" si="91"/>
        <v>2.1485611510793201</v>
      </c>
      <c r="D209" s="10">
        <f t="shared" si="92"/>
        <v>7.7514388489207064</v>
      </c>
      <c r="E209" s="40">
        <f t="shared" si="93"/>
        <v>21.297122302158584</v>
      </c>
      <c r="F209" s="40">
        <f t="shared" si="94"/>
        <v>36.799999999999997</v>
      </c>
      <c r="G209" s="3">
        <f t="shared" si="95"/>
        <v>262.81151079136566</v>
      </c>
      <c r="H209" s="3">
        <f t="shared" si="96"/>
        <v>107.82541057508477</v>
      </c>
      <c r="I209">
        <f t="shared" si="78"/>
        <v>1.0782541057508477E-4</v>
      </c>
      <c r="J209" s="4">
        <f t="shared" si="97"/>
        <v>367.82349424319375</v>
      </c>
      <c r="K209" s="40">
        <f t="shared" si="98"/>
        <v>3.4112876758958222</v>
      </c>
      <c r="L209" s="40">
        <f t="shared" si="79"/>
        <v>2.5887123241041778</v>
      </c>
      <c r="M209" s="10">
        <f t="shared" si="99"/>
        <v>4.6513750032480869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13.487718691293939</v>
      </c>
      <c r="Q209" s="42">
        <f t="shared" si="101"/>
        <v>0.16451830280883295</v>
      </c>
      <c r="R209" s="4">
        <f t="shared" si="102"/>
        <v>185909.33881198056</v>
      </c>
      <c r="S209">
        <f t="shared" si="82"/>
        <v>1.8590933881198056E-4</v>
      </c>
      <c r="T209" s="41">
        <f t="shared" si="83"/>
        <v>1.3665368689535148E-4</v>
      </c>
      <c r="U209" s="42">
        <f t="shared" si="103"/>
        <v>0.33362360396503971</v>
      </c>
      <c r="V209" s="42">
        <f t="shared" si="104"/>
        <v>0.562498813184928</v>
      </c>
      <c r="W209" s="42">
        <f t="shared" si="105"/>
        <v>0.55697497530708207</v>
      </c>
      <c r="X209" s="42">
        <f t="shared" si="106"/>
        <v>5.5238378778459385E-3</v>
      </c>
      <c r="Y209" s="42">
        <f t="shared" si="89"/>
        <v>1.9869392922407408E-3</v>
      </c>
      <c r="Z209" s="10">
        <f t="shared" si="107"/>
        <v>14.539961104469331</v>
      </c>
      <c r="AA209">
        <f t="shared" si="84"/>
        <v>4653327.4257861925</v>
      </c>
      <c r="AB209" s="10">
        <f t="shared" si="85"/>
        <v>4.653327425786193</v>
      </c>
      <c r="AC209" s="10">
        <f t="shared" si="86"/>
        <v>4.552327425786193</v>
      </c>
      <c r="AD209" s="3">
        <f t="shared" si="87"/>
        <v>660.23602984571323</v>
      </c>
      <c r="AI209" s="94">
        <f t="shared" si="88"/>
        <v>0.55697497530708207</v>
      </c>
    </row>
    <row r="210" spans="2:35">
      <c r="B210" s="39">
        <f t="shared" si="90"/>
        <v>182</v>
      </c>
      <c r="C210" s="42">
        <f t="shared" si="91"/>
        <v>2.1604316546764433</v>
      </c>
      <c r="D210" s="10">
        <f t="shared" si="92"/>
        <v>7.7395683453235833</v>
      </c>
      <c r="E210" s="40">
        <f t="shared" si="93"/>
        <v>21.320863309352831</v>
      </c>
      <c r="F210" s="40">
        <f t="shared" si="94"/>
        <v>36.799999999999997</v>
      </c>
      <c r="G210" s="3">
        <f t="shared" si="95"/>
        <v>262.71654676258868</v>
      </c>
      <c r="H210" s="3">
        <f t="shared" si="96"/>
        <v>107.82541057508477</v>
      </c>
      <c r="I210">
        <f t="shared" si="78"/>
        <v>1.0782541057508477E-4</v>
      </c>
      <c r="J210" s="4">
        <f t="shared" si="97"/>
        <v>368.61815531635239</v>
      </c>
      <c r="K210" s="40">
        <f t="shared" si="98"/>
        <v>3.4186575627241713</v>
      </c>
      <c r="L210" s="40">
        <f t="shared" si="79"/>
        <v>2.5813424372758287</v>
      </c>
      <c r="M210" s="10">
        <f t="shared" si="99"/>
        <v>4.653327425786193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13.489524449423206</v>
      </c>
      <c r="Q210" s="42">
        <f t="shared" si="101"/>
        <v>0.16539828220630021</v>
      </c>
      <c r="R210" s="4">
        <f t="shared" si="102"/>
        <v>185633.39191836695</v>
      </c>
      <c r="S210">
        <f t="shared" si="82"/>
        <v>1.8563339191836694E-4</v>
      </c>
      <c r="T210" s="41">
        <f t="shared" si="83"/>
        <v>1.3692963378896509E-4</v>
      </c>
      <c r="U210" s="42">
        <f t="shared" si="103"/>
        <v>0.33312840346710543</v>
      </c>
      <c r="V210" s="42">
        <f t="shared" si="104"/>
        <v>0.56274101343685656</v>
      </c>
      <c r="W210" s="42">
        <f t="shared" si="105"/>
        <v>0.55721395571950383</v>
      </c>
      <c r="X210" s="42">
        <f t="shared" si="106"/>
        <v>5.5270577173527347E-3</v>
      </c>
      <c r="Y210" s="42">
        <f t="shared" si="89"/>
        <v>1.9918029891606236E-3</v>
      </c>
      <c r="Z210" s="10">
        <f t="shared" si="107"/>
        <v>14.546179187409317</v>
      </c>
      <c r="AA210">
        <f t="shared" si="84"/>
        <v>4655274.2500796095</v>
      </c>
      <c r="AB210" s="10">
        <f t="shared" si="85"/>
        <v>4.6552742500796098</v>
      </c>
      <c r="AC210" s="10">
        <f t="shared" si="86"/>
        <v>4.5542742500796098</v>
      </c>
      <c r="AD210" s="3">
        <f t="shared" si="87"/>
        <v>660.51838289769535</v>
      </c>
      <c r="AI210" s="94">
        <f t="shared" si="88"/>
        <v>0.55721395571950383</v>
      </c>
    </row>
    <row r="211" spans="2:35">
      <c r="B211" s="39">
        <f t="shared" si="90"/>
        <v>183</v>
      </c>
      <c r="C211" s="42">
        <f t="shared" si="91"/>
        <v>2.1723021582735664</v>
      </c>
      <c r="D211" s="10">
        <f t="shared" si="92"/>
        <v>7.7276978417264601</v>
      </c>
      <c r="E211" s="40">
        <f t="shared" si="93"/>
        <v>21.344604316547077</v>
      </c>
      <c r="F211" s="40">
        <f t="shared" si="94"/>
        <v>36.799999999999997</v>
      </c>
      <c r="G211" s="3">
        <f t="shared" si="95"/>
        <v>262.62158273381169</v>
      </c>
      <c r="H211" s="3">
        <f t="shared" si="96"/>
        <v>107.82541057508477</v>
      </c>
      <c r="I211">
        <f t="shared" si="78"/>
        <v>1.0782541057508477E-4</v>
      </c>
      <c r="J211" s="4">
        <f t="shared" si="97"/>
        <v>369.41370174596238</v>
      </c>
      <c r="K211" s="40">
        <f t="shared" si="98"/>
        <v>3.4260356605711162</v>
      </c>
      <c r="L211" s="40">
        <f t="shared" si="79"/>
        <v>2.5739643394288838</v>
      </c>
      <c r="M211" s="10">
        <f t="shared" si="99"/>
        <v>4.6552742500796098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13.491324516172446</v>
      </c>
      <c r="Q211" s="42">
        <f t="shared" si="101"/>
        <v>0.16627814419337891</v>
      </c>
      <c r="R211" s="4">
        <f t="shared" si="102"/>
        <v>185357.36343947487</v>
      </c>
      <c r="S211">
        <f t="shared" si="82"/>
        <v>1.8535736343947487E-4</v>
      </c>
      <c r="T211" s="41">
        <f t="shared" si="83"/>
        <v>1.3720566226785717E-4</v>
      </c>
      <c r="U211" s="42">
        <f t="shared" si="103"/>
        <v>0.33263305656030961</v>
      </c>
      <c r="V211" s="42">
        <f t="shared" si="104"/>
        <v>0.56298250642745695</v>
      </c>
      <c r="W211" s="42">
        <f t="shared" si="105"/>
        <v>0.55745225089561112</v>
      </c>
      <c r="X211" s="42">
        <f t="shared" si="106"/>
        <v>5.5302555318458291E-3</v>
      </c>
      <c r="Y211" s="42">
        <f t="shared" si="89"/>
        <v>1.9966688507819263E-3</v>
      </c>
      <c r="Z211" s="10">
        <f t="shared" si="107"/>
        <v>14.552379382739812</v>
      </c>
      <c r="AA211">
        <f t="shared" si="84"/>
        <v>4657215.4739278331</v>
      </c>
      <c r="AB211" s="10">
        <f t="shared" si="85"/>
        <v>4.6572154739278329</v>
      </c>
      <c r="AC211" s="10">
        <f t="shared" si="86"/>
        <v>4.5562154739278329</v>
      </c>
      <c r="AD211" s="3">
        <f t="shared" si="87"/>
        <v>660.7999237023688</v>
      </c>
      <c r="AI211" s="94">
        <f t="shared" si="88"/>
        <v>0.55745225089561112</v>
      </c>
    </row>
    <row r="212" spans="2:35">
      <c r="B212" s="39">
        <f t="shared" si="90"/>
        <v>184</v>
      </c>
      <c r="C212" s="42">
        <f t="shared" si="91"/>
        <v>2.1841726618706896</v>
      </c>
      <c r="D212" s="10">
        <f t="shared" si="92"/>
        <v>7.715827338129337</v>
      </c>
      <c r="E212" s="40">
        <f t="shared" si="93"/>
        <v>21.368345323741323</v>
      </c>
      <c r="F212" s="40">
        <f t="shared" si="94"/>
        <v>36.799999999999997</v>
      </c>
      <c r="G212" s="3">
        <f t="shared" si="95"/>
        <v>262.52661870503471</v>
      </c>
      <c r="H212" s="3">
        <f t="shared" si="96"/>
        <v>107.82541057508477</v>
      </c>
      <c r="I212">
        <f t="shared" si="78"/>
        <v>1.0782541057508477E-4</v>
      </c>
      <c r="J212" s="4">
        <f t="shared" si="97"/>
        <v>370.21013353202397</v>
      </c>
      <c r="K212" s="40">
        <f t="shared" si="98"/>
        <v>3.4334219694366594</v>
      </c>
      <c r="L212" s="40">
        <f t="shared" si="79"/>
        <v>2.5665780305633406</v>
      </c>
      <c r="M212" s="10">
        <f t="shared" si="99"/>
        <v>4.6572154739278329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13.493118894291827</v>
      </c>
      <c r="Q212" s="42">
        <f t="shared" si="101"/>
        <v>0.16715788917229146</v>
      </c>
      <c r="R212" s="4">
        <f t="shared" si="102"/>
        <v>185081.25362753525</v>
      </c>
      <c r="S212">
        <f t="shared" si="82"/>
        <v>1.8508125362753526E-4</v>
      </c>
      <c r="T212" s="41">
        <f t="shared" si="83"/>
        <v>1.3748177207979678E-4</v>
      </c>
      <c r="U212" s="42">
        <f t="shared" si="103"/>
        <v>0.33213756369729336</v>
      </c>
      <c r="V212" s="42">
        <f t="shared" si="104"/>
        <v>0.56322329185525222</v>
      </c>
      <c r="W212" s="42">
        <f t="shared" si="105"/>
        <v>0.55768986056605763</v>
      </c>
      <c r="X212" s="42">
        <f t="shared" si="106"/>
        <v>5.5334312891945903E-3</v>
      </c>
      <c r="Y212" s="42">
        <f t="shared" si="89"/>
        <v>2.001536859174753E-3</v>
      </c>
      <c r="Z212" s="10">
        <f t="shared" si="107"/>
        <v>14.558561683457402</v>
      </c>
      <c r="AA212">
        <f t="shared" si="84"/>
        <v>4659151.0951381596</v>
      </c>
      <c r="AB212" s="10">
        <f t="shared" si="85"/>
        <v>4.6591510951381592</v>
      </c>
      <c r="AC212" s="10">
        <f t="shared" si="86"/>
        <v>4.5581510951381592</v>
      </c>
      <c r="AD212" s="3">
        <f t="shared" si="87"/>
        <v>661.08065194172002</v>
      </c>
      <c r="AI212" s="94">
        <f t="shared" si="88"/>
        <v>0.55768986056605763</v>
      </c>
    </row>
    <row r="213" spans="2:35">
      <c r="B213" s="39">
        <f t="shared" si="90"/>
        <v>185</v>
      </c>
      <c r="C213" s="42">
        <f t="shared" si="91"/>
        <v>2.1960431654678128</v>
      </c>
      <c r="D213" s="10">
        <f t="shared" si="92"/>
        <v>7.7039568345322138</v>
      </c>
      <c r="E213" s="40">
        <f t="shared" si="93"/>
        <v>21.39208633093557</v>
      </c>
      <c r="F213" s="40">
        <f t="shared" si="94"/>
        <v>36.799999999999997</v>
      </c>
      <c r="G213" s="3">
        <f t="shared" si="95"/>
        <v>262.43165467625772</v>
      </c>
      <c r="H213" s="3">
        <f t="shared" si="96"/>
        <v>107.82541057508477</v>
      </c>
      <c r="I213">
        <f t="shared" si="78"/>
        <v>1.0782541057508477E-4</v>
      </c>
      <c r="J213" s="4">
        <f t="shared" si="97"/>
        <v>371.00745067453693</v>
      </c>
      <c r="K213" s="40">
        <f t="shared" si="98"/>
        <v>3.4408164893207989</v>
      </c>
      <c r="L213" s="40">
        <f t="shared" si="79"/>
        <v>2.5591835106792011</v>
      </c>
      <c r="M213" s="10">
        <f t="shared" si="99"/>
        <v>4.6591510951381592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13.494907586521714</v>
      </c>
      <c r="Q213" s="42">
        <f t="shared" si="101"/>
        <v>0.16803751754477317</v>
      </c>
      <c r="R213" s="4">
        <f t="shared" si="102"/>
        <v>184805.0627347792</v>
      </c>
      <c r="S213">
        <f t="shared" si="82"/>
        <v>1.8480506273477919E-4</v>
      </c>
      <c r="T213" s="41">
        <f t="shared" si="83"/>
        <v>1.3775796297255284E-4</v>
      </c>
      <c r="U213" s="42">
        <f t="shared" si="103"/>
        <v>0.33164192533069797</v>
      </c>
      <c r="V213" s="42">
        <f t="shared" si="104"/>
        <v>0.56346336941933273</v>
      </c>
      <c r="W213" s="42">
        <f t="shared" si="105"/>
        <v>0.55792678446245214</v>
      </c>
      <c r="X213" s="42">
        <f t="shared" si="106"/>
        <v>5.5365849568805858E-3</v>
      </c>
      <c r="Y213" s="42">
        <f t="shared" si="89"/>
        <v>2.0064069963894805E-3</v>
      </c>
      <c r="Z213" s="10">
        <f t="shared" si="107"/>
        <v>14.564726082580364</v>
      </c>
      <c r="AA213">
        <f t="shared" si="84"/>
        <v>4661081.1115246778</v>
      </c>
      <c r="AB213" s="10">
        <f t="shared" si="85"/>
        <v>4.6610811115246777</v>
      </c>
      <c r="AC213" s="10">
        <f t="shared" si="86"/>
        <v>4.5600811115246778</v>
      </c>
      <c r="AD213" s="3">
        <f t="shared" si="87"/>
        <v>661.36056729872053</v>
      </c>
      <c r="AI213" s="94">
        <f t="shared" si="88"/>
        <v>0.55792678446245214</v>
      </c>
    </row>
    <row r="214" spans="2:35">
      <c r="B214" s="39">
        <f t="shared" si="90"/>
        <v>186</v>
      </c>
      <c r="C214" s="42">
        <f t="shared" si="91"/>
        <v>2.2079136690649359</v>
      </c>
      <c r="D214" s="10">
        <f t="shared" si="92"/>
        <v>7.6920863309350906</v>
      </c>
      <c r="E214" s="40">
        <f t="shared" si="93"/>
        <v>21.415827338129816</v>
      </c>
      <c r="F214" s="40">
        <f t="shared" si="94"/>
        <v>36.799999999999997</v>
      </c>
      <c r="G214" s="3">
        <f t="shared" si="95"/>
        <v>262.33669064748074</v>
      </c>
      <c r="H214" s="3">
        <f t="shared" si="96"/>
        <v>107.82541057508477</v>
      </c>
      <c r="I214">
        <f t="shared" si="78"/>
        <v>1.0782541057508477E-4</v>
      </c>
      <c r="J214" s="4">
        <f t="shared" si="97"/>
        <v>371.80565317350136</v>
      </c>
      <c r="K214" s="40">
        <f t="shared" si="98"/>
        <v>3.4482192202235353</v>
      </c>
      <c r="L214" s="40">
        <f t="shared" si="79"/>
        <v>2.5517807797764647</v>
      </c>
      <c r="M214" s="10">
        <f t="shared" si="99"/>
        <v>4.6610811115246777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13.496690595591749</v>
      </c>
      <c r="Q214" s="42">
        <f t="shared" si="101"/>
        <v>0.16891702971207442</v>
      </c>
      <c r="R214" s="4">
        <f t="shared" si="102"/>
        <v>184528.79101343779</v>
      </c>
      <c r="S214">
        <f t="shared" si="82"/>
        <v>1.8452879101343779E-4</v>
      </c>
      <c r="T214" s="41">
        <f t="shared" si="83"/>
        <v>1.3803423469389424E-4</v>
      </c>
      <c r="U214" s="42">
        <f t="shared" si="103"/>
        <v>0.33114614191316477</v>
      </c>
      <c r="V214" s="42">
        <f t="shared" si="104"/>
        <v>0.56370273881996646</v>
      </c>
      <c r="W214" s="42">
        <f t="shared" si="105"/>
        <v>0.55816302231723458</v>
      </c>
      <c r="X214" s="42">
        <f t="shared" si="106"/>
        <v>5.539716502731884E-3</v>
      </c>
      <c r="Y214" s="42">
        <f t="shared" si="89"/>
        <v>2.0112792444570327E-3</v>
      </c>
      <c r="Z214" s="10">
        <f t="shared" si="107"/>
        <v>14.570872573150137</v>
      </c>
      <c r="AA214">
        <f t="shared" si="84"/>
        <v>4663005.5209087245</v>
      </c>
      <c r="AB214" s="10">
        <f t="shared" si="85"/>
        <v>4.6630055209087242</v>
      </c>
      <c r="AC214" s="10">
        <f t="shared" si="86"/>
        <v>4.5620055209087242</v>
      </c>
      <c r="AD214" s="3">
        <f t="shared" si="87"/>
        <v>661.63966945739298</v>
      </c>
      <c r="AI214" s="94">
        <f t="shared" si="88"/>
        <v>0.55816302231723458</v>
      </c>
    </row>
    <row r="215" spans="2:35">
      <c r="B215" s="39">
        <f t="shared" si="90"/>
        <v>187</v>
      </c>
      <c r="C215" s="42">
        <f t="shared" si="91"/>
        <v>2.2197841726620591</v>
      </c>
      <c r="D215" s="10">
        <f t="shared" si="92"/>
        <v>7.6802158273379675</v>
      </c>
      <c r="E215" s="40">
        <f t="shared" si="93"/>
        <v>21.439568345324062</v>
      </c>
      <c r="F215" s="40">
        <f t="shared" si="94"/>
        <v>36.799999999999997</v>
      </c>
      <c r="G215" s="3">
        <f t="shared" si="95"/>
        <v>262.24172661870375</v>
      </c>
      <c r="H215" s="3">
        <f t="shared" si="96"/>
        <v>107.82541057508477</v>
      </c>
      <c r="I215">
        <f t="shared" si="78"/>
        <v>1.0782541057508477E-4</v>
      </c>
      <c r="J215" s="4">
        <f t="shared" si="97"/>
        <v>372.60474102891726</v>
      </c>
      <c r="K215" s="40">
        <f t="shared" si="98"/>
        <v>3.4556301621448688</v>
      </c>
      <c r="L215" s="40">
        <f t="shared" si="79"/>
        <v>2.5443698378551312</v>
      </c>
      <c r="M215" s="10">
        <f t="shared" si="99"/>
        <v>4.6630055209087242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13.498467924221314</v>
      </c>
      <c r="Q215" s="42">
        <f t="shared" si="101"/>
        <v>0.16979642607496262</v>
      </c>
      <c r="R215" s="4">
        <f t="shared" si="102"/>
        <v>184252.43871574203</v>
      </c>
      <c r="S215">
        <f t="shared" si="82"/>
        <v>1.8425243871574202E-4</v>
      </c>
      <c r="T215" s="41">
        <f t="shared" si="83"/>
        <v>1.3831058699159001E-4</v>
      </c>
      <c r="U215" s="42">
        <f t="shared" si="103"/>
        <v>0.33065021389733484</v>
      </c>
      <c r="V215" s="42">
        <f t="shared" si="104"/>
        <v>0.56394139975875479</v>
      </c>
      <c r="W215" s="42">
        <f t="shared" si="105"/>
        <v>0.55839857386373237</v>
      </c>
      <c r="X215" s="42">
        <f t="shared" si="106"/>
        <v>5.5428258950224185E-3</v>
      </c>
      <c r="Y215" s="42">
        <f t="shared" si="89"/>
        <v>2.0161535853892381E-3</v>
      </c>
      <c r="Z215" s="10">
        <f t="shared" si="107"/>
        <v>14.577001148233363</v>
      </c>
      <c r="AA215">
        <f t="shared" si="84"/>
        <v>4664924.3211195301</v>
      </c>
      <c r="AB215" s="10">
        <f t="shared" si="85"/>
        <v>4.6649243211195301</v>
      </c>
      <c r="AC215" s="10">
        <f t="shared" si="86"/>
        <v>4.5639243211195302</v>
      </c>
      <c r="AD215" s="3">
        <f t="shared" si="87"/>
        <v>661.917958102905</v>
      </c>
      <c r="AI215" s="94">
        <f t="shared" si="88"/>
        <v>0.55839857386373237</v>
      </c>
    </row>
    <row r="216" spans="2:35">
      <c r="B216" s="39">
        <f t="shared" si="90"/>
        <v>188</v>
      </c>
      <c r="C216" s="42">
        <f t="shared" si="91"/>
        <v>2.2316546762591822</v>
      </c>
      <c r="D216" s="10">
        <f t="shared" si="92"/>
        <v>7.6683453237408443</v>
      </c>
      <c r="E216" s="40">
        <f t="shared" si="93"/>
        <v>21.463309352518309</v>
      </c>
      <c r="F216" s="40">
        <f t="shared" si="94"/>
        <v>36.799999999999997</v>
      </c>
      <c r="G216" s="3">
        <f t="shared" si="95"/>
        <v>262.14676258992677</v>
      </c>
      <c r="H216" s="3">
        <f t="shared" si="96"/>
        <v>107.82541057508477</v>
      </c>
      <c r="I216">
        <f t="shared" si="78"/>
        <v>1.0782541057508477E-4</v>
      </c>
      <c r="J216" s="4">
        <f t="shared" si="97"/>
        <v>373.40471424078476</v>
      </c>
      <c r="K216" s="40">
        <f t="shared" si="98"/>
        <v>3.4630493150848007</v>
      </c>
      <c r="L216" s="40">
        <f t="shared" si="79"/>
        <v>2.5369506849151993</v>
      </c>
      <c r="M216" s="10">
        <f t="shared" si="99"/>
        <v>4.6649243211195301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13.500239575120153</v>
      </c>
      <c r="Q216" s="42">
        <f t="shared" si="101"/>
        <v>0.17067570703372426</v>
      </c>
      <c r="R216" s="4">
        <f t="shared" si="102"/>
        <v>183976.00609392294</v>
      </c>
      <c r="S216">
        <f t="shared" si="82"/>
        <v>1.8397600609392295E-4</v>
      </c>
      <c r="T216" s="41">
        <f t="shared" si="83"/>
        <v>1.3858701961340909E-4</v>
      </c>
      <c r="U216" s="42">
        <f t="shared" si="103"/>
        <v>0.33015414173584939</v>
      </c>
      <c r="V216" s="42">
        <f t="shared" si="104"/>
        <v>0.56417935193787183</v>
      </c>
      <c r="W216" s="42">
        <f t="shared" si="105"/>
        <v>0.55863343883623906</v>
      </c>
      <c r="X216" s="42">
        <f t="shared" si="106"/>
        <v>5.5459131016327712E-3</v>
      </c>
      <c r="Y216" s="42">
        <f t="shared" si="89"/>
        <v>2.0210300011784506E-3</v>
      </c>
      <c r="Z216" s="10">
        <f t="shared" si="107"/>
        <v>14.583111800918651</v>
      </c>
      <c r="AA216">
        <f t="shared" si="84"/>
        <v>4666837.5099932021</v>
      </c>
      <c r="AB216" s="10">
        <f t="shared" si="85"/>
        <v>4.6668375099932025</v>
      </c>
      <c r="AC216" s="10">
        <f t="shared" si="86"/>
        <v>4.5658375099932025</v>
      </c>
      <c r="AD216" s="3">
        <f t="shared" si="87"/>
        <v>662.19543292142157</v>
      </c>
      <c r="AI216" s="94">
        <f t="shared" si="88"/>
        <v>0.55863343883623906</v>
      </c>
    </row>
    <row r="217" spans="2:35">
      <c r="B217" s="39">
        <f t="shared" si="90"/>
        <v>189</v>
      </c>
      <c r="C217" s="42">
        <f t="shared" si="91"/>
        <v>2.2435251798563054</v>
      </c>
      <c r="D217" s="10">
        <f t="shared" si="92"/>
        <v>7.6564748201437212</v>
      </c>
      <c r="E217" s="40">
        <f t="shared" si="93"/>
        <v>21.487050359712555</v>
      </c>
      <c r="F217" s="40">
        <f t="shared" si="94"/>
        <v>36.799999999999997</v>
      </c>
      <c r="G217" s="3">
        <f t="shared" si="95"/>
        <v>262.05179856114978</v>
      </c>
      <c r="H217" s="3">
        <f t="shared" si="96"/>
        <v>107.82541057508477</v>
      </c>
      <c r="I217">
        <f t="shared" si="78"/>
        <v>1.0782541057508477E-4</v>
      </c>
      <c r="J217" s="4">
        <f t="shared" si="97"/>
        <v>374.2055728091035</v>
      </c>
      <c r="K217" s="40">
        <f t="shared" si="98"/>
        <v>3.4704766790433275</v>
      </c>
      <c r="L217" s="40">
        <f t="shared" si="79"/>
        <v>2.5295233209566725</v>
      </c>
      <c r="M217" s="10">
        <f t="shared" si="99"/>
        <v>4.6668375099932025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13.502005550987446</v>
      </c>
      <c r="Q217" s="42">
        <f t="shared" si="101"/>
        <v>0.17155487298816685</v>
      </c>
      <c r="R217" s="4">
        <f t="shared" si="102"/>
        <v>183699.49340021165</v>
      </c>
      <c r="S217">
        <f t="shared" si="82"/>
        <v>1.8369949340021164E-4</v>
      </c>
      <c r="T217" s="41">
        <f t="shared" si="83"/>
        <v>1.3886353230712039E-4</v>
      </c>
      <c r="U217" s="42">
        <f t="shared" si="103"/>
        <v>0.32965792588134979</v>
      </c>
      <c r="V217" s="42">
        <f t="shared" si="104"/>
        <v>0.56441659506049979</v>
      </c>
      <c r="W217" s="42">
        <f t="shared" si="105"/>
        <v>0.55886761696988974</v>
      </c>
      <c r="X217" s="42">
        <f t="shared" si="106"/>
        <v>5.5489780906100572E-3</v>
      </c>
      <c r="Y217" s="42">
        <f t="shared" si="89"/>
        <v>2.0259084737976629E-3</v>
      </c>
      <c r="Z217" s="10">
        <f t="shared" si="107"/>
        <v>14.589204524316871</v>
      </c>
      <c r="AA217">
        <f t="shared" si="84"/>
        <v>4668745.0853728168</v>
      </c>
      <c r="AB217" s="10">
        <f t="shared" si="85"/>
        <v>4.6687450853728167</v>
      </c>
      <c r="AC217" s="10">
        <f t="shared" si="86"/>
        <v>4.5677450853728168</v>
      </c>
      <c r="AD217" s="3">
        <f t="shared" si="87"/>
        <v>662.47209360011846</v>
      </c>
      <c r="AI217" s="94">
        <f t="shared" si="88"/>
        <v>0.55886761696988974</v>
      </c>
    </row>
    <row r="218" spans="2:35">
      <c r="B218" s="39">
        <f t="shared" si="90"/>
        <v>190</v>
      </c>
      <c r="C218" s="42">
        <f t="shared" si="91"/>
        <v>2.2553956834534286</v>
      </c>
      <c r="D218" s="10">
        <f t="shared" si="92"/>
        <v>7.644604316546598</v>
      </c>
      <c r="E218" s="40">
        <f t="shared" si="93"/>
        <v>21.510791366906801</v>
      </c>
      <c r="F218" s="40">
        <f t="shared" si="94"/>
        <v>36.799999999999997</v>
      </c>
      <c r="G218" s="3">
        <f t="shared" si="95"/>
        <v>261.9568345323728</v>
      </c>
      <c r="H218" s="3">
        <f t="shared" si="96"/>
        <v>107.82541057508477</v>
      </c>
      <c r="I218">
        <f t="shared" si="78"/>
        <v>1.0782541057508477E-4</v>
      </c>
      <c r="J218" s="4">
        <f t="shared" si="97"/>
        <v>375.00731673387384</v>
      </c>
      <c r="K218" s="40">
        <f t="shared" si="98"/>
        <v>3.4779122540204526</v>
      </c>
      <c r="L218" s="40">
        <f t="shared" si="79"/>
        <v>2.5220877459795474</v>
      </c>
      <c r="M218" s="10">
        <f t="shared" si="99"/>
        <v>4.6687450853728167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13.503765854511938</v>
      </c>
      <c r="Q218" s="42">
        <f t="shared" si="101"/>
        <v>0.17243392433762111</v>
      </c>
      <c r="R218" s="4">
        <f t="shared" si="102"/>
        <v>183422.90088683914</v>
      </c>
      <c r="S218">
        <f t="shared" si="82"/>
        <v>1.8342290088683915E-4</v>
      </c>
      <c r="T218" s="41">
        <f t="shared" si="83"/>
        <v>1.3914012482049289E-4</v>
      </c>
      <c r="U218" s="42">
        <f t="shared" si="103"/>
        <v>0.32916156678647718</v>
      </c>
      <c r="V218" s="42">
        <f t="shared" si="104"/>
        <v>0.5646531288311698</v>
      </c>
      <c r="W218" s="42">
        <f t="shared" si="105"/>
        <v>0.55910110800067259</v>
      </c>
      <c r="X218" s="42">
        <f t="shared" si="106"/>
        <v>5.5520208304972174E-3</v>
      </c>
      <c r="Y218" s="42">
        <f t="shared" si="89"/>
        <v>2.0307889852009095E-3</v>
      </c>
      <c r="Z218" s="10">
        <f t="shared" si="107"/>
        <v>14.595279311563548</v>
      </c>
      <c r="AA218">
        <f t="shared" si="84"/>
        <v>4670647.0451091714</v>
      </c>
      <c r="AB218" s="10">
        <f t="shared" si="85"/>
        <v>4.6706470451091713</v>
      </c>
      <c r="AC218" s="10">
        <f t="shared" si="86"/>
        <v>4.5696470451091713</v>
      </c>
      <c r="AD218" s="3">
        <f t="shared" si="87"/>
        <v>662.74793982729102</v>
      </c>
      <c r="AI218" s="94">
        <f t="shared" si="88"/>
        <v>0.55910110800067259</v>
      </c>
    </row>
    <row r="219" spans="2:35">
      <c r="B219" s="39">
        <f t="shared" si="90"/>
        <v>191</v>
      </c>
      <c r="C219" s="42">
        <f t="shared" si="91"/>
        <v>2.2672661870505517</v>
      </c>
      <c r="D219" s="10">
        <f t="shared" si="92"/>
        <v>7.6327338129494748</v>
      </c>
      <c r="E219" s="40">
        <f t="shared" si="93"/>
        <v>21.534532374101047</v>
      </c>
      <c r="F219" s="40">
        <f t="shared" si="94"/>
        <v>36.799999999999997</v>
      </c>
      <c r="G219" s="3">
        <f t="shared" si="95"/>
        <v>261.86187050359581</v>
      </c>
      <c r="H219" s="3">
        <f t="shared" si="96"/>
        <v>107.82541057508477</v>
      </c>
      <c r="I219">
        <f t="shared" si="78"/>
        <v>1.0782541057508477E-4</v>
      </c>
      <c r="J219" s="4">
        <f t="shared" si="97"/>
        <v>375.80994601509565</v>
      </c>
      <c r="K219" s="40">
        <f t="shared" si="98"/>
        <v>3.4853560400161747</v>
      </c>
      <c r="L219" s="40">
        <f t="shared" si="79"/>
        <v>2.5146439599838253</v>
      </c>
      <c r="M219" s="10">
        <f t="shared" si="99"/>
        <v>4.6706470451091713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13.505520488372643</v>
      </c>
      <c r="Q219" s="42">
        <f t="shared" si="101"/>
        <v>0.17331286148094283</v>
      </c>
      <c r="R219" s="4">
        <f t="shared" si="102"/>
        <v>183146.22880603644</v>
      </c>
      <c r="S219">
        <f t="shared" si="82"/>
        <v>1.8314622880603643E-4</v>
      </c>
      <c r="T219" s="41">
        <f t="shared" si="83"/>
        <v>1.3941679690129561E-4</v>
      </c>
      <c r="U219" s="42">
        <f t="shared" si="103"/>
        <v>0.32866506490387265</v>
      </c>
      <c r="V219" s="42">
        <f t="shared" si="104"/>
        <v>0.56488895295530372</v>
      </c>
      <c r="W219" s="42">
        <f t="shared" si="105"/>
        <v>0.55933391166552127</v>
      </c>
      <c r="X219" s="42">
        <f t="shared" si="106"/>
        <v>5.5550412897824586E-3</v>
      </c>
      <c r="Y219" s="42">
        <f t="shared" si="89"/>
        <v>2.0356715173231849E-3</v>
      </c>
      <c r="Z219" s="10">
        <f t="shared" si="107"/>
        <v>14.60133615581773</v>
      </c>
      <c r="AA219">
        <f t="shared" si="84"/>
        <v>4672543.3870604271</v>
      </c>
      <c r="AB219" s="10">
        <f t="shared" si="85"/>
        <v>4.6725433870604274</v>
      </c>
      <c r="AC219" s="10">
        <f t="shared" si="86"/>
        <v>4.5715433870604274</v>
      </c>
      <c r="AD219" s="3">
        <f t="shared" si="87"/>
        <v>663.02297129230271</v>
      </c>
      <c r="AI219" s="94">
        <f t="shared" si="88"/>
        <v>0.55933391166552127</v>
      </c>
    </row>
    <row r="220" spans="2:35">
      <c r="B220" s="39">
        <f t="shared" si="90"/>
        <v>192</v>
      </c>
      <c r="C220" s="42">
        <f t="shared" si="91"/>
        <v>2.2791366906476749</v>
      </c>
      <c r="D220" s="10">
        <f t="shared" si="92"/>
        <v>7.6208633093523517</v>
      </c>
      <c r="E220" s="40">
        <f t="shared" si="93"/>
        <v>21.558273381295294</v>
      </c>
      <c r="F220" s="40">
        <f t="shared" si="94"/>
        <v>36.799999999999997</v>
      </c>
      <c r="G220" s="3">
        <f t="shared" si="95"/>
        <v>261.76690647481882</v>
      </c>
      <c r="H220" s="3">
        <f t="shared" si="96"/>
        <v>107.82541057508477</v>
      </c>
      <c r="I220">
        <f t="shared" ref="I220:I230" si="108">H220/1000^2</f>
        <v>1.0782541057508477E-4</v>
      </c>
      <c r="J220" s="4">
        <f t="shared" si="97"/>
        <v>376.61346065276882</v>
      </c>
      <c r="K220" s="40">
        <f t="shared" si="98"/>
        <v>3.492808037030493</v>
      </c>
      <c r="L220" s="40">
        <f t="shared" ref="L220:L230" si="109">IF((gstar-K220)&lt;0,0,gstar-K220)</f>
        <v>2.507191962969507</v>
      </c>
      <c r="M220" s="10">
        <f t="shared" si="99"/>
        <v>4.6725433870604274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13.50726945523855</v>
      </c>
      <c r="Q220" s="42">
        <f t="shared" si="101"/>
        <v>0.17419168481651487</v>
      </c>
      <c r="R220" s="4">
        <f t="shared" si="102"/>
        <v>182869.47741003468</v>
      </c>
      <c r="S220">
        <f t="shared" ref="S220:S230" si="112">R220/1000^3</f>
        <v>1.8286947741003468E-4</v>
      </c>
      <c r="T220" s="41">
        <f t="shared" ref="T220:T230" si="113">(vc/1000^3-S220)</f>
        <v>1.3969354829729735E-4</v>
      </c>
      <c r="U220" s="42">
        <f t="shared" si="103"/>
        <v>0.32816842068617774</v>
      </c>
      <c r="V220" s="42">
        <f t="shared" si="104"/>
        <v>0.56512406713874164</v>
      </c>
      <c r="W220" s="42">
        <f t="shared" si="105"/>
        <v>0.55956602770226982</v>
      </c>
      <c r="X220" s="42">
        <f t="shared" si="106"/>
        <v>5.5580394364718178E-3</v>
      </c>
      <c r="Y220" s="42">
        <f t="shared" si="89"/>
        <v>2.040556052079986E-3</v>
      </c>
      <c r="Z220" s="10">
        <f t="shared" si="107"/>
        <v>14.607375050258241</v>
      </c>
      <c r="AA220">
        <f t="shared" ref="AA220:AA230" si="114">Z220*rat*to+patm*1000000</f>
        <v>4674434.1090909354</v>
      </c>
      <c r="AB220" s="10">
        <f t="shared" ref="AB220:AB230" si="115">AA220/1000000</f>
        <v>4.6744341090909352</v>
      </c>
      <c r="AC220" s="10">
        <f t="shared" ref="AC220:AC230" si="116">AB220-patm</f>
        <v>4.5734341090909352</v>
      </c>
      <c r="AD220" s="3">
        <f t="shared" ref="AD220:AD230" si="117">AC220*1000000/6895</f>
        <v>663.29718768541488</v>
      </c>
      <c r="AI220" s="94">
        <f t="shared" si="88"/>
        <v>0.55956602770226982</v>
      </c>
    </row>
    <row r="221" spans="2:35">
      <c r="B221" s="39">
        <f t="shared" si="90"/>
        <v>193</v>
      </c>
      <c r="C221" s="42">
        <f t="shared" si="91"/>
        <v>2.291007194244798</v>
      </c>
      <c r="D221" s="10">
        <f t="shared" si="92"/>
        <v>7.6089928057552285</v>
      </c>
      <c r="E221" s="40">
        <f t="shared" si="93"/>
        <v>21.58201438848954</v>
      </c>
      <c r="F221" s="40">
        <f t="shared" si="94"/>
        <v>36.799999999999997</v>
      </c>
      <c r="G221" s="3">
        <f t="shared" si="95"/>
        <v>261.67194244604184</v>
      </c>
      <c r="H221" s="3">
        <f t="shared" si="96"/>
        <v>107.82541057508477</v>
      </c>
      <c r="I221">
        <f t="shared" si="108"/>
        <v>1.0782541057508477E-4</v>
      </c>
      <c r="J221" s="4">
        <f t="shared" si="97"/>
        <v>377.41786064689359</v>
      </c>
      <c r="K221" s="40">
        <f t="shared" si="98"/>
        <v>3.5002682450634097</v>
      </c>
      <c r="L221" s="40">
        <f t="shared" si="109"/>
        <v>2.4997317549365903</v>
      </c>
      <c r="M221" s="10">
        <f t="shared" si="99"/>
        <v>4.6744341090909352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13.509012757767564</v>
      </c>
      <c r="Q221" s="42">
        <f t="shared" si="101"/>
        <v>0.17507039474224928</v>
      </c>
      <c r="R221" s="4">
        <f t="shared" si="102"/>
        <v>182592.64695106482</v>
      </c>
      <c r="S221">
        <f t="shared" si="112"/>
        <v>1.8259264695106483E-4</v>
      </c>
      <c r="T221" s="41">
        <f t="shared" si="113"/>
        <v>1.3997037875626721E-4</v>
      </c>
      <c r="U221" s="42">
        <f t="shared" si="103"/>
        <v>0.32767163458603338</v>
      </c>
      <c r="V221" s="42">
        <f t="shared" si="104"/>
        <v>0.56535847108948789</v>
      </c>
      <c r="W221" s="42">
        <f t="shared" si="105"/>
        <v>0.55979745584951124</v>
      </c>
      <c r="X221" s="42">
        <f t="shared" si="106"/>
        <v>5.5610152399766521E-3</v>
      </c>
      <c r="Y221" s="42">
        <f t="shared" si="89"/>
        <v>2.0454425713685139E-3</v>
      </c>
      <c r="Z221" s="10">
        <f t="shared" si="107"/>
        <v>14.613395988091721</v>
      </c>
      <c r="AA221">
        <f t="shared" si="114"/>
        <v>4676319.2090737605</v>
      </c>
      <c r="AB221" s="10">
        <f t="shared" si="115"/>
        <v>4.6763192090737604</v>
      </c>
      <c r="AC221" s="10">
        <f t="shared" si="116"/>
        <v>4.5753192090737604</v>
      </c>
      <c r="AD221" s="3">
        <f t="shared" si="117"/>
        <v>663.57058869815239</v>
      </c>
      <c r="AI221" s="94">
        <f t="shared" ref="AI221:AI230" si="118">($M221-patm)*1000000*$I221/SQRT(rat*to)*SQRT(k)*(2/(k+1))^((k+1)/2/(k-1))</f>
        <v>0.55979745584951124</v>
      </c>
    </row>
    <row r="222" spans="2:35">
      <c r="B222" s="39">
        <f t="shared" si="90"/>
        <v>194</v>
      </c>
      <c r="C222" s="42">
        <f t="shared" si="91"/>
        <v>2.3028776978419212</v>
      </c>
      <c r="D222" s="10">
        <f t="shared" si="92"/>
        <v>7.5971223021581054</v>
      </c>
      <c r="E222" s="40">
        <f t="shared" si="93"/>
        <v>21.605755395683786</v>
      </c>
      <c r="F222" s="40">
        <f t="shared" si="94"/>
        <v>36.799999999999997</v>
      </c>
      <c r="G222" s="3">
        <f t="shared" si="95"/>
        <v>261.57697841726485</v>
      </c>
      <c r="H222" s="3">
        <f t="shared" si="96"/>
        <v>107.82541057508477</v>
      </c>
      <c r="I222">
        <f t="shared" si="108"/>
        <v>1.0782541057508477E-4</v>
      </c>
      <c r="J222" s="4">
        <f t="shared" si="97"/>
        <v>378.22314599746971</v>
      </c>
      <c r="K222" s="40">
        <f t="shared" si="98"/>
        <v>3.5077366641149221</v>
      </c>
      <c r="L222" s="40">
        <f t="shared" si="109"/>
        <v>2.4922633358850779</v>
      </c>
      <c r="M222" s="10">
        <f t="shared" si="99"/>
        <v>4.6763192090737604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13.51075039860886</v>
      </c>
      <c r="Q222" s="42">
        <f t="shared" si="101"/>
        <v>0.17594899165558917</v>
      </c>
      <c r="R222" s="4">
        <f t="shared" si="102"/>
        <v>182315.73768135798</v>
      </c>
      <c r="S222">
        <f t="shared" si="112"/>
        <v>1.8231573768135798E-4</v>
      </c>
      <c r="T222" s="41">
        <f t="shared" si="113"/>
        <v>1.4024728802597406E-4</v>
      </c>
      <c r="U222" s="42">
        <f t="shared" si="103"/>
        <v>0.32717470705608093</v>
      </c>
      <c r="V222" s="42">
        <f t="shared" si="104"/>
        <v>0.56559216451539562</v>
      </c>
      <c r="W222" s="42">
        <f t="shared" si="105"/>
        <v>0.560028195846904</v>
      </c>
      <c r="X222" s="42">
        <f t="shared" si="106"/>
        <v>5.5639686684916256E-3</v>
      </c>
      <c r="Y222" s="42">
        <f t="shared" ref="Y222:Y285" si="119">IF((X222*(Q222-Q221)+Y221)&lt;0,0,X222*(Q222-Q221)+Y221)</f>
        <v>2.0503310570665705E-3</v>
      </c>
      <c r="Z222" s="10">
        <f t="shared" si="107"/>
        <v>14.619398962544256</v>
      </c>
      <c r="AA222">
        <f t="shared" si="114"/>
        <v>4678198.6848880509</v>
      </c>
      <c r="AB222" s="10">
        <f t="shared" si="115"/>
        <v>4.6781986848880512</v>
      </c>
      <c r="AC222" s="10">
        <f t="shared" si="116"/>
        <v>4.5771986848880513</v>
      </c>
      <c r="AD222" s="3">
        <f t="shared" si="117"/>
        <v>663.84317402292254</v>
      </c>
      <c r="AI222" s="94">
        <f t="shared" si="118"/>
        <v>0.560028195846904</v>
      </c>
    </row>
    <row r="223" spans="2:35">
      <c r="B223" s="39">
        <f t="shared" si="90"/>
        <v>195</v>
      </c>
      <c r="C223" s="42">
        <f t="shared" si="91"/>
        <v>2.3147482014390444</v>
      </c>
      <c r="D223" s="10">
        <f t="shared" si="92"/>
        <v>7.5852517985609822</v>
      </c>
      <c r="E223" s="40">
        <f t="shared" si="93"/>
        <v>21.629496402878033</v>
      </c>
      <c r="F223" s="40">
        <f t="shared" si="94"/>
        <v>36.799999999999997</v>
      </c>
      <c r="G223" s="3">
        <f t="shared" si="95"/>
        <v>261.48201438848787</v>
      </c>
      <c r="H223" s="3">
        <f t="shared" si="96"/>
        <v>107.82541057508477</v>
      </c>
      <c r="I223">
        <f t="shared" si="108"/>
        <v>1.0782541057508477E-4</v>
      </c>
      <c r="J223" s="4">
        <f t="shared" si="97"/>
        <v>379.02931670449732</v>
      </c>
      <c r="K223" s="40">
        <f t="shared" si="98"/>
        <v>3.515213294185032</v>
      </c>
      <c r="L223" s="40">
        <f t="shared" si="109"/>
        <v>2.484786705814968</v>
      </c>
      <c r="M223" s="10">
        <f t="shared" si="99"/>
        <v>4.6781986848880512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13.512482380400472</v>
      </c>
      <c r="Q223" s="42">
        <f t="shared" si="101"/>
        <v>0.1768274759535107</v>
      </c>
      <c r="R223" s="4">
        <f t="shared" si="102"/>
        <v>182038.74985314516</v>
      </c>
      <c r="S223">
        <f t="shared" si="112"/>
        <v>1.8203874985314516E-4</v>
      </c>
      <c r="T223" s="41">
        <f t="shared" si="113"/>
        <v>1.4052427585418688E-4</v>
      </c>
      <c r="U223" s="42">
        <f t="shared" si="103"/>
        <v>0.32667763854896159</v>
      </c>
      <c r="V223" s="42">
        <f t="shared" si="104"/>
        <v>0.56582514712600385</v>
      </c>
      <c r="W223" s="42">
        <f t="shared" si="105"/>
        <v>0.56025824743485164</v>
      </c>
      <c r="X223" s="42">
        <f t="shared" si="106"/>
        <v>5.5668996911522051E-3</v>
      </c>
      <c r="Y223" s="42">
        <f t="shared" si="119"/>
        <v>2.0552214910333519E-3</v>
      </c>
      <c r="Z223" s="10">
        <f t="shared" si="107"/>
        <v>14.625383966866513</v>
      </c>
      <c r="AA223">
        <f t="shared" si="114"/>
        <v>4680072.5344206523</v>
      </c>
      <c r="AB223" s="10">
        <f t="shared" si="115"/>
        <v>4.6800725344206526</v>
      </c>
      <c r="AC223" s="10">
        <f t="shared" si="116"/>
        <v>4.5790725344206527</v>
      </c>
      <c r="AD223" s="3">
        <f t="shared" si="117"/>
        <v>664.11494335324903</v>
      </c>
      <c r="AI223" s="94">
        <f t="shared" si="118"/>
        <v>0.56025824743485164</v>
      </c>
    </row>
    <row r="224" spans="2:35">
      <c r="B224" s="39">
        <f t="shared" si="90"/>
        <v>196</v>
      </c>
      <c r="C224" s="42">
        <f t="shared" si="91"/>
        <v>2.3266187050361675</v>
      </c>
      <c r="D224" s="10">
        <f t="shared" si="92"/>
        <v>7.573381294963859</v>
      </c>
      <c r="E224" s="40">
        <f t="shared" si="93"/>
        <v>21.653237410072279</v>
      </c>
      <c r="F224" s="40">
        <f t="shared" si="94"/>
        <v>36.799999999999997</v>
      </c>
      <c r="G224" s="3">
        <f t="shared" si="95"/>
        <v>261.38705035971088</v>
      </c>
      <c r="H224" s="3">
        <f t="shared" si="96"/>
        <v>107.82541057508477</v>
      </c>
      <c r="I224">
        <f t="shared" si="108"/>
        <v>1.0782541057508477E-4</v>
      </c>
      <c r="J224" s="4">
        <f t="shared" si="97"/>
        <v>379.83637276797651</v>
      </c>
      <c r="K224" s="40">
        <f t="shared" si="98"/>
        <v>3.5226981352737399</v>
      </c>
      <c r="L224" s="40">
        <f t="shared" si="109"/>
        <v>2.4773018647262601</v>
      </c>
      <c r="M224" s="10">
        <f t="shared" si="99"/>
        <v>4.6800725344206526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13.514208705770827</v>
      </c>
      <c r="Q224" s="42">
        <f t="shared" si="101"/>
        <v>0.17770584803252515</v>
      </c>
      <c r="R224" s="4">
        <f t="shared" si="102"/>
        <v>181761.68371865738</v>
      </c>
      <c r="S224">
        <f t="shared" si="112"/>
        <v>1.8176168371865738E-4</v>
      </c>
      <c r="T224" s="41">
        <f t="shared" si="113"/>
        <v>1.4080134198867465E-4</v>
      </c>
      <c r="U224" s="42">
        <f t="shared" si="103"/>
        <v>0.32618042951731657</v>
      </c>
      <c r="V224" s="42">
        <f t="shared" si="104"/>
        <v>0.56605741863163073</v>
      </c>
      <c r="W224" s="42">
        <f t="shared" si="105"/>
        <v>0.56048761035469996</v>
      </c>
      <c r="X224" s="42">
        <f t="shared" si="106"/>
        <v>5.5698082769307655E-3</v>
      </c>
      <c r="Y224" s="42">
        <f t="shared" si="119"/>
        <v>2.0601138551092713E-3</v>
      </c>
      <c r="Z224" s="10">
        <f t="shared" si="107"/>
        <v>14.631350994331974</v>
      </c>
      <c r="AA224">
        <f t="shared" si="114"/>
        <v>4681940.7555655558</v>
      </c>
      <c r="AB224" s="10">
        <f t="shared" si="115"/>
        <v>4.6819407555655559</v>
      </c>
      <c r="AC224" s="10">
        <f t="shared" si="116"/>
        <v>4.5809407555655559</v>
      </c>
      <c r="AD224" s="3">
        <f t="shared" si="117"/>
        <v>664.38589638369194</v>
      </c>
      <c r="AI224" s="94">
        <f t="shared" si="118"/>
        <v>0.56048761035469996</v>
      </c>
    </row>
    <row r="225" spans="2:35">
      <c r="B225" s="39">
        <f t="shared" si="90"/>
        <v>197</v>
      </c>
      <c r="C225" s="42">
        <f t="shared" si="91"/>
        <v>2.3384892086332907</v>
      </c>
      <c r="D225" s="10">
        <f t="shared" si="92"/>
        <v>7.5615107913667359</v>
      </c>
      <c r="E225" s="40">
        <f t="shared" si="93"/>
        <v>21.676978417266525</v>
      </c>
      <c r="F225" s="40">
        <f t="shared" si="94"/>
        <v>36.799999999999997</v>
      </c>
      <c r="G225" s="3">
        <f t="shared" si="95"/>
        <v>261.2920863309339</v>
      </c>
      <c r="H225" s="3">
        <f t="shared" si="96"/>
        <v>107.82541057508477</v>
      </c>
      <c r="I225">
        <f t="shared" si="108"/>
        <v>1.0782541057508477E-4</v>
      </c>
      <c r="J225" s="4">
        <f t="shared" si="97"/>
        <v>380.64431418790707</v>
      </c>
      <c r="K225" s="40">
        <f t="shared" si="98"/>
        <v>3.5301911873810439</v>
      </c>
      <c r="L225" s="40">
        <f t="shared" si="109"/>
        <v>2.4698088126189561</v>
      </c>
      <c r="M225" s="10">
        <f t="shared" si="99"/>
        <v>4.6819407555655559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13.515929377338241</v>
      </c>
      <c r="Q225" s="42">
        <f t="shared" si="101"/>
        <v>0.17858410828868085</v>
      </c>
      <c r="R225" s="4">
        <f t="shared" si="102"/>
        <v>181484.53953012577</v>
      </c>
      <c r="S225">
        <f t="shared" si="112"/>
        <v>1.8148453953012578E-4</v>
      </c>
      <c r="T225" s="41">
        <f t="shared" si="113"/>
        <v>1.4107848617720626E-4</v>
      </c>
      <c r="U225" s="42">
        <f t="shared" si="103"/>
        <v>0.32568308041378718</v>
      </c>
      <c r="V225" s="42">
        <f t="shared" si="104"/>
        <v>0.56628897874346784</v>
      </c>
      <c r="W225" s="42">
        <f t="shared" si="105"/>
        <v>0.56071628434866916</v>
      </c>
      <c r="X225" s="42">
        <f t="shared" si="106"/>
        <v>5.5726943947986829E-3</v>
      </c>
      <c r="Y225" s="42">
        <f t="shared" si="119"/>
        <v>2.0650081311159247E-3</v>
      </c>
      <c r="Z225" s="10">
        <f t="shared" si="107"/>
        <v>14.637300038236187</v>
      </c>
      <c r="AA225">
        <f t="shared" si="114"/>
        <v>4683803.346223658</v>
      </c>
      <c r="AB225" s="10">
        <f t="shared" si="115"/>
        <v>4.6838033462236579</v>
      </c>
      <c r="AC225" s="10">
        <f t="shared" si="116"/>
        <v>4.5828033462236579</v>
      </c>
      <c r="AD225" s="3">
        <f t="shared" si="117"/>
        <v>664.65603280981259</v>
      </c>
      <c r="AI225" s="94">
        <f t="shared" si="118"/>
        <v>0.56071628434866916</v>
      </c>
    </row>
    <row r="226" spans="2:35">
      <c r="B226" s="39">
        <f t="shared" si="90"/>
        <v>198</v>
      </c>
      <c r="C226" s="42">
        <f t="shared" si="91"/>
        <v>2.3503597122304138</v>
      </c>
      <c r="D226" s="10">
        <f t="shared" si="92"/>
        <v>7.5496402877696127</v>
      </c>
      <c r="E226" s="40">
        <f t="shared" si="93"/>
        <v>21.700719424460772</v>
      </c>
      <c r="F226" s="40">
        <f t="shared" si="94"/>
        <v>36.799999999999997</v>
      </c>
      <c r="G226" s="3">
        <f t="shared" si="95"/>
        <v>261.19712230215691</v>
      </c>
      <c r="H226" s="3">
        <f t="shared" si="96"/>
        <v>107.82541057508477</v>
      </c>
      <c r="I226">
        <f t="shared" si="108"/>
        <v>1.0782541057508477E-4</v>
      </c>
      <c r="J226" s="4">
        <f t="shared" si="97"/>
        <v>381.4531409642891</v>
      </c>
      <c r="K226" s="40">
        <f t="shared" si="98"/>
        <v>3.5376924505069449</v>
      </c>
      <c r="L226" s="40">
        <f t="shared" si="109"/>
        <v>2.4623075494930551</v>
      </c>
      <c r="M226" s="10">
        <f t="shared" si="99"/>
        <v>4.6838033462236579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13.517644397710738</v>
      </c>
      <c r="Q226" s="42">
        <f t="shared" si="101"/>
        <v>0.17946225711756508</v>
      </c>
      <c r="R226" s="4">
        <f t="shared" si="102"/>
        <v>181207.3175397813</v>
      </c>
      <c r="S226">
        <f t="shared" si="112"/>
        <v>1.812073175397813E-4</v>
      </c>
      <c r="T226" s="41">
        <f t="shared" si="113"/>
        <v>1.4135570816755074E-4</v>
      </c>
      <c r="U226" s="42">
        <f t="shared" si="103"/>
        <v>0.32518559169101452</v>
      </c>
      <c r="V226" s="42">
        <f t="shared" si="104"/>
        <v>0.56651982717413496</v>
      </c>
      <c r="W226" s="42">
        <f t="shared" si="105"/>
        <v>0.56094426915982509</v>
      </c>
      <c r="X226" s="42">
        <f t="shared" si="106"/>
        <v>5.5755580143098671E-3</v>
      </c>
      <c r="Y226" s="42">
        <f t="shared" si="119"/>
        <v>2.0699043008565671E-3</v>
      </c>
      <c r="Z226" s="10">
        <f t="shared" si="107"/>
        <v>14.643231091899613</v>
      </c>
      <c r="AA226">
        <f t="shared" si="114"/>
        <v>4685660.3043036573</v>
      </c>
      <c r="AB226" s="10">
        <f t="shared" si="115"/>
        <v>4.6856603043036573</v>
      </c>
      <c r="AC226" s="10">
        <f t="shared" si="116"/>
        <v>4.5846603043036573</v>
      </c>
      <c r="AD226" s="3">
        <f t="shared" si="117"/>
        <v>664.92535232830414</v>
      </c>
      <c r="AI226" s="94">
        <f t="shared" si="118"/>
        <v>0.56094426915982509</v>
      </c>
    </row>
    <row r="227" spans="2:35">
      <c r="B227" s="39">
        <f t="shared" si="90"/>
        <v>199</v>
      </c>
      <c r="C227" s="42">
        <f t="shared" si="91"/>
        <v>2.362230215827537</v>
      </c>
      <c r="D227" s="10">
        <f t="shared" si="92"/>
        <v>7.5377697841724896</v>
      </c>
      <c r="E227" s="40">
        <f t="shared" si="93"/>
        <v>21.724460431655018</v>
      </c>
      <c r="F227" s="40">
        <f t="shared" si="94"/>
        <v>36.799999999999997</v>
      </c>
      <c r="G227" s="3">
        <f t="shared" si="95"/>
        <v>261.10215827337993</v>
      </c>
      <c r="H227" s="3">
        <f t="shared" si="96"/>
        <v>107.82541057508477</v>
      </c>
      <c r="I227">
        <f t="shared" si="108"/>
        <v>1.0782541057508477E-4</v>
      </c>
      <c r="J227" s="4">
        <f t="shared" si="97"/>
        <v>382.26285309712262</v>
      </c>
      <c r="K227" s="40">
        <f t="shared" si="98"/>
        <v>3.545201924651443</v>
      </c>
      <c r="L227" s="40">
        <f t="shared" si="109"/>
        <v>2.454798075348557</v>
      </c>
      <c r="M227" s="10">
        <f t="shared" si="99"/>
        <v>4.6856603043036573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13.519353769486893</v>
      </c>
      <c r="Q227" s="42">
        <f t="shared" si="101"/>
        <v>0.18034029491430614</v>
      </c>
      <c r="R227" s="4">
        <f t="shared" si="102"/>
        <v>180930.01799985507</v>
      </c>
      <c r="S227">
        <f t="shared" si="112"/>
        <v>1.8093001799985507E-4</v>
      </c>
      <c r="T227" s="41">
        <f t="shared" si="113"/>
        <v>1.4163300770747697E-4</v>
      </c>
      <c r="U227" s="42">
        <f t="shared" si="103"/>
        <v>0.32468796380163989</v>
      </c>
      <c r="V227" s="42">
        <f t="shared" si="104"/>
        <v>0.56674996363668395</v>
      </c>
      <c r="W227" s="42">
        <f t="shared" si="105"/>
        <v>0.56117156453218786</v>
      </c>
      <c r="X227" s="42">
        <f t="shared" si="106"/>
        <v>5.5783991044960901E-3</v>
      </c>
      <c r="Y227" s="42">
        <f t="shared" si="119"/>
        <v>2.0748023461156211E-3</v>
      </c>
      <c r="Z227" s="10">
        <f t="shared" si="107"/>
        <v>14.649144148663659</v>
      </c>
      <c r="AA227">
        <f t="shared" si="114"/>
        <v>4687511.6277208105</v>
      </c>
      <c r="AB227" s="10">
        <f t="shared" si="115"/>
        <v>4.6875116277208102</v>
      </c>
      <c r="AC227" s="10">
        <f t="shared" si="116"/>
        <v>4.5865116277208102</v>
      </c>
      <c r="AD227" s="3">
        <f t="shared" si="117"/>
        <v>665.19385463681078</v>
      </c>
      <c r="AI227" s="94">
        <f t="shared" si="118"/>
        <v>0.56117156453218786</v>
      </c>
    </row>
    <row r="228" spans="2:35">
      <c r="B228" s="39">
        <f t="shared" si="90"/>
        <v>200</v>
      </c>
      <c r="C228" s="42">
        <f t="shared" si="91"/>
        <v>2.3741007194246602</v>
      </c>
      <c r="D228" s="10">
        <f t="shared" si="92"/>
        <v>7.5258992805753664</v>
      </c>
      <c r="E228" s="40">
        <f t="shared" si="93"/>
        <v>21.748201438849264</v>
      </c>
      <c r="F228" s="40">
        <f t="shared" si="94"/>
        <v>36.799999999999997</v>
      </c>
      <c r="G228" s="3">
        <f t="shared" si="95"/>
        <v>261.00719424460294</v>
      </c>
      <c r="H228" s="3">
        <f t="shared" si="96"/>
        <v>107.82541057508477</v>
      </c>
      <c r="I228">
        <f t="shared" si="108"/>
        <v>1.0782541057508477E-4</v>
      </c>
      <c r="J228" s="4">
        <f t="shared" si="97"/>
        <v>383.0734505864076</v>
      </c>
      <c r="K228" s="40">
        <f t="shared" si="98"/>
        <v>3.5527196098145386</v>
      </c>
      <c r="L228" s="40">
        <f t="shared" si="109"/>
        <v>2.4472803901854614</v>
      </c>
      <c r="M228" s="10">
        <f t="shared" si="99"/>
        <v>4.6875116277208102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13.521057495254713</v>
      </c>
      <c r="Q228" s="42">
        <f t="shared" si="101"/>
        <v>0.18121822207357524</v>
      </c>
      <c r="R228" s="4">
        <f t="shared" si="102"/>
        <v>180652.64116257807</v>
      </c>
      <c r="S228">
        <f t="shared" si="112"/>
        <v>1.8065264116257809E-4</v>
      </c>
      <c r="T228" s="41">
        <f t="shared" si="113"/>
        <v>1.4191038454475395E-4</v>
      </c>
      <c r="U228" s="42">
        <f t="shared" si="103"/>
        <v>0.32419019719830444</v>
      </c>
      <c r="V228" s="42">
        <f t="shared" si="104"/>
        <v>0.56697938784563162</v>
      </c>
      <c r="W228" s="42">
        <f t="shared" si="105"/>
        <v>0.56139817021058103</v>
      </c>
      <c r="X228" s="42">
        <f t="shared" si="106"/>
        <v>5.5812176350505949E-3</v>
      </c>
      <c r="Y228" s="42">
        <f t="shared" si="119"/>
        <v>2.0797022486592235E-3</v>
      </c>
      <c r="Z228" s="10">
        <f t="shared" si="107"/>
        <v>14.655039201894013</v>
      </c>
      <c r="AA228">
        <f t="shared" si="114"/>
        <v>4689357.3143979749</v>
      </c>
      <c r="AB228" s="10">
        <f t="shared" si="115"/>
        <v>4.6893573143979745</v>
      </c>
      <c r="AC228" s="10">
        <f t="shared" si="116"/>
        <v>4.5883573143979746</v>
      </c>
      <c r="AD228" s="3">
        <f t="shared" si="117"/>
        <v>665.46153943407899</v>
      </c>
      <c r="AI228" s="94">
        <f t="shared" si="118"/>
        <v>0.56139817021058103</v>
      </c>
    </row>
    <row r="229" spans="2:35">
      <c r="B229" s="39">
        <f t="shared" si="90"/>
        <v>201</v>
      </c>
      <c r="C229" s="42">
        <f t="shared" si="91"/>
        <v>2.3859712230217833</v>
      </c>
      <c r="D229" s="10">
        <f t="shared" si="92"/>
        <v>7.5140287769782432</v>
      </c>
      <c r="E229" s="40">
        <f t="shared" si="93"/>
        <v>21.771942446043511</v>
      </c>
      <c r="F229" s="40">
        <f t="shared" si="94"/>
        <v>36.799999999999997</v>
      </c>
      <c r="G229" s="3">
        <f t="shared" si="95"/>
        <v>260.91223021582596</v>
      </c>
      <c r="H229" s="3">
        <f t="shared" si="96"/>
        <v>107.82541057508477</v>
      </c>
      <c r="I229">
        <f t="shared" si="108"/>
        <v>1.0782541057508477E-4</v>
      </c>
      <c r="J229" s="4">
        <f t="shared" si="97"/>
        <v>383.88493343214407</v>
      </c>
      <c r="K229" s="40">
        <f t="shared" si="98"/>
        <v>3.5602455059962312</v>
      </c>
      <c r="L229" s="40">
        <f t="shared" si="109"/>
        <v>2.4397544940037688</v>
      </c>
      <c r="M229" s="10">
        <f t="shared" si="99"/>
        <v>4.6893573143979745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13.522755577592617</v>
      </c>
      <c r="Q229" s="42">
        <f t="shared" si="101"/>
        <v>0.18209603898958848</v>
      </c>
      <c r="R229" s="4">
        <f t="shared" si="102"/>
        <v>180375.18728018142</v>
      </c>
      <c r="S229">
        <f t="shared" si="112"/>
        <v>1.8037518728018141E-4</v>
      </c>
      <c r="T229" s="41">
        <f t="shared" si="113"/>
        <v>1.4218783842715062E-4</v>
      </c>
      <c r="U229" s="42">
        <f t="shared" si="103"/>
        <v>0.32369229233364955</v>
      </c>
      <c r="V229" s="42">
        <f t="shared" si="104"/>
        <v>0.56720809951603424</v>
      </c>
      <c r="W229" s="42">
        <f t="shared" si="105"/>
        <v>0.56162408594075808</v>
      </c>
      <c r="X229" s="42">
        <f t="shared" si="106"/>
        <v>5.5840135752761588E-3</v>
      </c>
      <c r="Y229" s="42">
        <f t="shared" si="119"/>
        <v>2.0846039902348485E-3</v>
      </c>
      <c r="Z229" s="10">
        <f t="shared" si="107"/>
        <v>14.6609162449775</v>
      </c>
      <c r="AA229">
        <f t="shared" si="114"/>
        <v>4691197.3622646267</v>
      </c>
      <c r="AB229" s="10">
        <f t="shared" si="115"/>
        <v>4.691197362264627</v>
      </c>
      <c r="AC229" s="10">
        <f t="shared" si="116"/>
        <v>4.590197362264627</v>
      </c>
      <c r="AD229" s="3">
        <f t="shared" si="117"/>
        <v>665.72840641981531</v>
      </c>
      <c r="AI229" s="94">
        <f t="shared" si="118"/>
        <v>0.56162408594075808</v>
      </c>
    </row>
    <row r="230" spans="2:35">
      <c r="B230" s="39">
        <f t="shared" si="90"/>
        <v>202</v>
      </c>
      <c r="C230" s="42">
        <f t="shared" si="91"/>
        <v>2.3978417266189065</v>
      </c>
      <c r="D230" s="10">
        <f t="shared" si="92"/>
        <v>7.5021582733811201</v>
      </c>
      <c r="E230" s="40">
        <f t="shared" si="93"/>
        <v>21.795683453237757</v>
      </c>
      <c r="F230" s="40">
        <f t="shared" si="94"/>
        <v>36.799999999999997</v>
      </c>
      <c r="G230" s="3">
        <f t="shared" si="95"/>
        <v>260.81726618704897</v>
      </c>
      <c r="H230" s="3">
        <f t="shared" si="96"/>
        <v>107.82541057508477</v>
      </c>
      <c r="I230">
        <f t="shared" si="108"/>
        <v>1.0782541057508477E-4</v>
      </c>
      <c r="J230" s="4">
        <f t="shared" si="97"/>
        <v>384.69730163433201</v>
      </c>
      <c r="K230" s="40">
        <f t="shared" si="98"/>
        <v>3.5677796131965209</v>
      </c>
      <c r="L230" s="40">
        <f t="shared" si="109"/>
        <v>2.4322203868034791</v>
      </c>
      <c r="M230" s="10">
        <f t="shared" si="99"/>
        <v>4.691197362264627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13.524448019068572</v>
      </c>
      <c r="Q230" s="42">
        <f t="shared" si="101"/>
        <v>0.1829737460561088</v>
      </c>
      <c r="R230" s="4">
        <f t="shared" si="102"/>
        <v>180097.6566048961</v>
      </c>
      <c r="S230">
        <f t="shared" si="112"/>
        <v>1.800976566048961E-4</v>
      </c>
      <c r="T230" s="41">
        <f t="shared" si="113"/>
        <v>1.4246536910243594E-4</v>
      </c>
      <c r="U230" s="42">
        <f t="shared" si="103"/>
        <v>0.32319424966031629</v>
      </c>
      <c r="V230" s="42">
        <f t="shared" si="104"/>
        <v>0.56743609836451359</v>
      </c>
      <c r="W230" s="42">
        <f t="shared" si="105"/>
        <v>0.56184931146928285</v>
      </c>
      <c r="X230" s="42">
        <f t="shared" si="106"/>
        <v>5.5867868952307331E-3</v>
      </c>
      <c r="Y230" s="42">
        <f t="shared" si="119"/>
        <v>2.0895075525719357E-3</v>
      </c>
      <c r="Z230" s="10">
        <f t="shared" si="107"/>
        <v>14.66677527132598</v>
      </c>
      <c r="AA230">
        <f t="shared" si="114"/>
        <v>4693031.769258081</v>
      </c>
      <c r="AB230" s="10">
        <f t="shared" si="115"/>
        <v>4.6930317692580807</v>
      </c>
      <c r="AC230" s="10">
        <f t="shared" si="116"/>
        <v>4.5920317692580808</v>
      </c>
      <c r="AD230" s="3">
        <f t="shared" si="117"/>
        <v>665.99445529486309</v>
      </c>
      <c r="AI230" s="94">
        <f t="shared" si="118"/>
        <v>0.56184931146928285</v>
      </c>
    </row>
    <row r="231" spans="2:35">
      <c r="B231" s="39">
        <f t="shared" si="90"/>
        <v>203</v>
      </c>
      <c r="C231" s="42">
        <f t="shared" si="91"/>
        <v>2.4097122302160296</v>
      </c>
      <c r="D231" s="10">
        <f t="shared" si="92"/>
        <v>7.4902877697839969</v>
      </c>
      <c r="E231" s="40">
        <f t="shared" si="93"/>
        <v>21.819424460432003</v>
      </c>
      <c r="F231" s="40">
        <f t="shared" si="94"/>
        <v>36.799999999999997</v>
      </c>
      <c r="G231" s="3">
        <f t="shared" si="95"/>
        <v>260.72230215827199</v>
      </c>
      <c r="H231" s="3">
        <f t="shared" si="96"/>
        <v>107.82541057508477</v>
      </c>
      <c r="I231">
        <f t="shared" ref="I231:I294" si="120">H231/1000^2</f>
        <v>1.0782541057508477E-4</v>
      </c>
      <c r="J231" s="4">
        <f t="shared" si="97"/>
        <v>385.51055519297131</v>
      </c>
      <c r="K231" s="40">
        <f t="shared" si="98"/>
        <v>3.5753219314154068</v>
      </c>
      <c r="L231" s="40">
        <f t="shared" ref="L231:L294" si="121">IF((gstar-K231)&lt;0,0,gstar-K231)</f>
        <v>2.4246780685845932</v>
      </c>
      <c r="M231" s="10">
        <f t="shared" si="99"/>
        <v>4.6930317692580807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13.526134822241222</v>
      </c>
      <c r="Q231" s="42">
        <f t="shared" si="101"/>
        <v>0.1838513436664479</v>
      </c>
      <c r="R231" s="4">
        <f t="shared" si="102"/>
        <v>179820.04938895319</v>
      </c>
      <c r="S231">
        <f t="shared" ref="S231:S294" si="122">R231/1000^3</f>
        <v>1.7982004938895318E-4</v>
      </c>
      <c r="T231" s="41">
        <f t="shared" ref="T231:T294" si="123">(vc/1000^3-S231)</f>
        <v>1.4274297631837885E-4</v>
      </c>
      <c r="U231" s="42">
        <f t="shared" si="103"/>
        <v>0.32269606963094594</v>
      </c>
      <c r="V231" s="42">
        <f t="shared" si="104"/>
        <v>0.56766338410819484</v>
      </c>
      <c r="W231" s="42">
        <f t="shared" si="105"/>
        <v>0.56207384654367842</v>
      </c>
      <c r="X231" s="42">
        <f t="shared" si="106"/>
        <v>5.5895375645164114E-3</v>
      </c>
      <c r="Y231" s="42">
        <f t="shared" si="119"/>
        <v>2.0944129173814559E-3</v>
      </c>
      <c r="Z231" s="10">
        <f t="shared" si="107"/>
        <v>14.672616274372794</v>
      </c>
      <c r="AA231">
        <f t="shared" ref="AA231:AA294" si="124">Z231*rat*to+patm*1000000</f>
        <v>4694860.5333223771</v>
      </c>
      <c r="AB231" s="10">
        <f t="shared" ref="AB231:AB294" si="125">AA231/1000000</f>
        <v>4.6948605333223767</v>
      </c>
      <c r="AC231" s="10">
        <f t="shared" ref="AC231:AC294" si="126">AB231-patm</f>
        <v>4.5938605333223768</v>
      </c>
      <c r="AD231" s="3">
        <f t="shared" ref="AD231:AD294" si="127">AC231*1000000/6895</f>
        <v>666.25968576104094</v>
      </c>
      <c r="AI231" s="94">
        <f t="shared" ref="AI231:AI294" si="128">($M231-patm)*1000000*$I231/SQRT(rat*to)*SQRT(k)*(2/(k+1))^((k+1)/2/(k-1))</f>
        <v>0.56207384654367842</v>
      </c>
    </row>
    <row r="232" spans="2:35">
      <c r="B232" s="39">
        <f t="shared" ref="B232:B295" si="129">1+B231</f>
        <v>204</v>
      </c>
      <c r="C232" s="42">
        <f t="shared" ref="C232:C295" si="130">xincp+C231</f>
        <v>2.4215827338131528</v>
      </c>
      <c r="D232" s="10">
        <f t="shared" ref="D232:D295" si="131">(F232-E232)/2</f>
        <v>7.4784172661868737</v>
      </c>
      <c r="E232" s="40">
        <f t="shared" ref="E232:E295" si="132">E231+ci*2*xincp</f>
        <v>21.84316546762625</v>
      </c>
      <c r="F232" s="40">
        <f t="shared" ref="F232:F295" si="133">F231-osi*2*xincp</f>
        <v>36.799999999999997</v>
      </c>
      <c r="G232" s="3">
        <f t="shared" ref="G232:G295" si="134">G231-ei*n*2*xincp</f>
        <v>260.627338129495</v>
      </c>
      <c r="H232" s="3">
        <f t="shared" ref="H232:H295" si="135">PI()/4*(dto+erate*(two-D232)/two)^2</f>
        <v>107.82541057508477</v>
      </c>
      <c r="I232">
        <f t="shared" si="120"/>
        <v>1.0782541057508477E-4</v>
      </c>
      <c r="J232" s="4">
        <f t="shared" ref="J232:J295" si="136">PI()/4*dc^2-PI()/4*(F232^2-E232^2)</f>
        <v>386.3246941080622</v>
      </c>
      <c r="K232" s="40">
        <f t="shared" ref="K232:K295" si="137">J232/H232</f>
        <v>3.5828724606528906</v>
      </c>
      <c r="L232" s="40">
        <f t="shared" si="121"/>
        <v>2.4171275393471094</v>
      </c>
      <c r="M232" s="10">
        <f t="shared" ref="M232:M295" si="138">AB231</f>
        <v>4.6948605333223767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13.527815989658896</v>
      </c>
      <c r="Q232" s="42">
        <f t="shared" ref="Q232:Q295" si="140">xincp/P232+Q231</f>
        <v>0.18472883221346817</v>
      </c>
      <c r="R232" s="4">
        <f t="shared" ref="R232:R295" si="141">PI()/4*(F232^2-E232^2)*G232</f>
        <v>179542.36588458373</v>
      </c>
      <c r="S232">
        <f t="shared" si="122"/>
        <v>1.7954236588458374E-4</v>
      </c>
      <c r="T232" s="41">
        <f t="shared" si="123"/>
        <v>1.430206598227483E-4</v>
      </c>
      <c r="U232" s="42">
        <f t="shared" ref="U232:U295" si="142">rhopgrain*R232/1000^2</f>
        <v>0.32219775269817974</v>
      </c>
      <c r="V232" s="42">
        <f t="shared" ref="V232:V295" si="143">(U231-U232)/(Q232-Q231)</f>
        <v>0.56788995646536222</v>
      </c>
      <c r="W232" s="42">
        <f t="shared" ref="W232:W295" si="144">IF(V232&lt;AI232,IF(AB231&gt;pbd,AI232,0),AI232)</f>
        <v>0.56229769091229143</v>
      </c>
      <c r="X232" s="42">
        <f t="shared" ref="X232:X295" si="145">V232-W232</f>
        <v>5.5922655530707965E-3</v>
      </c>
      <c r="Y232" s="42">
        <f t="shared" si="119"/>
        <v>2.0993200663561714E-3</v>
      </c>
      <c r="Z232" s="10">
        <f t="shared" ref="Z232:Z295" si="146">Y232/T232</f>
        <v>14.67843924757409</v>
      </c>
      <c r="AA232">
        <f t="shared" si="124"/>
        <v>4696683.6524086948</v>
      </c>
      <c r="AB232" s="10">
        <f t="shared" si="125"/>
        <v>4.6966836524086952</v>
      </c>
      <c r="AC232" s="10">
        <f t="shared" si="126"/>
        <v>4.5956836524086953</v>
      </c>
      <c r="AD232" s="3">
        <f t="shared" si="127"/>
        <v>666.52409752120298</v>
      </c>
      <c r="AI232" s="94">
        <f t="shared" si="128"/>
        <v>0.56229769091229143</v>
      </c>
    </row>
    <row r="233" spans="2:35">
      <c r="B233" s="39">
        <f t="shared" si="129"/>
        <v>205</v>
      </c>
      <c r="C233" s="42">
        <f t="shared" si="130"/>
        <v>2.433453237410276</v>
      </c>
      <c r="D233" s="10">
        <f t="shared" si="131"/>
        <v>7.4665467625897506</v>
      </c>
      <c r="E233" s="40">
        <f t="shared" si="132"/>
        <v>21.866906474820496</v>
      </c>
      <c r="F233" s="40">
        <f t="shared" si="133"/>
        <v>36.799999999999997</v>
      </c>
      <c r="G233" s="3">
        <f t="shared" si="134"/>
        <v>260.53237410071802</v>
      </c>
      <c r="H233" s="3">
        <f t="shared" si="135"/>
        <v>107.82541057508477</v>
      </c>
      <c r="I233">
        <f t="shared" si="120"/>
        <v>1.0782541057508477E-4</v>
      </c>
      <c r="J233" s="4">
        <f t="shared" si="136"/>
        <v>387.13971837960457</v>
      </c>
      <c r="K233" s="40">
        <f t="shared" si="137"/>
        <v>3.5904312009089718</v>
      </c>
      <c r="L233" s="40">
        <f t="shared" si="121"/>
        <v>2.4095687990910282</v>
      </c>
      <c r="M233" s="10">
        <f t="shared" si="138"/>
        <v>4.6966836524086952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13.529491523860015</v>
      </c>
      <c r="Q233" s="42">
        <f t="shared" si="140"/>
        <v>0.18560621208958464</v>
      </c>
      <c r="R233" s="4">
        <f t="shared" si="141"/>
        <v>179264.60634401874</v>
      </c>
      <c r="S233">
        <f t="shared" si="122"/>
        <v>1.7926460634401875E-4</v>
      </c>
      <c r="T233" s="41">
        <f t="shared" si="123"/>
        <v>1.4329841936331329E-4</v>
      </c>
      <c r="U233" s="42">
        <f t="shared" si="142"/>
        <v>0.32169929931465879</v>
      </c>
      <c r="V233" s="42">
        <f t="shared" si="143"/>
        <v>0.56811581515550891</v>
      </c>
      <c r="W233" s="42">
        <f t="shared" si="144"/>
        <v>0.56252084432434168</v>
      </c>
      <c r="X233" s="42">
        <f t="shared" si="145"/>
        <v>5.594970831167223E-3</v>
      </c>
      <c r="Y233" s="42">
        <f t="shared" si="119"/>
        <v>2.1042289811708964E-3</v>
      </c>
      <c r="Z233" s="10">
        <f t="shared" si="146"/>
        <v>14.684244184410124</v>
      </c>
      <c r="AA233">
        <f t="shared" si="124"/>
        <v>4698501.1244757632</v>
      </c>
      <c r="AB233" s="10">
        <f t="shared" si="125"/>
        <v>4.6985011244757633</v>
      </c>
      <c r="AC233" s="10">
        <f t="shared" si="126"/>
        <v>4.5975011244757633</v>
      </c>
      <c r="AD233" s="3">
        <f t="shared" si="127"/>
        <v>666.78769027929854</v>
      </c>
      <c r="AI233" s="94">
        <f t="shared" si="128"/>
        <v>0.56252084432434168</v>
      </c>
    </row>
    <row r="234" spans="2:35">
      <c r="B234" s="39">
        <f t="shared" si="129"/>
        <v>206</v>
      </c>
      <c r="C234" s="42">
        <f t="shared" si="130"/>
        <v>2.4453237410073991</v>
      </c>
      <c r="D234" s="10">
        <f t="shared" si="131"/>
        <v>7.4546762589926274</v>
      </c>
      <c r="E234" s="40">
        <f t="shared" si="132"/>
        <v>21.890647482014742</v>
      </c>
      <c r="F234" s="40">
        <f t="shared" si="133"/>
        <v>36.799999999999997</v>
      </c>
      <c r="G234" s="3">
        <f t="shared" si="134"/>
        <v>260.43741007194103</v>
      </c>
      <c r="H234" s="3">
        <f t="shared" si="135"/>
        <v>107.82541057508477</v>
      </c>
      <c r="I234">
        <f t="shared" si="120"/>
        <v>1.0782541057508477E-4</v>
      </c>
      <c r="J234" s="4">
        <f t="shared" si="136"/>
        <v>387.95562800759842</v>
      </c>
      <c r="K234" s="40">
        <f t="shared" si="137"/>
        <v>3.5979981521836502</v>
      </c>
      <c r="L234" s="40">
        <f t="shared" si="121"/>
        <v>2.4020018478163498</v>
      </c>
      <c r="M234" s="10">
        <f t="shared" si="138"/>
        <v>4.6985011244757633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13.531161427373492</v>
      </c>
      <c r="Q234" s="42">
        <f t="shared" si="140"/>
        <v>0.18648348368676693</v>
      </c>
      <c r="R234" s="4">
        <f t="shared" si="141"/>
        <v>178986.7710194893</v>
      </c>
      <c r="S234">
        <f t="shared" si="122"/>
        <v>1.7898677101948931E-4</v>
      </c>
      <c r="T234" s="41">
        <f t="shared" si="123"/>
        <v>1.4357625468784272E-4</v>
      </c>
      <c r="U234" s="42">
        <f t="shared" si="142"/>
        <v>0.32120070993302446</v>
      </c>
      <c r="V234" s="42">
        <f t="shared" si="143"/>
        <v>0.56834095989856481</v>
      </c>
      <c r="W234" s="42">
        <f t="shared" si="144"/>
        <v>0.56274330652997406</v>
      </c>
      <c r="X234" s="42">
        <f t="shared" si="145"/>
        <v>5.5976533685907492E-3</v>
      </c>
      <c r="Y234" s="42">
        <f t="shared" si="119"/>
        <v>2.1091396434820327E-3</v>
      </c>
      <c r="Z234" s="10">
        <f t="shared" si="146"/>
        <v>14.690031078381539</v>
      </c>
      <c r="AA234">
        <f t="shared" si="124"/>
        <v>4700312.9474886935</v>
      </c>
      <c r="AB234" s="10">
        <f t="shared" si="125"/>
        <v>4.7003129474886931</v>
      </c>
      <c r="AC234" s="10">
        <f t="shared" si="126"/>
        <v>4.5993129474886931</v>
      </c>
      <c r="AD234" s="3">
        <f t="shared" si="127"/>
        <v>667.05046374020208</v>
      </c>
      <c r="AI234" s="94">
        <f t="shared" si="128"/>
        <v>0.56274330652997406</v>
      </c>
    </row>
    <row r="235" spans="2:35">
      <c r="B235" s="39">
        <f t="shared" si="129"/>
        <v>207</v>
      </c>
      <c r="C235" s="42">
        <f t="shared" si="130"/>
        <v>2.4571942446045223</v>
      </c>
      <c r="D235" s="10">
        <f t="shared" si="131"/>
        <v>7.4428057553955043</v>
      </c>
      <c r="E235" s="40">
        <f t="shared" si="132"/>
        <v>21.914388489208989</v>
      </c>
      <c r="F235" s="40">
        <f t="shared" si="133"/>
        <v>36.799999999999997</v>
      </c>
      <c r="G235" s="3">
        <f t="shared" si="134"/>
        <v>260.34244604316405</v>
      </c>
      <c r="H235" s="3">
        <f t="shared" si="135"/>
        <v>107.82541057508477</v>
      </c>
      <c r="I235">
        <f t="shared" si="120"/>
        <v>1.0782541057508477E-4</v>
      </c>
      <c r="J235" s="4">
        <f t="shared" si="136"/>
        <v>388.77242299204352</v>
      </c>
      <c r="K235" s="40">
        <f t="shared" si="137"/>
        <v>3.6055733144769233</v>
      </c>
      <c r="L235" s="40">
        <f t="shared" si="121"/>
        <v>2.3944266855230767</v>
      </c>
      <c r="M235" s="10">
        <f t="shared" si="138"/>
        <v>4.7003129474886931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13.532825702717684</v>
      </c>
      <c r="Q235" s="42">
        <f t="shared" si="140"/>
        <v>0.18736064739654112</v>
      </c>
      <c r="R235" s="4">
        <f t="shared" si="141"/>
        <v>178708.86016322652</v>
      </c>
      <c r="S235">
        <f t="shared" si="122"/>
        <v>1.7870886016322653E-4</v>
      </c>
      <c r="T235" s="41">
        <f t="shared" si="123"/>
        <v>1.438541655441055E-4</v>
      </c>
      <c r="U235" s="42">
        <f t="shared" si="142"/>
        <v>0.32070198500591812</v>
      </c>
      <c r="V235" s="42">
        <f t="shared" si="143"/>
        <v>0.56856539041580423</v>
      </c>
      <c r="W235" s="42">
        <f t="shared" si="144"/>
        <v>0.5629650772801138</v>
      </c>
      <c r="X235" s="42">
        <f t="shared" si="145"/>
        <v>5.6003131356904268E-3</v>
      </c>
      <c r="Y235" s="42">
        <f t="shared" si="119"/>
        <v>2.1140520349280322E-3</v>
      </c>
      <c r="Z235" s="10">
        <f t="shared" si="146"/>
        <v>14.695799923012077</v>
      </c>
      <c r="AA235">
        <f t="shared" si="124"/>
        <v>4702119.119419829</v>
      </c>
      <c r="AB235" s="10">
        <f t="shared" si="125"/>
        <v>4.7021191194198293</v>
      </c>
      <c r="AC235" s="10">
        <f t="shared" si="126"/>
        <v>4.6011191194198293</v>
      </c>
      <c r="AD235" s="3">
        <f t="shared" si="127"/>
        <v>667.31241760983744</v>
      </c>
      <c r="AI235" s="94">
        <f t="shared" si="128"/>
        <v>0.5629650772801138</v>
      </c>
    </row>
    <row r="236" spans="2:35">
      <c r="B236" s="39">
        <f t="shared" si="129"/>
        <v>208</v>
      </c>
      <c r="C236" s="42">
        <f t="shared" si="130"/>
        <v>2.4690647482016455</v>
      </c>
      <c r="D236" s="10">
        <f t="shared" si="131"/>
        <v>7.4309352517983811</v>
      </c>
      <c r="E236" s="40">
        <f t="shared" si="132"/>
        <v>21.938129496403235</v>
      </c>
      <c r="F236" s="40">
        <f t="shared" si="133"/>
        <v>36.799999999999997</v>
      </c>
      <c r="G236" s="3">
        <f t="shared" si="134"/>
        <v>260.24748201438706</v>
      </c>
      <c r="H236" s="3">
        <f t="shared" si="135"/>
        <v>107.82541057508477</v>
      </c>
      <c r="I236">
        <f t="shared" si="120"/>
        <v>1.0782541057508477E-4</v>
      </c>
      <c r="J236" s="4">
        <f t="shared" si="136"/>
        <v>389.59010333294032</v>
      </c>
      <c r="K236" s="40">
        <f t="shared" si="137"/>
        <v>3.6131566877887962</v>
      </c>
      <c r="L236" s="40">
        <f t="shared" si="121"/>
        <v>2.3868433122112038</v>
      </c>
      <c r="M236" s="10">
        <f t="shared" si="138"/>
        <v>4.7021191194198293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13.53448435240119</v>
      </c>
      <c r="Q236" s="42">
        <f t="shared" si="140"/>
        <v>0.18823770360999173</v>
      </c>
      <c r="R236" s="4">
        <f t="shared" si="141"/>
        <v>178430.87402746131</v>
      </c>
      <c r="S236">
        <f t="shared" si="122"/>
        <v>1.7843087402746131E-4</v>
      </c>
      <c r="T236" s="41">
        <f t="shared" si="123"/>
        <v>1.4413215167987073E-4</v>
      </c>
      <c r="U236" s="42">
        <f t="shared" si="142"/>
        <v>0.32020312498598069</v>
      </c>
      <c r="V236" s="42">
        <f t="shared" si="143"/>
        <v>0.5687891064299786</v>
      </c>
      <c r="W236" s="42">
        <f t="shared" si="144"/>
        <v>0.56318615632657187</v>
      </c>
      <c r="X236" s="42">
        <f t="shared" si="145"/>
        <v>5.6029501034067231E-3</v>
      </c>
      <c r="Y236" s="42">
        <f t="shared" si="119"/>
        <v>2.118966137129879E-3</v>
      </c>
      <c r="Z236" s="10">
        <f t="shared" si="146"/>
        <v>14.701550711851411</v>
      </c>
      <c r="AA236">
        <f t="shared" si="124"/>
        <v>4703919.6382496329</v>
      </c>
      <c r="AB236" s="10">
        <f t="shared" si="125"/>
        <v>4.7039196382496327</v>
      </c>
      <c r="AC236" s="10">
        <f t="shared" si="126"/>
        <v>4.6029196382496327</v>
      </c>
      <c r="AD236" s="3">
        <f t="shared" si="127"/>
        <v>667.57355159530573</v>
      </c>
      <c r="AI236" s="94">
        <f t="shared" si="128"/>
        <v>0.56318615632657187</v>
      </c>
    </row>
    <row r="237" spans="2:35">
      <c r="B237" s="39">
        <f t="shared" si="129"/>
        <v>209</v>
      </c>
      <c r="C237" s="42">
        <f t="shared" si="130"/>
        <v>2.4809352517987686</v>
      </c>
      <c r="D237" s="10">
        <f t="shared" si="131"/>
        <v>7.4190647482012579</v>
      </c>
      <c r="E237" s="40">
        <f t="shared" si="132"/>
        <v>21.961870503597481</v>
      </c>
      <c r="F237" s="40">
        <f t="shared" si="133"/>
        <v>36.799999999999997</v>
      </c>
      <c r="G237" s="3">
        <f t="shared" si="134"/>
        <v>260.15251798561007</v>
      </c>
      <c r="H237" s="3">
        <f t="shared" si="135"/>
        <v>107.82541057508477</v>
      </c>
      <c r="I237">
        <f t="shared" si="120"/>
        <v>1.0782541057508477E-4</v>
      </c>
      <c r="J237" s="4">
        <f t="shared" si="136"/>
        <v>390.40866903028848</v>
      </c>
      <c r="K237" s="40">
        <f t="shared" si="137"/>
        <v>3.6207482721192648</v>
      </c>
      <c r="L237" s="40">
        <f t="shared" si="121"/>
        <v>2.3792517278807352</v>
      </c>
      <c r="M237" s="10">
        <f t="shared" si="138"/>
        <v>4.7039196382496327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13.536137378923698</v>
      </c>
      <c r="Q237" s="42">
        <f t="shared" si="140"/>
        <v>0.18911465271776351</v>
      </c>
      <c r="R237" s="4">
        <f t="shared" si="141"/>
        <v>178152.81286442478</v>
      </c>
      <c r="S237">
        <f t="shared" si="122"/>
        <v>1.7815281286442478E-4</v>
      </c>
      <c r="T237" s="41">
        <f t="shared" si="123"/>
        <v>1.4441021284290726E-4</v>
      </c>
      <c r="U237" s="42">
        <f t="shared" si="142"/>
        <v>0.31970413032585349</v>
      </c>
      <c r="V237" s="42">
        <f t="shared" si="143"/>
        <v>0.56901210766390986</v>
      </c>
      <c r="W237" s="42">
        <f t="shared" si="144"/>
        <v>0.56340654342215291</v>
      </c>
      <c r="X237" s="42">
        <f t="shared" si="145"/>
        <v>5.6055642417569551E-3</v>
      </c>
      <c r="Y237" s="42">
        <f t="shared" si="119"/>
        <v>2.1238819316902451E-3</v>
      </c>
      <c r="Z237" s="10">
        <f t="shared" si="146"/>
        <v>14.707283438468805</v>
      </c>
      <c r="AA237">
        <f t="shared" si="124"/>
        <v>4705714.5019646995</v>
      </c>
      <c r="AB237" s="10">
        <f t="shared" si="125"/>
        <v>4.7057145019646995</v>
      </c>
      <c r="AC237" s="10">
        <f t="shared" si="126"/>
        <v>4.6047145019646996</v>
      </c>
      <c r="AD237" s="3">
        <f t="shared" si="127"/>
        <v>667.83386540459742</v>
      </c>
      <c r="AI237" s="94">
        <f t="shared" si="128"/>
        <v>0.56340654342215291</v>
      </c>
    </row>
    <row r="238" spans="2:35">
      <c r="B238" s="39">
        <f t="shared" si="129"/>
        <v>210</v>
      </c>
      <c r="C238" s="42">
        <f t="shared" si="130"/>
        <v>2.4928057553958918</v>
      </c>
      <c r="D238" s="10">
        <f t="shared" si="131"/>
        <v>7.4071942446041348</v>
      </c>
      <c r="E238" s="40">
        <f t="shared" si="132"/>
        <v>21.985611510791728</v>
      </c>
      <c r="F238" s="40">
        <f t="shared" si="133"/>
        <v>36.799999999999997</v>
      </c>
      <c r="G238" s="3">
        <f t="shared" si="134"/>
        <v>260.05755395683309</v>
      </c>
      <c r="H238" s="3">
        <f t="shared" si="135"/>
        <v>107.82541057508477</v>
      </c>
      <c r="I238">
        <f t="shared" si="120"/>
        <v>1.0782541057508477E-4</v>
      </c>
      <c r="J238" s="4">
        <f t="shared" si="136"/>
        <v>391.22812008408812</v>
      </c>
      <c r="K238" s="40">
        <f t="shared" si="137"/>
        <v>3.6283480674683304</v>
      </c>
      <c r="L238" s="40">
        <f t="shared" si="121"/>
        <v>2.3716519325316696</v>
      </c>
      <c r="M238" s="10">
        <f t="shared" si="138"/>
        <v>4.7057145019646995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13.537784784774185</v>
      </c>
      <c r="Q238" s="42">
        <f t="shared" si="140"/>
        <v>0.18999149511006347</v>
      </c>
      <c r="R238" s="4">
        <f t="shared" si="141"/>
        <v>177874.67692634801</v>
      </c>
      <c r="S238">
        <f t="shared" si="122"/>
        <v>1.7787467692634802E-4</v>
      </c>
      <c r="T238" s="41">
        <f t="shared" si="123"/>
        <v>1.4468834878098401E-4</v>
      </c>
      <c r="U238" s="42">
        <f t="shared" si="142"/>
        <v>0.31920500147817776</v>
      </c>
      <c r="V238" s="42">
        <f t="shared" si="143"/>
        <v>0.56923439384187036</v>
      </c>
      <c r="W238" s="42">
        <f t="shared" si="144"/>
        <v>0.56362623832041181</v>
      </c>
      <c r="X238" s="42">
        <f t="shared" si="145"/>
        <v>5.6081555214585466E-3</v>
      </c>
      <c r="Y238" s="42">
        <f t="shared" si="119"/>
        <v>2.1287994001940713E-3</v>
      </c>
      <c r="Z238" s="10">
        <f t="shared" si="146"/>
        <v>14.712998096456634</v>
      </c>
      <c r="AA238">
        <f t="shared" si="124"/>
        <v>4707503.7085588612</v>
      </c>
      <c r="AB238" s="10">
        <f t="shared" si="125"/>
        <v>4.7075037085588614</v>
      </c>
      <c r="AC238" s="10">
        <f t="shared" si="126"/>
        <v>4.6065037085588614</v>
      </c>
      <c r="AD238" s="3">
        <f t="shared" si="127"/>
        <v>668.09335874675287</v>
      </c>
      <c r="AI238" s="94">
        <f t="shared" si="128"/>
        <v>0.56362623832041181</v>
      </c>
    </row>
    <row r="239" spans="2:35">
      <c r="B239" s="39">
        <f t="shared" si="129"/>
        <v>211</v>
      </c>
      <c r="C239" s="42">
        <f t="shared" si="130"/>
        <v>2.5046762589930149</v>
      </c>
      <c r="D239" s="10">
        <f t="shared" si="131"/>
        <v>7.3953237410070116</v>
      </c>
      <c r="E239" s="40">
        <f t="shared" si="132"/>
        <v>22.009352517985974</v>
      </c>
      <c r="F239" s="40">
        <f t="shared" si="133"/>
        <v>36.799999999999997</v>
      </c>
      <c r="G239" s="3">
        <f t="shared" si="134"/>
        <v>259.9625899280561</v>
      </c>
      <c r="H239" s="3">
        <f t="shared" si="135"/>
        <v>107.82541057508477</v>
      </c>
      <c r="I239">
        <f t="shared" si="120"/>
        <v>1.0782541057508477E-4</v>
      </c>
      <c r="J239" s="4">
        <f t="shared" si="136"/>
        <v>392.04845649433935</v>
      </c>
      <c r="K239" s="40">
        <f t="shared" si="137"/>
        <v>3.6359560738359944</v>
      </c>
      <c r="L239" s="40">
        <f t="shared" si="121"/>
        <v>2.3640439261640056</v>
      </c>
      <c r="M239" s="10">
        <f t="shared" si="138"/>
        <v>4.7075037085588614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13.539426572431948</v>
      </c>
      <c r="Q239" s="42">
        <f t="shared" si="140"/>
        <v>0.19086823117666271</v>
      </c>
      <c r="R239" s="4">
        <f t="shared" si="141"/>
        <v>177596.46646546197</v>
      </c>
      <c r="S239">
        <f t="shared" si="122"/>
        <v>1.7759646646546196E-4</v>
      </c>
      <c r="T239" s="41">
        <f t="shared" si="123"/>
        <v>1.4496655924187008E-4</v>
      </c>
      <c r="U239" s="42">
        <f t="shared" si="142"/>
        <v>0.31870573889559478</v>
      </c>
      <c r="V239" s="42">
        <f t="shared" si="143"/>
        <v>0.56945596468908088</v>
      </c>
      <c r="W239" s="42">
        <f t="shared" si="144"/>
        <v>0.5638452407757899</v>
      </c>
      <c r="X239" s="42">
        <f t="shared" si="145"/>
        <v>5.6107239132909825E-3</v>
      </c>
      <c r="Y239" s="42">
        <f t="shared" si="119"/>
        <v>2.1337185242085843E-3</v>
      </c>
      <c r="Z239" s="10">
        <f t="shared" si="146"/>
        <v>14.718694679429982</v>
      </c>
      <c r="AA239">
        <f t="shared" si="124"/>
        <v>4709287.2560330611</v>
      </c>
      <c r="AB239" s="10">
        <f t="shared" si="125"/>
        <v>4.7092872560330612</v>
      </c>
      <c r="AC239" s="10">
        <f t="shared" si="126"/>
        <v>4.6082872560330612</v>
      </c>
      <c r="AD239" s="3">
        <f t="shared" si="127"/>
        <v>668.35203133184348</v>
      </c>
      <c r="AI239" s="94">
        <f t="shared" si="128"/>
        <v>0.5638452407757899</v>
      </c>
    </row>
    <row r="240" spans="2:35">
      <c r="B240" s="39">
        <f t="shared" si="129"/>
        <v>212</v>
      </c>
      <c r="C240" s="42">
        <f t="shared" si="130"/>
        <v>2.5165467625901381</v>
      </c>
      <c r="D240" s="10">
        <f t="shared" si="131"/>
        <v>7.3834532374098885</v>
      </c>
      <c r="E240" s="40">
        <f t="shared" si="132"/>
        <v>22.03309352518022</v>
      </c>
      <c r="F240" s="40">
        <f t="shared" si="133"/>
        <v>36.799999999999997</v>
      </c>
      <c r="G240" s="3">
        <f t="shared" si="134"/>
        <v>259.86762589927912</v>
      </c>
      <c r="H240" s="3">
        <f t="shared" si="135"/>
        <v>107.82541057508477</v>
      </c>
      <c r="I240">
        <f t="shared" si="120"/>
        <v>1.0782541057508477E-4</v>
      </c>
      <c r="J240" s="4">
        <f t="shared" si="136"/>
        <v>392.86967826104183</v>
      </c>
      <c r="K240" s="40">
        <f t="shared" si="137"/>
        <v>3.6435722912222532</v>
      </c>
      <c r="L240" s="40">
        <f t="shared" si="121"/>
        <v>2.3564277087777468</v>
      </c>
      <c r="M240" s="10">
        <f t="shared" si="138"/>
        <v>4.7092872560330612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13.54106274436651</v>
      </c>
      <c r="Q240" s="42">
        <f t="shared" si="140"/>
        <v>0.19174486130689838</v>
      </c>
      <c r="R240" s="4">
        <f t="shared" si="141"/>
        <v>177318.1817339978</v>
      </c>
      <c r="S240">
        <f t="shared" si="122"/>
        <v>1.7731818173399779E-4</v>
      </c>
      <c r="T240" s="41">
        <f t="shared" si="123"/>
        <v>1.4524484397333425E-4</v>
      </c>
      <c r="U240" s="42">
        <f t="shared" si="142"/>
        <v>0.31820634303074574</v>
      </c>
      <c r="V240" s="42">
        <f t="shared" si="143"/>
        <v>0.56967681993177899</v>
      </c>
      <c r="W240" s="42">
        <f t="shared" si="144"/>
        <v>0.56406355054359858</v>
      </c>
      <c r="X240" s="42">
        <f t="shared" si="145"/>
        <v>5.6132693881804085E-3</v>
      </c>
      <c r="Y240" s="42">
        <f t="shared" si="119"/>
        <v>2.1386392852833927E-3</v>
      </c>
      <c r="Z240" s="10">
        <f t="shared" si="146"/>
        <v>14.724373181026854</v>
      </c>
      <c r="AA240">
        <f t="shared" si="124"/>
        <v>4711065.1423954163</v>
      </c>
      <c r="AB240" s="10">
        <f t="shared" si="125"/>
        <v>4.711065142395416</v>
      </c>
      <c r="AC240" s="10">
        <f t="shared" si="126"/>
        <v>4.610065142395416</v>
      </c>
      <c r="AD240" s="3">
        <f t="shared" si="127"/>
        <v>668.60988287098132</v>
      </c>
      <c r="AI240" s="94">
        <f t="shared" si="128"/>
        <v>0.56406355054359858</v>
      </c>
    </row>
    <row r="241" spans="2:35">
      <c r="B241" s="39">
        <f t="shared" si="129"/>
        <v>213</v>
      </c>
      <c r="C241" s="42">
        <f t="shared" si="130"/>
        <v>2.5284172661872613</v>
      </c>
      <c r="D241" s="10">
        <f t="shared" si="131"/>
        <v>7.3715827338127653</v>
      </c>
      <c r="E241" s="40">
        <f t="shared" si="132"/>
        <v>22.056834532374467</v>
      </c>
      <c r="F241" s="40">
        <f t="shared" si="133"/>
        <v>36.799999999999997</v>
      </c>
      <c r="G241" s="3">
        <f t="shared" si="134"/>
        <v>259.77266187050213</v>
      </c>
      <c r="H241" s="3">
        <f t="shared" si="135"/>
        <v>107.82541057508477</v>
      </c>
      <c r="I241">
        <f t="shared" si="120"/>
        <v>1.0782541057508477E-4</v>
      </c>
      <c r="J241" s="4">
        <f t="shared" si="136"/>
        <v>393.6917853841959</v>
      </c>
      <c r="K241" s="40">
        <f t="shared" si="137"/>
        <v>3.6511967196271105</v>
      </c>
      <c r="L241" s="40">
        <f t="shared" si="121"/>
        <v>2.3488032803728895</v>
      </c>
      <c r="M241" s="10">
        <f t="shared" si="138"/>
        <v>4.711065142395416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13.542693303037716</v>
      </c>
      <c r="Q241" s="42">
        <f t="shared" si="140"/>
        <v>0.19262138588967548</v>
      </c>
      <c r="R241" s="4">
        <f t="shared" si="141"/>
        <v>177039.8229841865</v>
      </c>
      <c r="S241">
        <f t="shared" si="122"/>
        <v>1.7703982298418651E-4</v>
      </c>
      <c r="T241" s="41">
        <f t="shared" si="123"/>
        <v>1.4552320272314553E-4</v>
      </c>
      <c r="U241" s="42">
        <f t="shared" si="142"/>
        <v>0.31770681433627185</v>
      </c>
      <c r="V241" s="42">
        <f t="shared" si="143"/>
        <v>0.56989695929717876</v>
      </c>
      <c r="W241" s="42">
        <f t="shared" si="144"/>
        <v>0.56428116738002732</v>
      </c>
      <c r="X241" s="42">
        <f t="shared" si="145"/>
        <v>5.615791917151447E-3</v>
      </c>
      <c r="Y241" s="42">
        <f t="shared" si="119"/>
        <v>2.1435616649505369E-3</v>
      </c>
      <c r="Z241" s="10">
        <f t="shared" si="146"/>
        <v>14.730033594907972</v>
      </c>
      <c r="AA241">
        <f t="shared" si="124"/>
        <v>4712837.3656611582</v>
      </c>
      <c r="AB241" s="10">
        <f t="shared" si="125"/>
        <v>4.7128373656611586</v>
      </c>
      <c r="AC241" s="10">
        <f t="shared" si="126"/>
        <v>4.6118373656611586</v>
      </c>
      <c r="AD241" s="3">
        <f t="shared" si="127"/>
        <v>668.86691307631008</v>
      </c>
      <c r="AI241" s="94">
        <f t="shared" si="128"/>
        <v>0.56428116738002732</v>
      </c>
    </row>
    <row r="242" spans="2:35">
      <c r="B242" s="39">
        <f t="shared" si="129"/>
        <v>214</v>
      </c>
      <c r="C242" s="42">
        <f t="shared" si="130"/>
        <v>2.5402877697843844</v>
      </c>
      <c r="D242" s="10">
        <f t="shared" si="131"/>
        <v>7.3597122302156421</v>
      </c>
      <c r="E242" s="40">
        <f t="shared" si="132"/>
        <v>22.080575539568713</v>
      </c>
      <c r="F242" s="40">
        <f t="shared" si="133"/>
        <v>36.799999999999997</v>
      </c>
      <c r="G242" s="3">
        <f t="shared" si="134"/>
        <v>259.67769784172515</v>
      </c>
      <c r="H242" s="3">
        <f t="shared" si="135"/>
        <v>107.82541057508477</v>
      </c>
      <c r="I242">
        <f t="shared" si="120"/>
        <v>1.0782541057508477E-4</v>
      </c>
      <c r="J242" s="4">
        <f t="shared" si="136"/>
        <v>394.51477786380144</v>
      </c>
      <c r="K242" s="40">
        <f t="shared" si="137"/>
        <v>3.6588293590505652</v>
      </c>
      <c r="L242" s="40">
        <f t="shared" si="121"/>
        <v>2.3411706409494348</v>
      </c>
      <c r="M242" s="10">
        <f t="shared" si="138"/>
        <v>4.7128373656611586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13.544318250895683</v>
      </c>
      <c r="Q242" s="42">
        <f t="shared" si="140"/>
        <v>0.1934978053134688</v>
      </c>
      <c r="R242" s="4">
        <f t="shared" si="141"/>
        <v>176761.39046825908</v>
      </c>
      <c r="S242">
        <f t="shared" si="122"/>
        <v>1.7676139046825907E-4</v>
      </c>
      <c r="T242" s="41">
        <f t="shared" si="123"/>
        <v>1.4580163523907297E-4</v>
      </c>
      <c r="U242" s="42">
        <f t="shared" si="142"/>
        <v>0.3172071532648143</v>
      </c>
      <c r="V242" s="42">
        <f t="shared" si="143"/>
        <v>0.57011638251342145</v>
      </c>
      <c r="W242" s="42">
        <f t="shared" si="144"/>
        <v>0.56449809104213666</v>
      </c>
      <c r="X242" s="42">
        <f t="shared" si="145"/>
        <v>5.6182914712847865E-3</v>
      </c>
      <c r="Y242" s="42">
        <f t="shared" si="119"/>
        <v>2.1484856447245033E-3</v>
      </c>
      <c r="Z242" s="10">
        <f t="shared" si="146"/>
        <v>14.735675914756385</v>
      </c>
      <c r="AA242">
        <f t="shared" si="124"/>
        <v>4714603.923852507</v>
      </c>
      <c r="AB242" s="10">
        <f t="shared" si="125"/>
        <v>4.7146039238525068</v>
      </c>
      <c r="AC242" s="10">
        <f t="shared" si="126"/>
        <v>4.6136039238525068</v>
      </c>
      <c r="AD242" s="3">
        <f t="shared" si="127"/>
        <v>669.12312166098729</v>
      </c>
      <c r="AI242" s="94">
        <f t="shared" si="128"/>
        <v>0.56449809104213666</v>
      </c>
    </row>
    <row r="243" spans="2:35">
      <c r="B243" s="39">
        <f t="shared" si="129"/>
        <v>215</v>
      </c>
      <c r="C243" s="42">
        <f t="shared" si="130"/>
        <v>2.5521582733815076</v>
      </c>
      <c r="D243" s="10">
        <f t="shared" si="131"/>
        <v>7.347841726618519</v>
      </c>
      <c r="E243" s="40">
        <f t="shared" si="132"/>
        <v>22.104316546762959</v>
      </c>
      <c r="F243" s="40">
        <f t="shared" si="133"/>
        <v>36.799999999999997</v>
      </c>
      <c r="G243" s="3">
        <f t="shared" si="134"/>
        <v>259.58273381294816</v>
      </c>
      <c r="H243" s="3">
        <f t="shared" si="135"/>
        <v>107.82541057508477</v>
      </c>
      <c r="I243">
        <f t="shared" si="120"/>
        <v>1.0782541057508477E-4</v>
      </c>
      <c r="J243" s="4">
        <f t="shared" si="136"/>
        <v>395.33865569985846</v>
      </c>
      <c r="K243" s="40">
        <f t="shared" si="137"/>
        <v>3.6664702094926165</v>
      </c>
      <c r="L243" s="40">
        <f t="shared" si="121"/>
        <v>2.3335297905073835</v>
      </c>
      <c r="M243" s="10">
        <f t="shared" si="138"/>
        <v>4.7146039238525068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13.545937590380724</v>
      </c>
      <c r="Q243" s="42">
        <f t="shared" si="140"/>
        <v>0.19437411996632478</v>
      </c>
      <c r="R243" s="4">
        <f t="shared" si="141"/>
        <v>176482.88443844664</v>
      </c>
      <c r="S243">
        <f t="shared" si="122"/>
        <v>1.7648288443844663E-4</v>
      </c>
      <c r="T243" s="41">
        <f t="shared" si="123"/>
        <v>1.4608014126888541E-4</v>
      </c>
      <c r="U243" s="42">
        <f t="shared" si="142"/>
        <v>0.31670736026901436</v>
      </c>
      <c r="V243" s="42">
        <f t="shared" si="143"/>
        <v>0.57033508930961663</v>
      </c>
      <c r="W243" s="42">
        <f t="shared" si="144"/>
        <v>0.56471432128784227</v>
      </c>
      <c r="X243" s="42">
        <f t="shared" si="145"/>
        <v>5.6207680217743583E-3</v>
      </c>
      <c r="Y243" s="42">
        <f t="shared" si="119"/>
        <v>2.1534112061022885E-3</v>
      </c>
      <c r="Z243" s="10">
        <f t="shared" si="146"/>
        <v>14.741300134277445</v>
      </c>
      <c r="AA243">
        <f t="shared" si="124"/>
        <v>4716364.8149986658</v>
      </c>
      <c r="AB243" s="10">
        <f t="shared" si="125"/>
        <v>4.7163648149986654</v>
      </c>
      <c r="AC243" s="10">
        <f t="shared" si="126"/>
        <v>4.6153648149986655</v>
      </c>
      <c r="AD243" s="3">
        <f t="shared" si="127"/>
        <v>669.37850833918287</v>
      </c>
      <c r="AI243" s="94">
        <f t="shared" si="128"/>
        <v>0.56471432128784227</v>
      </c>
    </row>
    <row r="244" spans="2:35">
      <c r="B244" s="39">
        <f t="shared" si="129"/>
        <v>216</v>
      </c>
      <c r="C244" s="42">
        <f t="shared" si="130"/>
        <v>2.5640287769786307</v>
      </c>
      <c r="D244" s="10">
        <f t="shared" si="131"/>
        <v>7.3359712230213958</v>
      </c>
      <c r="E244" s="40">
        <f t="shared" si="132"/>
        <v>22.128057553957206</v>
      </c>
      <c r="F244" s="40">
        <f t="shared" si="133"/>
        <v>36.799999999999997</v>
      </c>
      <c r="G244" s="3">
        <f t="shared" si="134"/>
        <v>259.48776978417118</v>
      </c>
      <c r="H244" s="3">
        <f t="shared" si="135"/>
        <v>107.82541057508477</v>
      </c>
      <c r="I244">
        <f t="shared" si="120"/>
        <v>1.0782541057508477E-4</v>
      </c>
      <c r="J244" s="4">
        <f t="shared" si="136"/>
        <v>396.16341889236685</v>
      </c>
      <c r="K244" s="40">
        <f t="shared" si="137"/>
        <v>3.674119270953264</v>
      </c>
      <c r="L244" s="40">
        <f t="shared" si="121"/>
        <v>2.325880729046736</v>
      </c>
      <c r="M244" s="10">
        <f t="shared" si="138"/>
        <v>4.7163648149986654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13.547551323923356</v>
      </c>
      <c r="Q244" s="42">
        <f t="shared" si="140"/>
        <v>0.19525033023586341</v>
      </c>
      <c r="R244" s="4">
        <f t="shared" si="141"/>
        <v>176204.30514698022</v>
      </c>
      <c r="S244">
        <f t="shared" si="122"/>
        <v>1.762043051469802E-4</v>
      </c>
      <c r="T244" s="41">
        <f t="shared" si="123"/>
        <v>1.4635872056035183E-4</v>
      </c>
      <c r="U244" s="42">
        <f t="shared" si="142"/>
        <v>0.31620743580151334</v>
      </c>
      <c r="V244" s="42">
        <f t="shared" si="143"/>
        <v>0.57055307941581079</v>
      </c>
      <c r="W244" s="42">
        <f t="shared" si="144"/>
        <v>0.56492985787591476</v>
      </c>
      <c r="X244" s="42">
        <f t="shared" si="145"/>
        <v>5.6232215398960284E-3</v>
      </c>
      <c r="Y244" s="42">
        <f t="shared" si="119"/>
        <v>2.1583383305634361E-3</v>
      </c>
      <c r="Z244" s="10">
        <f t="shared" si="146"/>
        <v>14.746906247198527</v>
      </c>
      <c r="AA244">
        <f t="shared" si="124"/>
        <v>4718120.0371357361</v>
      </c>
      <c r="AB244" s="10">
        <f t="shared" si="125"/>
        <v>4.7181200371357361</v>
      </c>
      <c r="AC244" s="10">
        <f t="shared" si="126"/>
        <v>4.6171200371357362</v>
      </c>
      <c r="AD244" s="3">
        <f t="shared" si="127"/>
        <v>669.63307282606763</v>
      </c>
      <c r="AI244" s="94">
        <f t="shared" si="128"/>
        <v>0.56492985787591476</v>
      </c>
    </row>
    <row r="245" spans="2:35">
      <c r="B245" s="39">
        <f t="shared" si="129"/>
        <v>217</v>
      </c>
      <c r="C245" s="42">
        <f t="shared" si="130"/>
        <v>2.5758992805757539</v>
      </c>
      <c r="D245" s="10">
        <f t="shared" si="131"/>
        <v>7.3241007194242727</v>
      </c>
      <c r="E245" s="40">
        <f t="shared" si="132"/>
        <v>22.151798561151452</v>
      </c>
      <c r="F245" s="40">
        <f t="shared" si="133"/>
        <v>36.799999999999997</v>
      </c>
      <c r="G245" s="3">
        <f t="shared" si="134"/>
        <v>259.39280575539419</v>
      </c>
      <c r="H245" s="3">
        <f t="shared" si="135"/>
        <v>107.82541057508477</v>
      </c>
      <c r="I245">
        <f t="shared" si="120"/>
        <v>1.0782541057508477E-4</v>
      </c>
      <c r="J245" s="4">
        <f t="shared" si="136"/>
        <v>396.98906744132682</v>
      </c>
      <c r="K245" s="40">
        <f t="shared" si="137"/>
        <v>3.6817765434325098</v>
      </c>
      <c r="L245" s="40">
        <f t="shared" si="121"/>
        <v>2.3182234565674902</v>
      </c>
      <c r="M245" s="10">
        <f t="shared" si="138"/>
        <v>4.7181200371357361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13.549159453944247</v>
      </c>
      <c r="Q245" s="42">
        <f t="shared" si="140"/>
        <v>0.19612643650928008</v>
      </c>
      <c r="R245" s="4">
        <f t="shared" si="141"/>
        <v>175925.65284609082</v>
      </c>
      <c r="S245">
        <f t="shared" si="122"/>
        <v>1.7592565284609081E-4</v>
      </c>
      <c r="T245" s="41">
        <f t="shared" si="123"/>
        <v>1.4663737286124123E-4</v>
      </c>
      <c r="U245" s="42">
        <f t="shared" si="142"/>
        <v>0.31570738031495221</v>
      </c>
      <c r="V245" s="42">
        <f t="shared" si="143"/>
        <v>0.57077035256349939</v>
      </c>
      <c r="W245" s="42">
        <f t="shared" si="144"/>
        <v>0.56514470056596899</v>
      </c>
      <c r="X245" s="42">
        <f t="shared" si="145"/>
        <v>5.6256519975304009E-3</v>
      </c>
      <c r="Y245" s="42">
        <f t="shared" si="119"/>
        <v>2.1632669995705314E-3</v>
      </c>
      <c r="Z245" s="10">
        <f t="shared" si="146"/>
        <v>14.752494247271938</v>
      </c>
      <c r="AA245">
        <f t="shared" si="124"/>
        <v>4719869.588307621</v>
      </c>
      <c r="AB245" s="10">
        <f t="shared" si="125"/>
        <v>4.7198695883076214</v>
      </c>
      <c r="AC245" s="10">
        <f t="shared" si="126"/>
        <v>4.6188695883076214</v>
      </c>
      <c r="AD245" s="3">
        <f t="shared" si="127"/>
        <v>669.88681483794358</v>
      </c>
      <c r="AI245" s="94">
        <f t="shared" si="128"/>
        <v>0.56514470056596899</v>
      </c>
    </row>
    <row r="246" spans="2:35">
      <c r="B246" s="39">
        <f t="shared" si="129"/>
        <v>218</v>
      </c>
      <c r="C246" s="42">
        <f t="shared" si="130"/>
        <v>2.5877697841728771</v>
      </c>
      <c r="D246" s="10">
        <f t="shared" si="131"/>
        <v>7.3122302158271495</v>
      </c>
      <c r="E246" s="40">
        <f t="shared" si="132"/>
        <v>22.175539568345698</v>
      </c>
      <c r="F246" s="40">
        <f t="shared" si="133"/>
        <v>36.799999999999997</v>
      </c>
      <c r="G246" s="3">
        <f t="shared" si="134"/>
        <v>259.29784172661721</v>
      </c>
      <c r="H246" s="3">
        <f t="shared" si="135"/>
        <v>107.82541057508477</v>
      </c>
      <c r="I246">
        <f t="shared" si="120"/>
        <v>1.0782541057508477E-4</v>
      </c>
      <c r="J246" s="4">
        <f t="shared" si="136"/>
        <v>397.81560134673828</v>
      </c>
      <c r="K246" s="40">
        <f t="shared" si="137"/>
        <v>3.6894420269303527</v>
      </c>
      <c r="L246" s="40">
        <f t="shared" si="121"/>
        <v>2.3105579730696473</v>
      </c>
      <c r="M246" s="10">
        <f t="shared" si="138"/>
        <v>4.7198695883076214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13.550761982855066</v>
      </c>
      <c r="Q246" s="42">
        <f t="shared" si="140"/>
        <v>0.19700243917334739</v>
      </c>
      <c r="R246" s="4">
        <f t="shared" si="141"/>
        <v>175646.92778800955</v>
      </c>
      <c r="S246">
        <f t="shared" si="122"/>
        <v>1.7564692778800954E-4</v>
      </c>
      <c r="T246" s="41">
        <f t="shared" si="123"/>
        <v>1.469160979193225E-4</v>
      </c>
      <c r="U246" s="42">
        <f t="shared" si="142"/>
        <v>0.31520719426197252</v>
      </c>
      <c r="V246" s="42">
        <f t="shared" si="143"/>
        <v>0.57098690848416567</v>
      </c>
      <c r="W246" s="42">
        <f t="shared" si="144"/>
        <v>0.5653588491185747</v>
      </c>
      <c r="X246" s="42">
        <f t="shared" si="145"/>
        <v>5.628059365590965E-3</v>
      </c>
      <c r="Y246" s="42">
        <f t="shared" si="119"/>
        <v>2.1681971945683182E-3</v>
      </c>
      <c r="Z246" s="10">
        <f t="shared" si="146"/>
        <v>14.75806412826838</v>
      </c>
      <c r="AA246">
        <f t="shared" si="124"/>
        <v>4721613.4665639848</v>
      </c>
      <c r="AB246" s="10">
        <f t="shared" si="125"/>
        <v>4.7216134665639844</v>
      </c>
      <c r="AC246" s="10">
        <f t="shared" si="126"/>
        <v>4.6206134665639844</v>
      </c>
      <c r="AD246" s="3">
        <f t="shared" si="127"/>
        <v>670.13973409194853</v>
      </c>
      <c r="AI246" s="94">
        <f t="shared" si="128"/>
        <v>0.5653588491185747</v>
      </c>
    </row>
    <row r="247" spans="2:35">
      <c r="B247" s="39">
        <f t="shared" si="129"/>
        <v>219</v>
      </c>
      <c r="C247" s="42">
        <f t="shared" si="130"/>
        <v>2.5996402877700002</v>
      </c>
      <c r="D247" s="10">
        <f t="shared" si="131"/>
        <v>7.3003597122300263</v>
      </c>
      <c r="E247" s="40">
        <f t="shared" si="132"/>
        <v>22.199280575539944</v>
      </c>
      <c r="F247" s="40">
        <f t="shared" si="133"/>
        <v>36.799999999999997</v>
      </c>
      <c r="G247" s="3">
        <f t="shared" si="134"/>
        <v>259.20287769784022</v>
      </c>
      <c r="H247" s="3">
        <f t="shared" si="135"/>
        <v>107.82541057508477</v>
      </c>
      <c r="I247">
        <f t="shared" si="120"/>
        <v>1.0782541057508477E-4</v>
      </c>
      <c r="J247" s="4">
        <f t="shared" si="136"/>
        <v>398.64302060860109</v>
      </c>
      <c r="K247" s="40">
        <f t="shared" si="137"/>
        <v>3.6971157214467918</v>
      </c>
      <c r="L247" s="40">
        <f t="shared" si="121"/>
        <v>2.3028842785532082</v>
      </c>
      <c r="M247" s="10">
        <f t="shared" si="138"/>
        <v>4.7216134665639844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13.552358913056642</v>
      </c>
      <c r="Q247" s="42">
        <f t="shared" si="140"/>
        <v>0.19787833861441717</v>
      </c>
      <c r="R247" s="4">
        <f t="shared" si="141"/>
        <v>175368.13022496743</v>
      </c>
      <c r="S247">
        <f t="shared" si="122"/>
        <v>1.7536813022496744E-4</v>
      </c>
      <c r="T247" s="41">
        <f t="shared" si="123"/>
        <v>1.471948954823646E-4</v>
      </c>
      <c r="U247" s="42">
        <f t="shared" si="142"/>
        <v>0.3147068780952153</v>
      </c>
      <c r="V247" s="42">
        <f t="shared" si="143"/>
        <v>0.57120274691140349</v>
      </c>
      <c r="W247" s="42">
        <f t="shared" si="144"/>
        <v>0.56557230329500707</v>
      </c>
      <c r="X247" s="42">
        <f t="shared" si="145"/>
        <v>5.6304436163964189E-3</v>
      </c>
      <c r="Y247" s="42">
        <f t="shared" si="119"/>
        <v>2.1731288969848946E-3</v>
      </c>
      <c r="Z247" s="10">
        <f t="shared" si="146"/>
        <v>14.763615883984624</v>
      </c>
      <c r="AA247">
        <f t="shared" si="124"/>
        <v>4723351.6699626548</v>
      </c>
      <c r="AB247" s="10">
        <f t="shared" si="125"/>
        <v>4.7233516699626552</v>
      </c>
      <c r="AC247" s="10">
        <f t="shared" si="126"/>
        <v>4.6223516699626552</v>
      </c>
      <c r="AD247" s="3">
        <f t="shared" si="127"/>
        <v>670.3918303064039</v>
      </c>
      <c r="AI247" s="94">
        <f t="shared" si="128"/>
        <v>0.56557230329500707</v>
      </c>
    </row>
    <row r="248" spans="2:35">
      <c r="B248" s="39">
        <f t="shared" si="129"/>
        <v>220</v>
      </c>
      <c r="C248" s="42">
        <f t="shared" si="130"/>
        <v>2.6115107913671234</v>
      </c>
      <c r="D248" s="10">
        <f t="shared" si="131"/>
        <v>7.2884892086329032</v>
      </c>
      <c r="E248" s="40">
        <f t="shared" si="132"/>
        <v>22.223021582734191</v>
      </c>
      <c r="F248" s="40">
        <f t="shared" si="133"/>
        <v>36.799999999999997</v>
      </c>
      <c r="G248" s="3">
        <f t="shared" si="134"/>
        <v>259.10791366906324</v>
      </c>
      <c r="H248" s="3">
        <f t="shared" si="135"/>
        <v>107.82541057508477</v>
      </c>
      <c r="I248">
        <f t="shared" si="120"/>
        <v>1.0782541057508477E-4</v>
      </c>
      <c r="J248" s="4">
        <f t="shared" si="136"/>
        <v>399.4713252269155</v>
      </c>
      <c r="K248" s="40">
        <f t="shared" si="137"/>
        <v>3.7047976269818292</v>
      </c>
      <c r="L248" s="40">
        <f t="shared" si="121"/>
        <v>2.2952023730181708</v>
      </c>
      <c r="M248" s="10">
        <f t="shared" si="138"/>
        <v>4.7233516699626552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13.553950246941179</v>
      </c>
      <c r="Q248" s="42">
        <f t="shared" si="140"/>
        <v>0.19875413521842214</v>
      </c>
      <c r="R248" s="4">
        <f t="shared" si="141"/>
        <v>175089.26040919547</v>
      </c>
      <c r="S248">
        <f t="shared" si="122"/>
        <v>1.7508926040919547E-4</v>
      </c>
      <c r="T248" s="41">
        <f t="shared" si="123"/>
        <v>1.4747376529813656E-4</v>
      </c>
      <c r="U248" s="42">
        <f t="shared" si="142"/>
        <v>0.3142064322673217</v>
      </c>
      <c r="V248" s="42">
        <f t="shared" si="143"/>
        <v>0.57141786757917545</v>
      </c>
      <c r="W248" s="42">
        <f t="shared" si="144"/>
        <v>0.56578506285754027</v>
      </c>
      <c r="X248" s="42">
        <f t="shared" si="145"/>
        <v>5.6328047216351873E-3</v>
      </c>
      <c r="Y248" s="42">
        <f t="shared" si="119"/>
        <v>2.1780620882311261E-3</v>
      </c>
      <c r="Z248" s="10">
        <f t="shared" si="146"/>
        <v>14.769149508238991</v>
      </c>
      <c r="AA248">
        <f t="shared" si="124"/>
        <v>4725084.196568205</v>
      </c>
      <c r="AB248" s="10">
        <f t="shared" si="125"/>
        <v>4.7250841965682051</v>
      </c>
      <c r="AC248" s="10">
        <f t="shared" si="126"/>
        <v>4.6240841965682051</v>
      </c>
      <c r="AD248" s="3">
        <f t="shared" si="127"/>
        <v>670.64310320060986</v>
      </c>
      <c r="AI248" s="94">
        <f t="shared" si="128"/>
        <v>0.56578506285754027</v>
      </c>
    </row>
    <row r="249" spans="2:35">
      <c r="B249" s="39">
        <f t="shared" si="129"/>
        <v>221</v>
      </c>
      <c r="C249" s="42">
        <f t="shared" si="130"/>
        <v>2.6233812949642465</v>
      </c>
      <c r="D249" s="10">
        <f t="shared" si="131"/>
        <v>7.27661870503578</v>
      </c>
      <c r="E249" s="40">
        <f t="shared" si="132"/>
        <v>22.246762589928437</v>
      </c>
      <c r="F249" s="40">
        <f t="shared" si="133"/>
        <v>36.799999999999997</v>
      </c>
      <c r="G249" s="3">
        <f t="shared" si="134"/>
        <v>259.01294964028625</v>
      </c>
      <c r="H249" s="3">
        <f t="shared" si="135"/>
        <v>107.82541057508477</v>
      </c>
      <c r="I249">
        <f t="shared" si="120"/>
        <v>1.0782541057508477E-4</v>
      </c>
      <c r="J249" s="4">
        <f t="shared" si="136"/>
        <v>400.30051520168126</v>
      </c>
      <c r="K249" s="40">
        <f t="shared" si="137"/>
        <v>3.7124877435354624</v>
      </c>
      <c r="L249" s="40">
        <f t="shared" si="121"/>
        <v>2.2875122564645376</v>
      </c>
      <c r="M249" s="10">
        <f t="shared" si="138"/>
        <v>4.7250841965682051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13.555535986890991</v>
      </c>
      <c r="Q249" s="42">
        <f t="shared" si="140"/>
        <v>0.19962982937087784</v>
      </c>
      <c r="R249" s="4">
        <f t="shared" si="141"/>
        <v>174810.3185929248</v>
      </c>
      <c r="S249">
        <f t="shared" si="122"/>
        <v>1.7481031859292479E-4</v>
      </c>
      <c r="T249" s="41">
        <f t="shared" si="123"/>
        <v>1.4775270711440725E-4</v>
      </c>
      <c r="U249" s="42">
        <f t="shared" si="142"/>
        <v>0.31370585723093314</v>
      </c>
      <c r="V249" s="42">
        <f t="shared" si="143"/>
        <v>0.57163227022220742</v>
      </c>
      <c r="W249" s="42">
        <f t="shared" si="144"/>
        <v>0.56599712756927423</v>
      </c>
      <c r="X249" s="42">
        <f t="shared" si="145"/>
        <v>5.6351426529331894E-3</v>
      </c>
      <c r="Y249" s="42">
        <f t="shared" si="119"/>
        <v>2.1829967497005534E-3</v>
      </c>
      <c r="Z249" s="10">
        <f t="shared" si="146"/>
        <v>14.774664994870278</v>
      </c>
      <c r="AA249">
        <f t="shared" si="124"/>
        <v>4726811.0444516186</v>
      </c>
      <c r="AB249" s="10">
        <f t="shared" si="125"/>
        <v>4.7268110444516189</v>
      </c>
      <c r="AC249" s="10">
        <f t="shared" si="126"/>
        <v>4.6258110444516189</v>
      </c>
      <c r="AD249" s="3">
        <f t="shared" si="127"/>
        <v>670.89355249479604</v>
      </c>
      <c r="AI249" s="94">
        <f t="shared" si="128"/>
        <v>0.56599712756927423</v>
      </c>
    </row>
    <row r="250" spans="2:35">
      <c r="B250" s="39">
        <f t="shared" si="129"/>
        <v>222</v>
      </c>
      <c r="C250" s="42">
        <f t="shared" si="130"/>
        <v>2.6352517985613697</v>
      </c>
      <c r="D250" s="10">
        <f t="shared" si="131"/>
        <v>7.2647482014386568</v>
      </c>
      <c r="E250" s="40">
        <f t="shared" si="132"/>
        <v>22.270503597122683</v>
      </c>
      <c r="F250" s="40">
        <f t="shared" si="133"/>
        <v>36.799999999999997</v>
      </c>
      <c r="G250" s="3">
        <f t="shared" si="134"/>
        <v>258.91798561150927</v>
      </c>
      <c r="H250" s="3">
        <f t="shared" si="135"/>
        <v>107.82541057508477</v>
      </c>
      <c r="I250">
        <f t="shared" si="120"/>
        <v>1.0782541057508477E-4</v>
      </c>
      <c r="J250" s="4">
        <f t="shared" si="136"/>
        <v>401.13059053289851</v>
      </c>
      <c r="K250" s="40">
        <f t="shared" si="137"/>
        <v>3.7201860711076931</v>
      </c>
      <c r="L250" s="40">
        <f t="shared" si="121"/>
        <v>2.2798139288923069</v>
      </c>
      <c r="M250" s="10">
        <f t="shared" si="138"/>
        <v>4.7268110444516189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13.557116135278209</v>
      </c>
      <c r="Q250" s="42">
        <f t="shared" si="140"/>
        <v>0.20050542145688452</v>
      </c>
      <c r="R250" s="4">
        <f t="shared" si="141"/>
        <v>174531.30502838638</v>
      </c>
      <c r="S250">
        <f t="shared" si="122"/>
        <v>1.7453130502838638E-4</v>
      </c>
      <c r="T250" s="41">
        <f t="shared" si="123"/>
        <v>1.4803172067894566E-4</v>
      </c>
      <c r="U250" s="42">
        <f t="shared" si="142"/>
        <v>0.31320515343869076</v>
      </c>
      <c r="V250" s="42">
        <f t="shared" si="143"/>
        <v>0.57184595457678999</v>
      </c>
      <c r="W250" s="42">
        <f t="shared" si="144"/>
        <v>0.5662084971940935</v>
      </c>
      <c r="X250" s="42">
        <f t="shared" si="145"/>
        <v>5.637457382696498E-3</v>
      </c>
      <c r="Y250" s="42">
        <f t="shared" si="119"/>
        <v>2.1879328627700425E-3</v>
      </c>
      <c r="Z250" s="10">
        <f t="shared" si="146"/>
        <v>14.780162337741638</v>
      </c>
      <c r="AA250">
        <f t="shared" si="124"/>
        <v>4728532.2116915053</v>
      </c>
      <c r="AB250" s="10">
        <f t="shared" si="125"/>
        <v>4.7285322116915056</v>
      </c>
      <c r="AC250" s="10">
        <f t="shared" si="126"/>
        <v>4.6275322116915056</v>
      </c>
      <c r="AD250" s="3">
        <f t="shared" si="127"/>
        <v>671.14317791029805</v>
      </c>
      <c r="AI250" s="94">
        <f t="shared" si="128"/>
        <v>0.5662084971940935</v>
      </c>
    </row>
    <row r="251" spans="2:35">
      <c r="B251" s="39">
        <f t="shared" si="129"/>
        <v>223</v>
      </c>
      <c r="C251" s="42">
        <f t="shared" si="130"/>
        <v>2.6471223021584929</v>
      </c>
      <c r="D251" s="10">
        <f t="shared" si="131"/>
        <v>7.2528776978415337</v>
      </c>
      <c r="E251" s="40">
        <f t="shared" si="132"/>
        <v>22.29424460431693</v>
      </c>
      <c r="F251" s="40">
        <f t="shared" si="133"/>
        <v>36.799999999999997</v>
      </c>
      <c r="G251" s="3">
        <f t="shared" si="134"/>
        <v>258.82302158273228</v>
      </c>
      <c r="H251" s="3">
        <f t="shared" si="135"/>
        <v>107.82541057508477</v>
      </c>
      <c r="I251">
        <f t="shared" si="120"/>
        <v>1.0782541057508477E-4</v>
      </c>
      <c r="J251" s="4">
        <f t="shared" si="136"/>
        <v>401.96155122056723</v>
      </c>
      <c r="K251" s="40">
        <f t="shared" si="137"/>
        <v>3.7278926096985203</v>
      </c>
      <c r="L251" s="40">
        <f t="shared" si="121"/>
        <v>2.2721073903014797</v>
      </c>
      <c r="M251" s="10">
        <f t="shared" si="138"/>
        <v>4.7285322116915056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13.558690694465907</v>
      </c>
      <c r="Q251" s="42">
        <f t="shared" si="140"/>
        <v>0.20138091186112897</v>
      </c>
      <c r="R251" s="4">
        <f t="shared" si="141"/>
        <v>174252.21996781134</v>
      </c>
      <c r="S251">
        <f t="shared" si="122"/>
        <v>1.7425221996781134E-4</v>
      </c>
      <c r="T251" s="41">
        <f t="shared" si="123"/>
        <v>1.483108057395207E-4</v>
      </c>
      <c r="U251" s="42">
        <f t="shared" si="142"/>
        <v>0.31270432134323578</v>
      </c>
      <c r="V251" s="42">
        <f t="shared" si="143"/>
        <v>0.5720589203798333</v>
      </c>
      <c r="W251" s="42">
        <f t="shared" si="144"/>
        <v>0.56641917149681598</v>
      </c>
      <c r="X251" s="42">
        <f t="shared" si="145"/>
        <v>5.6397488830173259E-3</v>
      </c>
      <c r="Y251" s="42">
        <f t="shared" si="119"/>
        <v>2.1928704087994725E-3</v>
      </c>
      <c r="Z251" s="10">
        <f t="shared" si="146"/>
        <v>14.785641530737998</v>
      </c>
      <c r="AA251">
        <f t="shared" si="124"/>
        <v>4730247.6963732932</v>
      </c>
      <c r="AB251" s="10">
        <f t="shared" si="125"/>
        <v>4.7302476963732936</v>
      </c>
      <c r="AC251" s="10">
        <f t="shared" si="126"/>
        <v>4.6292476963732936</v>
      </c>
      <c r="AD251" s="3">
        <f t="shared" si="127"/>
        <v>671.39197916944067</v>
      </c>
      <c r="AI251" s="94">
        <f t="shared" si="128"/>
        <v>0.56641917149681598</v>
      </c>
    </row>
    <row r="252" spans="2:35">
      <c r="B252" s="39">
        <f t="shared" si="129"/>
        <v>224</v>
      </c>
      <c r="C252" s="42">
        <f t="shared" si="130"/>
        <v>2.658992805755616</v>
      </c>
      <c r="D252" s="10">
        <f t="shared" si="131"/>
        <v>7.2410071942444105</v>
      </c>
      <c r="E252" s="40">
        <f t="shared" si="132"/>
        <v>22.317985611511176</v>
      </c>
      <c r="F252" s="40">
        <f t="shared" si="133"/>
        <v>36.799999999999997</v>
      </c>
      <c r="G252" s="3">
        <f t="shared" si="134"/>
        <v>258.7280575539553</v>
      </c>
      <c r="H252" s="3">
        <f t="shared" si="135"/>
        <v>107.82541057508477</v>
      </c>
      <c r="I252">
        <f t="shared" si="120"/>
        <v>1.0782541057508477E-4</v>
      </c>
      <c r="J252" s="4">
        <f t="shared" si="136"/>
        <v>402.79339726468754</v>
      </c>
      <c r="K252" s="40">
        <f t="shared" si="137"/>
        <v>3.7356073593079464</v>
      </c>
      <c r="L252" s="40">
        <f t="shared" si="121"/>
        <v>2.2643926406920536</v>
      </c>
      <c r="M252" s="10">
        <f t="shared" si="138"/>
        <v>4.7302476963732936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13.560259666807411</v>
      </c>
      <c r="Q252" s="42">
        <f t="shared" si="140"/>
        <v>0.20225630096788624</v>
      </c>
      <c r="R252" s="4">
        <f t="shared" si="141"/>
        <v>173973.06366343063</v>
      </c>
      <c r="S252">
        <f t="shared" si="122"/>
        <v>1.7397306366343063E-4</v>
      </c>
      <c r="T252" s="41">
        <f t="shared" si="123"/>
        <v>1.4858996204390141E-4</v>
      </c>
      <c r="U252" s="42">
        <f t="shared" si="142"/>
        <v>0.31220336139720939</v>
      </c>
      <c r="V252" s="42">
        <f t="shared" si="143"/>
        <v>0.5722711673693428</v>
      </c>
      <c r="W252" s="42">
        <f t="shared" si="144"/>
        <v>0.56662915024309435</v>
      </c>
      <c r="X252" s="42">
        <f t="shared" si="145"/>
        <v>5.6420171262484553E-3</v>
      </c>
      <c r="Y252" s="42">
        <f t="shared" si="119"/>
        <v>2.1978093691319284E-3</v>
      </c>
      <c r="Z252" s="10">
        <f t="shared" si="146"/>
        <v>14.791102567766847</v>
      </c>
      <c r="AA252">
        <f t="shared" si="124"/>
        <v>4731957.4965894725</v>
      </c>
      <c r="AB252" s="10">
        <f t="shared" si="125"/>
        <v>4.7319574965894722</v>
      </c>
      <c r="AC252" s="10">
        <f t="shared" si="126"/>
        <v>4.6309574965894722</v>
      </c>
      <c r="AD252" s="3">
        <f t="shared" si="127"/>
        <v>671.63995599557256</v>
      </c>
      <c r="AI252" s="94">
        <f t="shared" si="128"/>
        <v>0.56662915024309435</v>
      </c>
    </row>
    <row r="253" spans="2:35">
      <c r="B253" s="39">
        <f t="shared" si="129"/>
        <v>225</v>
      </c>
      <c r="C253" s="42">
        <f t="shared" si="130"/>
        <v>2.6708633093527392</v>
      </c>
      <c r="D253" s="10">
        <f t="shared" si="131"/>
        <v>7.2291366906472874</v>
      </c>
      <c r="E253" s="40">
        <f t="shared" si="132"/>
        <v>22.341726618705422</v>
      </c>
      <c r="F253" s="40">
        <f t="shared" si="133"/>
        <v>36.799999999999997</v>
      </c>
      <c r="G253" s="3">
        <f t="shared" si="134"/>
        <v>258.63309352517831</v>
      </c>
      <c r="H253" s="3">
        <f t="shared" si="135"/>
        <v>107.82541057508477</v>
      </c>
      <c r="I253">
        <f t="shared" si="120"/>
        <v>1.0782541057508477E-4</v>
      </c>
      <c r="J253" s="4">
        <f t="shared" si="136"/>
        <v>403.6261286652591</v>
      </c>
      <c r="K253" s="40">
        <f t="shared" si="137"/>
        <v>3.7433303199359673</v>
      </c>
      <c r="L253" s="40">
        <f t="shared" si="121"/>
        <v>2.2566696800640327</v>
      </c>
      <c r="M253" s="10">
        <f t="shared" si="138"/>
        <v>4.7319574965894722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13.561823054646521</v>
      </c>
      <c r="Q253" s="42">
        <f t="shared" si="140"/>
        <v>0.20313158916102161</v>
      </c>
      <c r="R253" s="4">
        <f t="shared" si="141"/>
        <v>173693.83636747539</v>
      </c>
      <c r="S253">
        <f t="shared" si="122"/>
        <v>1.736938363674754E-4</v>
      </c>
      <c r="T253" s="41">
        <f t="shared" si="123"/>
        <v>1.4886918933985663E-4</v>
      </c>
      <c r="U253" s="42">
        <f t="shared" si="142"/>
        <v>0.31170227405325296</v>
      </c>
      <c r="V253" s="42">
        <f t="shared" si="143"/>
        <v>0.57248269528403506</v>
      </c>
      <c r="W253" s="42">
        <f t="shared" si="144"/>
        <v>0.5668384331994456</v>
      </c>
      <c r="X253" s="42">
        <f t="shared" si="145"/>
        <v>5.6442620845894576E-3</v>
      </c>
      <c r="Y253" s="42">
        <f t="shared" si="119"/>
        <v>2.2027497250935312E-3</v>
      </c>
      <c r="Z253" s="10">
        <f t="shared" si="146"/>
        <v>14.79654544275664</v>
      </c>
      <c r="AA253">
        <f t="shared" si="124"/>
        <v>4733661.6104390994</v>
      </c>
      <c r="AB253" s="10">
        <f t="shared" si="125"/>
        <v>4.7336616104390989</v>
      </c>
      <c r="AC253" s="10">
        <f t="shared" si="126"/>
        <v>4.632661610439099</v>
      </c>
      <c r="AD253" s="3">
        <f t="shared" si="127"/>
        <v>671.88710811299484</v>
      </c>
      <c r="AI253" s="94">
        <f t="shared" si="128"/>
        <v>0.5668384331994456</v>
      </c>
    </row>
    <row r="254" spans="2:35">
      <c r="B254" s="39">
        <f t="shared" si="129"/>
        <v>226</v>
      </c>
      <c r="C254" s="42">
        <f t="shared" si="130"/>
        <v>2.6827338129498624</v>
      </c>
      <c r="D254" s="10">
        <f t="shared" si="131"/>
        <v>7.2172661870501642</v>
      </c>
      <c r="E254" s="40">
        <f t="shared" si="132"/>
        <v>22.365467625899669</v>
      </c>
      <c r="F254" s="40">
        <f t="shared" si="133"/>
        <v>36.799999999999997</v>
      </c>
      <c r="G254" s="3">
        <f t="shared" si="134"/>
        <v>258.53812949640133</v>
      </c>
      <c r="H254" s="3">
        <f t="shared" si="135"/>
        <v>107.82541057508477</v>
      </c>
      <c r="I254">
        <f t="shared" si="120"/>
        <v>1.0782541057508477E-4</v>
      </c>
      <c r="J254" s="4">
        <f t="shared" si="136"/>
        <v>404.45974542228225</v>
      </c>
      <c r="K254" s="40">
        <f t="shared" si="137"/>
        <v>3.7510614915825862</v>
      </c>
      <c r="L254" s="40">
        <f t="shared" si="121"/>
        <v>2.2489385084174138</v>
      </c>
      <c r="M254" s="10">
        <f t="shared" si="138"/>
        <v>4.7336616104390989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13.563380860317091</v>
      </c>
      <c r="Q254" s="42">
        <f t="shared" si="140"/>
        <v>0.20400677682399238</v>
      </c>
      <c r="R254" s="4">
        <f t="shared" si="141"/>
        <v>173414.5383321766</v>
      </c>
      <c r="S254">
        <f t="shared" si="122"/>
        <v>1.734145383321766E-4</v>
      </c>
      <c r="T254" s="41">
        <f t="shared" si="123"/>
        <v>1.4914848737515544E-4</v>
      </c>
      <c r="U254" s="42">
        <f t="shared" si="142"/>
        <v>0.31120105976400753</v>
      </c>
      <c r="V254" s="42">
        <f t="shared" si="143"/>
        <v>0.57269350386418538</v>
      </c>
      <c r="W254" s="42">
        <f t="shared" si="144"/>
        <v>0.5670470201331903</v>
      </c>
      <c r="X254" s="42">
        <f t="shared" si="145"/>
        <v>5.6464837309950777E-3</v>
      </c>
      <c r="Y254" s="42">
        <f t="shared" si="119"/>
        <v>2.2076914579940632E-3</v>
      </c>
      <c r="Z254" s="10">
        <f t="shared" si="146"/>
        <v>14.801970149660475</v>
      </c>
      <c r="AA254">
        <f t="shared" si="124"/>
        <v>4735360.036028944</v>
      </c>
      <c r="AB254" s="10">
        <f t="shared" si="125"/>
        <v>4.7353600360289443</v>
      </c>
      <c r="AC254" s="10">
        <f t="shared" si="126"/>
        <v>4.6343600360289443</v>
      </c>
      <c r="AD254" s="3">
        <f t="shared" si="127"/>
        <v>672.13343524712752</v>
      </c>
      <c r="AI254" s="94">
        <f t="shared" si="128"/>
        <v>0.5670470201331903</v>
      </c>
    </row>
    <row r="255" spans="2:35">
      <c r="B255" s="39">
        <f t="shared" si="129"/>
        <v>227</v>
      </c>
      <c r="C255" s="42">
        <f t="shared" si="130"/>
        <v>2.6946043165469855</v>
      </c>
      <c r="D255" s="10">
        <f t="shared" si="131"/>
        <v>7.205395683453041</v>
      </c>
      <c r="E255" s="40">
        <f t="shared" si="132"/>
        <v>22.389208633093915</v>
      </c>
      <c r="F255" s="40">
        <f t="shared" si="133"/>
        <v>36.799999999999997</v>
      </c>
      <c r="G255" s="3">
        <f t="shared" si="134"/>
        <v>258.44316546762434</v>
      </c>
      <c r="H255" s="3">
        <f t="shared" si="135"/>
        <v>107.82541057508477</v>
      </c>
      <c r="I255">
        <f t="shared" si="120"/>
        <v>1.0782541057508477E-4</v>
      </c>
      <c r="J255" s="4">
        <f t="shared" si="136"/>
        <v>405.29424753575688</v>
      </c>
      <c r="K255" s="40">
        <f t="shared" si="137"/>
        <v>3.7588008742478025</v>
      </c>
      <c r="L255" s="40">
        <f t="shared" si="121"/>
        <v>2.2411991257521975</v>
      </c>
      <c r="M255" s="10">
        <f t="shared" si="138"/>
        <v>4.7353600360289443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13.564933086144093</v>
      </c>
      <c r="Q255" s="42">
        <f t="shared" si="140"/>
        <v>0.20488186433984959</v>
      </c>
      <c r="R255" s="4">
        <f t="shared" si="141"/>
        <v>173135.16980976533</v>
      </c>
      <c r="S255">
        <f t="shared" si="122"/>
        <v>1.7313516980976533E-4</v>
      </c>
      <c r="T255" s="41">
        <f t="shared" si="123"/>
        <v>1.4942785589756671E-4</v>
      </c>
      <c r="U255" s="42">
        <f t="shared" si="142"/>
        <v>0.31069971898211435</v>
      </c>
      <c r="V255" s="42">
        <f t="shared" si="143"/>
        <v>0.57290359285045533</v>
      </c>
      <c r="W255" s="42">
        <f t="shared" si="144"/>
        <v>0.5672549108125936</v>
      </c>
      <c r="X255" s="42">
        <f t="shared" si="145"/>
        <v>5.6486820378617297E-3</v>
      </c>
      <c r="Y255" s="42">
        <f t="shared" si="119"/>
        <v>2.2126345491264429E-3</v>
      </c>
      <c r="Z255" s="10">
        <f t="shared" si="146"/>
        <v>14.807376682452107</v>
      </c>
      <c r="AA255">
        <f t="shared" si="124"/>
        <v>4737052.7714722455</v>
      </c>
      <c r="AB255" s="10">
        <f t="shared" si="125"/>
        <v>4.7370527714722455</v>
      </c>
      <c r="AC255" s="10">
        <f t="shared" si="126"/>
        <v>4.6360527714722455</v>
      </c>
      <c r="AD255" s="3">
        <f t="shared" si="127"/>
        <v>672.37893712432856</v>
      </c>
      <c r="AI255" s="94">
        <f t="shared" si="128"/>
        <v>0.5672549108125936</v>
      </c>
    </row>
    <row r="256" spans="2:35">
      <c r="B256" s="39">
        <f t="shared" si="129"/>
        <v>228</v>
      </c>
      <c r="C256" s="42">
        <f t="shared" si="130"/>
        <v>2.7064748201441087</v>
      </c>
      <c r="D256" s="10">
        <f t="shared" si="131"/>
        <v>7.1935251798559179</v>
      </c>
      <c r="E256" s="40">
        <f t="shared" si="132"/>
        <v>22.412949640288161</v>
      </c>
      <c r="F256" s="40">
        <f t="shared" si="133"/>
        <v>36.799999999999997</v>
      </c>
      <c r="G256" s="3">
        <f t="shared" si="134"/>
        <v>258.34820143884735</v>
      </c>
      <c r="H256" s="3">
        <f t="shared" si="135"/>
        <v>107.82541057508477</v>
      </c>
      <c r="I256">
        <f t="shared" si="120"/>
        <v>1.0782541057508477E-4</v>
      </c>
      <c r="J256" s="4">
        <f t="shared" si="136"/>
        <v>406.12963500568287</v>
      </c>
      <c r="K256" s="40">
        <f t="shared" si="137"/>
        <v>3.7665484679316146</v>
      </c>
      <c r="L256" s="40">
        <f t="shared" si="121"/>
        <v>2.2334515320683854</v>
      </c>
      <c r="M256" s="10">
        <f t="shared" si="138"/>
        <v>4.7370527714722455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13.566479734442508</v>
      </c>
      <c r="Q256" s="42">
        <f t="shared" si="140"/>
        <v>0.20575685209123998</v>
      </c>
      <c r="R256" s="4">
        <f t="shared" si="141"/>
        <v>172855.73105247266</v>
      </c>
      <c r="S256">
        <f t="shared" si="122"/>
        <v>1.7285573105247265E-4</v>
      </c>
      <c r="T256" s="41">
        <f t="shared" si="123"/>
        <v>1.4970729465485939E-4</v>
      </c>
      <c r="U256" s="42">
        <f t="shared" si="142"/>
        <v>0.31019825216021479</v>
      </c>
      <c r="V256" s="42">
        <f t="shared" si="143"/>
        <v>0.57311296198455919</v>
      </c>
      <c r="W256" s="42">
        <f t="shared" si="144"/>
        <v>0.5674621050067119</v>
      </c>
      <c r="X256" s="42">
        <f t="shared" si="145"/>
        <v>5.650856977847285E-3</v>
      </c>
      <c r="Y256" s="42">
        <f t="shared" si="119"/>
        <v>2.2175789797669182E-3</v>
      </c>
      <c r="Z256" s="10">
        <f t="shared" si="146"/>
        <v>14.812765035126745</v>
      </c>
      <c r="AA256">
        <f t="shared" si="124"/>
        <v>4738739.8148889588</v>
      </c>
      <c r="AB256" s="10">
        <f t="shared" si="125"/>
        <v>4.7387398148889588</v>
      </c>
      <c r="AC256" s="10">
        <f t="shared" si="126"/>
        <v>4.6377398148889588</v>
      </c>
      <c r="AD256" s="3">
        <f t="shared" si="127"/>
        <v>672.62361347193018</v>
      </c>
      <c r="AI256" s="94">
        <f t="shared" si="128"/>
        <v>0.5674621050067119</v>
      </c>
    </row>
    <row r="257" spans="2:35">
      <c r="B257" s="39">
        <f t="shared" si="129"/>
        <v>229</v>
      </c>
      <c r="C257" s="42">
        <f t="shared" si="130"/>
        <v>2.7183453237412318</v>
      </c>
      <c r="D257" s="10">
        <f t="shared" si="131"/>
        <v>7.1816546762587947</v>
      </c>
      <c r="E257" s="40">
        <f t="shared" si="132"/>
        <v>22.436690647482408</v>
      </c>
      <c r="F257" s="40">
        <f t="shared" si="133"/>
        <v>36.799999999999997</v>
      </c>
      <c r="G257" s="3">
        <f t="shared" si="134"/>
        <v>258.25323741007037</v>
      </c>
      <c r="H257" s="3">
        <f t="shared" si="135"/>
        <v>107.82541057508477</v>
      </c>
      <c r="I257">
        <f t="shared" si="120"/>
        <v>1.0782541057508477E-4</v>
      </c>
      <c r="J257" s="4">
        <f t="shared" si="136"/>
        <v>406.96590783206045</v>
      </c>
      <c r="K257" s="40">
        <f t="shared" si="137"/>
        <v>3.774304272634025</v>
      </c>
      <c r="L257" s="40">
        <f t="shared" si="121"/>
        <v>2.225695727365975</v>
      </c>
      <c r="M257" s="10">
        <f t="shared" si="138"/>
        <v>4.7387398148889588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13.568020807517572</v>
      </c>
      <c r="Q257" s="42">
        <f t="shared" si="140"/>
        <v>0.20663174046040775</v>
      </c>
      <c r="R257" s="4">
        <f t="shared" si="141"/>
        <v>172576.22231252957</v>
      </c>
      <c r="S257">
        <f t="shared" si="122"/>
        <v>1.7257622231252957E-4</v>
      </c>
      <c r="T257" s="41">
        <f t="shared" si="123"/>
        <v>1.4998680339480246E-4</v>
      </c>
      <c r="U257" s="42">
        <f t="shared" si="142"/>
        <v>0.30969665975094995</v>
      </c>
      <c r="V257" s="42">
        <f t="shared" si="143"/>
        <v>0.57332161100961354</v>
      </c>
      <c r="W257" s="42">
        <f t="shared" si="144"/>
        <v>0.56766860248542417</v>
      </c>
      <c r="X257" s="42">
        <f t="shared" si="145"/>
        <v>5.6530085241893735E-3</v>
      </c>
      <c r="Y257" s="42">
        <f t="shared" si="119"/>
        <v>2.2225247311755377E-3</v>
      </c>
      <c r="Z257" s="10">
        <f t="shared" si="146"/>
        <v>14.818135201703722</v>
      </c>
      <c r="AA257">
        <f t="shared" si="124"/>
        <v>4740421.164406592</v>
      </c>
      <c r="AB257" s="10">
        <f t="shared" si="125"/>
        <v>4.7404211644065919</v>
      </c>
      <c r="AC257" s="10">
        <f t="shared" si="126"/>
        <v>4.6394211644065919</v>
      </c>
      <c r="AD257" s="3">
        <f t="shared" si="127"/>
        <v>672.86746401836001</v>
      </c>
      <c r="AI257" s="94">
        <f t="shared" si="128"/>
        <v>0.56766860248542417</v>
      </c>
    </row>
    <row r="258" spans="2:35">
      <c r="B258" s="39">
        <f t="shared" si="129"/>
        <v>230</v>
      </c>
      <c r="C258" s="42">
        <f t="shared" si="130"/>
        <v>2.730215827338355</v>
      </c>
      <c r="D258" s="10">
        <f t="shared" si="131"/>
        <v>7.1697841726616716</v>
      </c>
      <c r="E258" s="40">
        <f t="shared" si="132"/>
        <v>22.460431654676654</v>
      </c>
      <c r="F258" s="40">
        <f t="shared" si="133"/>
        <v>36.799999999999997</v>
      </c>
      <c r="G258" s="3">
        <f t="shared" si="134"/>
        <v>258.15827338129338</v>
      </c>
      <c r="H258" s="3">
        <f t="shared" si="135"/>
        <v>107.82541057508477</v>
      </c>
      <c r="I258">
        <f t="shared" si="120"/>
        <v>1.0782541057508477E-4</v>
      </c>
      <c r="J258" s="4">
        <f t="shared" si="136"/>
        <v>407.80306601488951</v>
      </c>
      <c r="K258" s="40">
        <f t="shared" si="137"/>
        <v>3.7820682883550325</v>
      </c>
      <c r="L258" s="40">
        <f t="shared" si="121"/>
        <v>2.2179317116449675</v>
      </c>
      <c r="M258" s="10">
        <f t="shared" si="138"/>
        <v>4.7404211644065919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13.569556307665556</v>
      </c>
      <c r="Q258" s="42">
        <f t="shared" si="140"/>
        <v>0.20750652982919629</v>
      </c>
      <c r="R258" s="4">
        <f t="shared" si="141"/>
        <v>172296.64384216713</v>
      </c>
      <c r="S258">
        <f t="shared" si="122"/>
        <v>1.7229664384216714E-4</v>
      </c>
      <c r="T258" s="41">
        <f t="shared" si="123"/>
        <v>1.502663818651649E-4</v>
      </c>
      <c r="U258" s="42">
        <f t="shared" si="142"/>
        <v>0.30919494220696098</v>
      </c>
      <c r="V258" s="42">
        <f t="shared" si="143"/>
        <v>0.57352953966940001</v>
      </c>
      <c r="W258" s="42">
        <f t="shared" si="144"/>
        <v>0.56787440301953351</v>
      </c>
      <c r="X258" s="42">
        <f t="shared" si="145"/>
        <v>5.655136649866499E-3</v>
      </c>
      <c r="Y258" s="42">
        <f t="shared" si="119"/>
        <v>2.2274717845958874E-3</v>
      </c>
      <c r="Z258" s="10">
        <f t="shared" si="146"/>
        <v>14.823487176224246</v>
      </c>
      <c r="AA258">
        <f t="shared" si="124"/>
        <v>4742096.8181595039</v>
      </c>
      <c r="AB258" s="10">
        <f t="shared" si="125"/>
        <v>4.7420968181595038</v>
      </c>
      <c r="AC258" s="10">
        <f t="shared" si="126"/>
        <v>4.6410968181595038</v>
      </c>
      <c r="AD258" s="3">
        <f t="shared" si="127"/>
        <v>673.11048849303904</v>
      </c>
      <c r="AI258" s="94">
        <f t="shared" si="128"/>
        <v>0.56787440301953351</v>
      </c>
    </row>
    <row r="259" spans="2:35">
      <c r="B259" s="39">
        <f t="shared" si="129"/>
        <v>231</v>
      </c>
      <c r="C259" s="42">
        <f t="shared" si="130"/>
        <v>2.7420863309354782</v>
      </c>
      <c r="D259" s="10">
        <f t="shared" si="131"/>
        <v>7.1579136690645484</v>
      </c>
      <c r="E259" s="40">
        <f t="shared" si="132"/>
        <v>22.4841726618709</v>
      </c>
      <c r="F259" s="40">
        <f t="shared" si="133"/>
        <v>36.799999999999997</v>
      </c>
      <c r="G259" s="3">
        <f t="shared" si="134"/>
        <v>258.0633093525164</v>
      </c>
      <c r="H259" s="3">
        <f t="shared" si="135"/>
        <v>107.82541057508477</v>
      </c>
      <c r="I259">
        <f t="shared" si="120"/>
        <v>1.0782541057508477E-4</v>
      </c>
      <c r="J259" s="4">
        <f t="shared" si="136"/>
        <v>408.64110955416993</v>
      </c>
      <c r="K259" s="40">
        <f t="shared" si="137"/>
        <v>3.7898405150946362</v>
      </c>
      <c r="L259" s="40">
        <f t="shared" si="121"/>
        <v>2.2101594849053638</v>
      </c>
      <c r="M259" s="10">
        <f t="shared" si="138"/>
        <v>4.7420968181595038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13.571086237173152</v>
      </c>
      <c r="Q259" s="42">
        <f t="shared" si="140"/>
        <v>0.20838122057905006</v>
      </c>
      <c r="R259" s="4">
        <f t="shared" si="141"/>
        <v>172016.99589361646</v>
      </c>
      <c r="S259">
        <f t="shared" si="122"/>
        <v>1.7201699589361645E-4</v>
      </c>
      <c r="T259" s="41">
        <f t="shared" si="123"/>
        <v>1.5054602981371559E-4</v>
      </c>
      <c r="U259" s="42">
        <f t="shared" si="142"/>
        <v>0.3086930999808894</v>
      </c>
      <c r="V259" s="42">
        <f t="shared" si="143"/>
        <v>0.57373674770823391</v>
      </c>
      <c r="W259" s="42">
        <f t="shared" si="144"/>
        <v>0.56807950638068183</v>
      </c>
      <c r="X259" s="42">
        <f t="shared" si="145"/>
        <v>5.6572413275520761E-3</v>
      </c>
      <c r="Y259" s="42">
        <f t="shared" si="119"/>
        <v>2.2324201212547876E-3</v>
      </c>
      <c r="Z259" s="10">
        <f t="shared" si="146"/>
        <v>14.828820952748909</v>
      </c>
      <c r="AA259">
        <f t="shared" si="124"/>
        <v>4743766.7742881197</v>
      </c>
      <c r="AB259" s="10">
        <f t="shared" si="125"/>
        <v>4.7437667742881198</v>
      </c>
      <c r="AC259" s="10">
        <f t="shared" si="126"/>
        <v>4.6427667742881198</v>
      </c>
      <c r="AD259" s="3">
        <f t="shared" si="127"/>
        <v>673.35268662626822</v>
      </c>
      <c r="AI259" s="94">
        <f t="shared" si="128"/>
        <v>0.56807950638068183</v>
      </c>
    </row>
    <row r="260" spans="2:35">
      <c r="B260" s="39">
        <f t="shared" si="129"/>
        <v>232</v>
      </c>
      <c r="C260" s="42">
        <f t="shared" si="130"/>
        <v>2.7539568345326013</v>
      </c>
      <c r="D260" s="10">
        <f t="shared" si="131"/>
        <v>7.1460431654674252</v>
      </c>
      <c r="E260" s="40">
        <f t="shared" si="132"/>
        <v>22.507913669065147</v>
      </c>
      <c r="F260" s="40">
        <f t="shared" si="133"/>
        <v>36.799999999999997</v>
      </c>
      <c r="G260" s="3">
        <f t="shared" si="134"/>
        <v>257.96834532373941</v>
      </c>
      <c r="H260" s="3">
        <f t="shared" si="135"/>
        <v>107.82541057508477</v>
      </c>
      <c r="I260">
        <f t="shared" si="120"/>
        <v>1.0782541057508477E-4</v>
      </c>
      <c r="J260" s="4">
        <f t="shared" si="136"/>
        <v>409.48003844990183</v>
      </c>
      <c r="K260" s="40">
        <f t="shared" si="137"/>
        <v>3.7976209528528373</v>
      </c>
      <c r="L260" s="40">
        <f t="shared" si="121"/>
        <v>2.2023790471471627</v>
      </c>
      <c r="M260" s="10">
        <f t="shared" si="138"/>
        <v>4.7437667742881198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13.57261059831678</v>
      </c>
      <c r="Q260" s="42">
        <f t="shared" si="140"/>
        <v>0.20925581309101643</v>
      </c>
      <c r="R260" s="4">
        <f t="shared" si="141"/>
        <v>171737.27871910852</v>
      </c>
      <c r="S260">
        <f t="shared" si="122"/>
        <v>1.7173727871910852E-4</v>
      </c>
      <c r="T260" s="41">
        <f t="shared" si="123"/>
        <v>1.5082574698822352E-4</v>
      </c>
      <c r="U260" s="42">
        <f t="shared" si="142"/>
        <v>0.30819113352537614</v>
      </c>
      <c r="V260" s="42">
        <f t="shared" si="143"/>
        <v>0.57394323487251953</v>
      </c>
      <c r="W260" s="42">
        <f t="shared" si="144"/>
        <v>0.56828391234125342</v>
      </c>
      <c r="X260" s="42">
        <f t="shared" si="145"/>
        <v>5.6593225312661088E-3</v>
      </c>
      <c r="Y260" s="42">
        <f t="shared" si="119"/>
        <v>2.2373697223634355E-3</v>
      </c>
      <c r="Z260" s="10">
        <f t="shared" si="146"/>
        <v>14.834136525364793</v>
      </c>
      <c r="AA260">
        <f t="shared" si="124"/>
        <v>4745431.0309411585</v>
      </c>
      <c r="AB260" s="10">
        <f t="shared" si="125"/>
        <v>4.7454310309411589</v>
      </c>
      <c r="AC260" s="10">
        <f t="shared" si="126"/>
        <v>4.6444310309411589</v>
      </c>
      <c r="AD260" s="3">
        <f t="shared" si="127"/>
        <v>673.59405814955164</v>
      </c>
      <c r="AI260" s="94">
        <f t="shared" si="128"/>
        <v>0.56828391234125342</v>
      </c>
    </row>
    <row r="261" spans="2:35">
      <c r="B261" s="39">
        <f t="shared" si="129"/>
        <v>233</v>
      </c>
      <c r="C261" s="42">
        <f t="shared" si="130"/>
        <v>2.7658273381297245</v>
      </c>
      <c r="D261" s="10">
        <f t="shared" si="131"/>
        <v>7.1341726618703021</v>
      </c>
      <c r="E261" s="40">
        <f t="shared" si="132"/>
        <v>22.531654676259393</v>
      </c>
      <c r="F261" s="40">
        <f t="shared" si="133"/>
        <v>36.799999999999997</v>
      </c>
      <c r="G261" s="3">
        <f t="shared" si="134"/>
        <v>257.87338129496243</v>
      </c>
      <c r="H261" s="3">
        <f t="shared" si="135"/>
        <v>107.82541057508477</v>
      </c>
      <c r="I261">
        <f t="shared" si="120"/>
        <v>1.0782541057508477E-4</v>
      </c>
      <c r="J261" s="4">
        <f t="shared" si="136"/>
        <v>410.31985270208531</v>
      </c>
      <c r="K261" s="40">
        <f t="shared" si="137"/>
        <v>3.8054096016296364</v>
      </c>
      <c r="L261" s="40">
        <f t="shared" si="121"/>
        <v>2.1945903983703636</v>
      </c>
      <c r="M261" s="10">
        <f t="shared" si="138"/>
        <v>4.7454310309411589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13.574129393364638</v>
      </c>
      <c r="Q261" s="42">
        <f t="shared" si="140"/>
        <v>0.21013030774574734</v>
      </c>
      <c r="R261" s="4">
        <f t="shared" si="141"/>
        <v>171457.49257087434</v>
      </c>
      <c r="S261">
        <f t="shared" si="122"/>
        <v>1.7145749257087433E-4</v>
      </c>
      <c r="T261" s="41">
        <f t="shared" si="123"/>
        <v>1.5110553313645771E-4</v>
      </c>
      <c r="U261" s="42">
        <f t="shared" si="142"/>
        <v>0.30768904329306251</v>
      </c>
      <c r="V261" s="42">
        <f t="shared" si="143"/>
        <v>0.57414900090855336</v>
      </c>
      <c r="W261" s="42">
        <f t="shared" si="144"/>
        <v>0.56848762067464764</v>
      </c>
      <c r="X261" s="42">
        <f t="shared" si="145"/>
        <v>5.6613802339057218E-3</v>
      </c>
      <c r="Y261" s="42">
        <f t="shared" si="119"/>
        <v>2.2423205691163854E-3</v>
      </c>
      <c r="Z261" s="10">
        <f t="shared" si="146"/>
        <v>14.839433888178206</v>
      </c>
      <c r="AA261">
        <f t="shared" si="124"/>
        <v>4747089.586273361</v>
      </c>
      <c r="AB261" s="10">
        <f t="shared" si="125"/>
        <v>4.7470895862733613</v>
      </c>
      <c r="AC261" s="10">
        <f t="shared" si="126"/>
        <v>4.6460895862733613</v>
      </c>
      <c r="AD261" s="3">
        <f t="shared" si="127"/>
        <v>673.83460279526628</v>
      </c>
      <c r="AI261" s="94">
        <f t="shared" si="128"/>
        <v>0.56848762067464764</v>
      </c>
    </row>
    <row r="262" spans="2:35">
      <c r="B262" s="39">
        <f t="shared" si="129"/>
        <v>234</v>
      </c>
      <c r="C262" s="42">
        <f t="shared" si="130"/>
        <v>2.7776978417268476</v>
      </c>
      <c r="D262" s="10">
        <f t="shared" si="131"/>
        <v>7.1223021582731789</v>
      </c>
      <c r="E262" s="40">
        <f t="shared" si="132"/>
        <v>22.555395683453639</v>
      </c>
      <c r="F262" s="40">
        <f t="shared" si="133"/>
        <v>36.799999999999997</v>
      </c>
      <c r="G262" s="3">
        <f t="shared" si="134"/>
        <v>257.77841726618544</v>
      </c>
      <c r="H262" s="3">
        <f t="shared" si="135"/>
        <v>107.82541057508477</v>
      </c>
      <c r="I262">
        <f t="shared" si="120"/>
        <v>1.0782541057508477E-4</v>
      </c>
      <c r="J262" s="4">
        <f t="shared" si="136"/>
        <v>411.16055231072016</v>
      </c>
      <c r="K262" s="40">
        <f t="shared" si="137"/>
        <v>3.8132064614250312</v>
      </c>
      <c r="L262" s="40">
        <f t="shared" si="121"/>
        <v>2.1867935385749688</v>
      </c>
      <c r="M262" s="10">
        <f t="shared" si="138"/>
        <v>4.7470895862733613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13.57564262457465</v>
      </c>
      <c r="Q262" s="42">
        <f t="shared" si="140"/>
        <v>0.21100470492350121</v>
      </c>
      <c r="R262" s="4">
        <f t="shared" si="141"/>
        <v>171177.63770114502</v>
      </c>
      <c r="S262">
        <f t="shared" si="122"/>
        <v>1.7117763770114501E-4</v>
      </c>
      <c r="T262" s="41">
        <f t="shared" si="123"/>
        <v>1.5138538800618702E-4</v>
      </c>
      <c r="U262" s="42">
        <f t="shared" si="142"/>
        <v>0.30718682973658978</v>
      </c>
      <c r="V262" s="42">
        <f t="shared" si="143"/>
        <v>0.574354045564061</v>
      </c>
      <c r="W262" s="42">
        <f t="shared" si="144"/>
        <v>0.5686906311550014</v>
      </c>
      <c r="X262" s="42">
        <f t="shared" si="145"/>
        <v>5.6634144090595973E-3</v>
      </c>
      <c r="Y262" s="42">
        <f t="shared" si="119"/>
        <v>2.2472726426921177E-3</v>
      </c>
      <c r="Z262" s="10">
        <f t="shared" si="146"/>
        <v>14.844713035318</v>
      </c>
      <c r="AA262">
        <f t="shared" si="124"/>
        <v>4748742.4384465255</v>
      </c>
      <c r="AB262" s="10">
        <f t="shared" si="125"/>
        <v>4.7487424384465253</v>
      </c>
      <c r="AC262" s="10">
        <f t="shared" si="126"/>
        <v>4.6477424384465253</v>
      </c>
      <c r="AD262" s="3">
        <f t="shared" si="127"/>
        <v>674.07432029681297</v>
      </c>
      <c r="AI262" s="94">
        <f t="shared" si="128"/>
        <v>0.5686906311550014</v>
      </c>
    </row>
    <row r="263" spans="2:35">
      <c r="B263" s="39">
        <f t="shared" si="129"/>
        <v>235</v>
      </c>
      <c r="C263" s="42">
        <f t="shared" si="130"/>
        <v>2.7895683453239708</v>
      </c>
      <c r="D263" s="10">
        <f t="shared" si="131"/>
        <v>7.1104316546760558</v>
      </c>
      <c r="E263" s="40">
        <f t="shared" si="132"/>
        <v>22.579136690647886</v>
      </c>
      <c r="F263" s="40">
        <f t="shared" si="133"/>
        <v>36.799999999999997</v>
      </c>
      <c r="G263" s="3">
        <f t="shared" si="134"/>
        <v>257.68345323740846</v>
      </c>
      <c r="H263" s="3">
        <f t="shared" si="135"/>
        <v>107.82541057508477</v>
      </c>
      <c r="I263">
        <f t="shared" si="120"/>
        <v>1.0782541057508477E-4</v>
      </c>
      <c r="J263" s="4">
        <f t="shared" si="136"/>
        <v>412.00213727580638</v>
      </c>
      <c r="K263" s="40">
        <f t="shared" si="137"/>
        <v>3.8210115322390226</v>
      </c>
      <c r="L263" s="40">
        <f t="shared" si="121"/>
        <v>2.1789884677609774</v>
      </c>
      <c r="M263" s="10">
        <f t="shared" si="138"/>
        <v>4.7487424384465253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13.577150294195432</v>
      </c>
      <c r="Q263" s="42">
        <f t="shared" si="140"/>
        <v>0.21187900500414467</v>
      </c>
      <c r="R263" s="4">
        <f t="shared" si="141"/>
        <v>170897.71436215166</v>
      </c>
      <c r="S263">
        <f t="shared" si="122"/>
        <v>1.7089771436215167E-4</v>
      </c>
      <c r="T263" s="41">
        <f t="shared" si="123"/>
        <v>1.5166531134518037E-4</v>
      </c>
      <c r="U263" s="42">
        <f t="shared" si="142"/>
        <v>0.3066844933085992</v>
      </c>
      <c r="V263" s="42">
        <f t="shared" si="143"/>
        <v>0.57455836858767639</v>
      </c>
      <c r="W263" s="42">
        <f t="shared" si="144"/>
        <v>0.56889294355731501</v>
      </c>
      <c r="X263" s="42">
        <f t="shared" si="145"/>
        <v>5.6654250303613818E-3</v>
      </c>
      <c r="Y263" s="42">
        <f t="shared" si="119"/>
        <v>2.2522259242530422E-3</v>
      </c>
      <c r="Z263" s="10">
        <f t="shared" si="146"/>
        <v>14.849973960935094</v>
      </c>
      <c r="AA263">
        <f t="shared" si="124"/>
        <v>4750389.585629358</v>
      </c>
      <c r="AB263" s="10">
        <f t="shared" si="125"/>
        <v>4.7503895856293576</v>
      </c>
      <c r="AC263" s="10">
        <f t="shared" si="126"/>
        <v>4.6493895856293577</v>
      </c>
      <c r="AD263" s="3">
        <f t="shared" si="127"/>
        <v>674.31321038859437</v>
      </c>
      <c r="AI263" s="94">
        <f t="shared" si="128"/>
        <v>0.56889294355731501</v>
      </c>
    </row>
    <row r="264" spans="2:35">
      <c r="B264" s="39">
        <f t="shared" si="129"/>
        <v>236</v>
      </c>
      <c r="C264" s="42">
        <f t="shared" si="130"/>
        <v>2.801438848921094</v>
      </c>
      <c r="D264" s="10">
        <f t="shared" si="131"/>
        <v>7.0985611510789326</v>
      </c>
      <c r="E264" s="40">
        <f t="shared" si="132"/>
        <v>22.602877697842132</v>
      </c>
      <c r="F264" s="40">
        <f t="shared" si="133"/>
        <v>36.799999999999997</v>
      </c>
      <c r="G264" s="3">
        <f t="shared" si="134"/>
        <v>257.58848920863147</v>
      </c>
      <c r="H264" s="3">
        <f t="shared" si="135"/>
        <v>107.82541057508477</v>
      </c>
      <c r="I264">
        <f t="shared" si="120"/>
        <v>1.0782541057508477E-4</v>
      </c>
      <c r="J264" s="4">
        <f t="shared" si="136"/>
        <v>412.84460759734429</v>
      </c>
      <c r="K264" s="40">
        <f t="shared" si="137"/>
        <v>3.8288248140716128</v>
      </c>
      <c r="L264" s="40">
        <f t="shared" si="121"/>
        <v>2.1711751859283872</v>
      </c>
      <c r="M264" s="10">
        <f t="shared" si="138"/>
        <v>4.7503895856293576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13.578652404466185</v>
      </c>
      <c r="Q264" s="42">
        <f t="shared" si="140"/>
        <v>0.21275320836715431</v>
      </c>
      <c r="R264" s="4">
        <f t="shared" si="141"/>
        <v>170617.72280612515</v>
      </c>
      <c r="S264">
        <f t="shared" si="122"/>
        <v>1.7061772280612514E-4</v>
      </c>
      <c r="T264" s="41">
        <f t="shared" si="123"/>
        <v>1.5194530290120689E-4</v>
      </c>
      <c r="U264" s="42">
        <f t="shared" si="142"/>
        <v>0.30618203446173187</v>
      </c>
      <c r="V264" s="42">
        <f t="shared" si="143"/>
        <v>0.57476196972922955</v>
      </c>
      <c r="W264" s="42">
        <f t="shared" si="144"/>
        <v>0.56909455765743422</v>
      </c>
      <c r="X264" s="42">
        <f t="shared" si="145"/>
        <v>5.6674120717953302E-3</v>
      </c>
      <c r="Y264" s="42">
        <f t="shared" si="119"/>
        <v>2.2571803949457672E-3</v>
      </c>
      <c r="Z264" s="10">
        <f t="shared" si="146"/>
        <v>14.855216659203741</v>
      </c>
      <c r="AA264">
        <f t="shared" si="124"/>
        <v>4752031.0259978706</v>
      </c>
      <c r="AB264" s="10">
        <f t="shared" si="125"/>
        <v>4.7520310259978702</v>
      </c>
      <c r="AC264" s="10">
        <f t="shared" si="126"/>
        <v>4.6510310259978702</v>
      </c>
      <c r="AD264" s="3">
        <f t="shared" si="127"/>
        <v>674.55127280607257</v>
      </c>
      <c r="AI264" s="94">
        <f t="shared" si="128"/>
        <v>0.56909455765743422</v>
      </c>
    </row>
    <row r="265" spans="2:35">
      <c r="B265" s="39">
        <f t="shared" si="129"/>
        <v>237</v>
      </c>
      <c r="C265" s="42">
        <f t="shared" si="130"/>
        <v>2.8133093525182171</v>
      </c>
      <c r="D265" s="10">
        <f t="shared" si="131"/>
        <v>7.0866906474818094</v>
      </c>
      <c r="E265" s="40">
        <f t="shared" si="132"/>
        <v>22.626618705036378</v>
      </c>
      <c r="F265" s="40">
        <f t="shared" si="133"/>
        <v>36.799999999999997</v>
      </c>
      <c r="G265" s="3">
        <f t="shared" si="134"/>
        <v>257.49352517985449</v>
      </c>
      <c r="H265" s="3">
        <f t="shared" si="135"/>
        <v>107.82541057508477</v>
      </c>
      <c r="I265">
        <f t="shared" si="120"/>
        <v>1.0782541057508477E-4</v>
      </c>
      <c r="J265" s="4">
        <f t="shared" si="136"/>
        <v>413.68796327533357</v>
      </c>
      <c r="K265" s="40">
        <f t="shared" si="137"/>
        <v>3.8366463069227996</v>
      </c>
      <c r="L265" s="40">
        <f t="shared" si="121"/>
        <v>2.1633536930772004</v>
      </c>
      <c r="M265" s="10">
        <f t="shared" si="138"/>
        <v>4.7520310259978702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13.580148957617062</v>
      </c>
      <c r="Q265" s="42">
        <f t="shared" si="140"/>
        <v>0.2136273153916185</v>
      </c>
      <c r="R265" s="4">
        <f t="shared" si="141"/>
        <v>170337.66328529667</v>
      </c>
      <c r="S265">
        <f t="shared" si="122"/>
        <v>1.7033766328529667E-4</v>
      </c>
      <c r="T265" s="41">
        <f t="shared" si="123"/>
        <v>1.5222536242203536E-4</v>
      </c>
      <c r="U265" s="42">
        <f t="shared" si="142"/>
        <v>0.30567945364862914</v>
      </c>
      <c r="V265" s="42">
        <f t="shared" si="143"/>
        <v>0.57496484873897036</v>
      </c>
      <c r="W265" s="42">
        <f t="shared" si="144"/>
        <v>0.5692954732320995</v>
      </c>
      <c r="X265" s="42">
        <f t="shared" si="145"/>
        <v>5.6693755068708551E-3</v>
      </c>
      <c r="Y265" s="42">
        <f t="shared" si="119"/>
        <v>2.2621360359006484E-3</v>
      </c>
      <c r="Z265" s="10">
        <f t="shared" si="146"/>
        <v>14.860441124318147</v>
      </c>
      <c r="AA265">
        <f t="shared" si="124"/>
        <v>4753666.7577343239</v>
      </c>
      <c r="AB265" s="10">
        <f t="shared" si="125"/>
        <v>4.7536667577343241</v>
      </c>
      <c r="AC265" s="10">
        <f t="shared" si="126"/>
        <v>4.6526667577343241</v>
      </c>
      <c r="AD265" s="3">
        <f t="shared" si="127"/>
        <v>674.78850728561622</v>
      </c>
      <c r="AI265" s="94">
        <f t="shared" si="128"/>
        <v>0.5692954732320995</v>
      </c>
    </row>
    <row r="266" spans="2:35">
      <c r="B266" s="39">
        <f t="shared" si="129"/>
        <v>238</v>
      </c>
      <c r="C266" s="42">
        <f t="shared" si="130"/>
        <v>2.8251798561153403</v>
      </c>
      <c r="D266" s="10">
        <f t="shared" si="131"/>
        <v>7.0748201438846863</v>
      </c>
      <c r="E266" s="40">
        <f t="shared" si="132"/>
        <v>22.650359712230625</v>
      </c>
      <c r="F266" s="40">
        <f t="shared" si="133"/>
        <v>36.799999999999997</v>
      </c>
      <c r="G266" s="3">
        <f t="shared" si="134"/>
        <v>257.3985611510775</v>
      </c>
      <c r="H266" s="3">
        <f t="shared" si="135"/>
        <v>107.82541057508477</v>
      </c>
      <c r="I266">
        <f t="shared" si="120"/>
        <v>1.0782541057508477E-4</v>
      </c>
      <c r="J266" s="4">
        <f t="shared" si="136"/>
        <v>414.53220430977433</v>
      </c>
      <c r="K266" s="40">
        <f t="shared" si="137"/>
        <v>3.8444760107925831</v>
      </c>
      <c r="L266" s="40">
        <f t="shared" si="121"/>
        <v>2.1555239892074169</v>
      </c>
      <c r="M266" s="10">
        <f t="shared" si="138"/>
        <v>4.7536667577343241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13.581639955868244</v>
      </c>
      <c r="Q266" s="42">
        <f t="shared" si="140"/>
        <v>0.21450132645623918</v>
      </c>
      <c r="R266" s="4">
        <f t="shared" si="141"/>
        <v>170057.53605189722</v>
      </c>
      <c r="S266">
        <f t="shared" si="122"/>
        <v>1.7005753605189722E-4</v>
      </c>
      <c r="T266" s="41">
        <f t="shared" si="123"/>
        <v>1.5250548965543481E-4</v>
      </c>
      <c r="U266" s="42">
        <f t="shared" si="142"/>
        <v>0.30517675132193212</v>
      </c>
      <c r="V266" s="42">
        <f t="shared" si="143"/>
        <v>0.57516700536874543</v>
      </c>
      <c r="W266" s="42">
        <f t="shared" si="144"/>
        <v>0.56949569005881606</v>
      </c>
      <c r="X266" s="42">
        <f t="shared" si="145"/>
        <v>5.6713153099293701E-3</v>
      </c>
      <c r="Y266" s="42">
        <f t="shared" si="119"/>
        <v>2.2670928282324792E-3</v>
      </c>
      <c r="Z266" s="10">
        <f t="shared" si="146"/>
        <v>14.865647350496456</v>
      </c>
      <c r="AA266">
        <f t="shared" si="124"/>
        <v>4755296.7790284716</v>
      </c>
      <c r="AB266" s="10">
        <f t="shared" si="125"/>
        <v>4.7552967790284715</v>
      </c>
      <c r="AC266" s="10">
        <f t="shared" si="126"/>
        <v>4.6542967790284715</v>
      </c>
      <c r="AD266" s="3">
        <f t="shared" si="127"/>
        <v>675.02491356468045</v>
      </c>
      <c r="AI266" s="94">
        <f t="shared" si="128"/>
        <v>0.56949569005881606</v>
      </c>
    </row>
    <row r="267" spans="2:35">
      <c r="B267" s="39">
        <f t="shared" si="129"/>
        <v>239</v>
      </c>
      <c r="C267" s="42">
        <f t="shared" si="130"/>
        <v>2.8370503597124634</v>
      </c>
      <c r="D267" s="10">
        <f t="shared" si="131"/>
        <v>7.0629496402875631</v>
      </c>
      <c r="E267" s="40">
        <f t="shared" si="132"/>
        <v>22.674100719424871</v>
      </c>
      <c r="F267" s="40">
        <f t="shared" si="133"/>
        <v>36.799999999999997</v>
      </c>
      <c r="G267" s="3">
        <f t="shared" si="134"/>
        <v>257.30359712230052</v>
      </c>
      <c r="H267" s="3">
        <f t="shared" si="135"/>
        <v>107.82541057508477</v>
      </c>
      <c r="I267">
        <f t="shared" si="120"/>
        <v>1.0782541057508477E-4</v>
      </c>
      <c r="J267" s="4">
        <f t="shared" si="136"/>
        <v>415.37733070066656</v>
      </c>
      <c r="K267" s="40">
        <f t="shared" si="137"/>
        <v>3.852313925680964</v>
      </c>
      <c r="L267" s="40">
        <f t="shared" si="121"/>
        <v>2.147686074319036</v>
      </c>
      <c r="M267" s="10">
        <f t="shared" si="138"/>
        <v>4.7552967790284715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13.583125401431078</v>
      </c>
      <c r="Q267" s="42">
        <f t="shared" si="140"/>
        <v>0.21537524193933355</v>
      </c>
      <c r="R267" s="4">
        <f t="shared" si="141"/>
        <v>169777.34135815786</v>
      </c>
      <c r="S267">
        <f t="shared" si="122"/>
        <v>1.6977734135815786E-4</v>
      </c>
      <c r="T267" s="41">
        <f t="shared" si="123"/>
        <v>1.5278568434917418E-4</v>
      </c>
      <c r="U267" s="42">
        <f t="shared" si="142"/>
        <v>0.30467392793428216</v>
      </c>
      <c r="V267" s="42">
        <f t="shared" si="143"/>
        <v>0.5753684393707601</v>
      </c>
      <c r="W267" s="42">
        <f t="shared" si="144"/>
        <v>0.5696952079160057</v>
      </c>
      <c r="X267" s="42">
        <f t="shared" si="145"/>
        <v>5.6732314547544016E-3</v>
      </c>
      <c r="Y267" s="42">
        <f t="shared" si="119"/>
        <v>2.272050753039967E-3</v>
      </c>
      <c r="Z267" s="10">
        <f t="shared" si="146"/>
        <v>14.870835331976885</v>
      </c>
      <c r="AA267">
        <f t="shared" si="124"/>
        <v>4756921.0880763531</v>
      </c>
      <c r="AB267" s="10">
        <f t="shared" si="125"/>
        <v>4.7569210880763535</v>
      </c>
      <c r="AC267" s="10">
        <f t="shared" si="126"/>
        <v>4.6559210880763535</v>
      </c>
      <c r="AD267" s="3">
        <f t="shared" si="127"/>
        <v>675.26049138163205</v>
      </c>
      <c r="AI267" s="94">
        <f t="shared" si="128"/>
        <v>0.5696952079160057</v>
      </c>
    </row>
    <row r="268" spans="2:35">
      <c r="B268" s="39">
        <f t="shared" si="129"/>
        <v>240</v>
      </c>
      <c r="C268" s="42">
        <f t="shared" si="130"/>
        <v>2.8489208633095866</v>
      </c>
      <c r="D268" s="10">
        <f t="shared" si="131"/>
        <v>7.05107913669044</v>
      </c>
      <c r="E268" s="40">
        <f t="shared" si="132"/>
        <v>22.697841726619117</v>
      </c>
      <c r="F268" s="40">
        <f t="shared" si="133"/>
        <v>36.799999999999997</v>
      </c>
      <c r="G268" s="3">
        <f t="shared" si="134"/>
        <v>257.20863309352353</v>
      </c>
      <c r="H268" s="3">
        <f t="shared" si="135"/>
        <v>107.82541057508477</v>
      </c>
      <c r="I268">
        <f t="shared" si="120"/>
        <v>1.0782541057508477E-4</v>
      </c>
      <c r="J268" s="4">
        <f t="shared" si="136"/>
        <v>416.22334244801016</v>
      </c>
      <c r="K268" s="40">
        <f t="shared" si="137"/>
        <v>3.8601600515879411</v>
      </c>
      <c r="L268" s="40">
        <f t="shared" si="121"/>
        <v>2.1398399484120589</v>
      </c>
      <c r="M268" s="10">
        <f t="shared" si="138"/>
        <v>4.7569210880763535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13.584605296507007</v>
      </c>
      <c r="Q268" s="42">
        <f t="shared" si="140"/>
        <v>0.21624906221883594</v>
      </c>
      <c r="R268" s="4">
        <f t="shared" si="141"/>
        <v>169497.07945630964</v>
      </c>
      <c r="S268">
        <f t="shared" si="122"/>
        <v>1.6949707945630965E-4</v>
      </c>
      <c r="T268" s="41">
        <f t="shared" si="123"/>
        <v>1.5306594625102239E-4</v>
      </c>
      <c r="U268" s="42">
        <f t="shared" si="142"/>
        <v>0.30417098393832043</v>
      </c>
      <c r="V268" s="42">
        <f t="shared" si="143"/>
        <v>0.57556915049870883</v>
      </c>
      <c r="W268" s="42">
        <f t="shared" si="144"/>
        <v>0.56989402658286048</v>
      </c>
      <c r="X268" s="42">
        <f t="shared" si="145"/>
        <v>5.6751239158483457E-3</v>
      </c>
      <c r="Y268" s="42">
        <f t="shared" si="119"/>
        <v>2.2770097914063241E-3</v>
      </c>
      <c r="Z268" s="10">
        <f t="shared" si="146"/>
        <v>14.876005063021097</v>
      </c>
      <c r="AA268">
        <f t="shared" si="124"/>
        <v>4758539.6830813466</v>
      </c>
      <c r="AB268" s="10">
        <f t="shared" si="125"/>
        <v>4.7585396830813469</v>
      </c>
      <c r="AC268" s="10">
        <f t="shared" si="126"/>
        <v>4.6575396830813469</v>
      </c>
      <c r="AD268" s="3">
        <f t="shared" si="127"/>
        <v>675.49524047590228</v>
      </c>
      <c r="AI268" s="94">
        <f t="shared" si="128"/>
        <v>0.56989402658286048</v>
      </c>
    </row>
    <row r="269" spans="2:35">
      <c r="B269" s="39">
        <f t="shared" si="129"/>
        <v>241</v>
      </c>
      <c r="C269" s="42">
        <f t="shared" si="130"/>
        <v>2.8607913669067098</v>
      </c>
      <c r="D269" s="10">
        <f t="shared" si="131"/>
        <v>7.0392086330933168</v>
      </c>
      <c r="E269" s="40">
        <f t="shared" si="132"/>
        <v>22.721582733813364</v>
      </c>
      <c r="F269" s="40">
        <f t="shared" si="133"/>
        <v>36.799999999999997</v>
      </c>
      <c r="G269" s="3">
        <f t="shared" si="134"/>
        <v>257.11366906474655</v>
      </c>
      <c r="H269" s="3">
        <f t="shared" si="135"/>
        <v>107.82541057508477</v>
      </c>
      <c r="I269">
        <f t="shared" si="120"/>
        <v>1.0782541057508477E-4</v>
      </c>
      <c r="J269" s="4">
        <f t="shared" si="136"/>
        <v>417.07023955180534</v>
      </c>
      <c r="K269" s="40">
        <f t="shared" si="137"/>
        <v>3.8680143885135161</v>
      </c>
      <c r="L269" s="40">
        <f t="shared" si="121"/>
        <v>2.1319856114864839</v>
      </c>
      <c r="M269" s="10">
        <f t="shared" si="138"/>
        <v>4.7585396830813469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13.586079643288553</v>
      </c>
      <c r="Q269" s="42">
        <f t="shared" si="140"/>
        <v>0.21712278767229942</v>
      </c>
      <c r="R269" s="4">
        <f t="shared" si="141"/>
        <v>169216.75059858355</v>
      </c>
      <c r="S269">
        <f t="shared" si="122"/>
        <v>1.6921675059858353E-4</v>
      </c>
      <c r="T269" s="41">
        <f t="shared" si="123"/>
        <v>1.533462751087485E-4</v>
      </c>
      <c r="U269" s="42">
        <f t="shared" si="142"/>
        <v>0.30366791978668806</v>
      </c>
      <c r="V269" s="42">
        <f t="shared" si="143"/>
        <v>0.5757691385070739</v>
      </c>
      <c r="W269" s="42">
        <f t="shared" si="144"/>
        <v>0.57009214583946999</v>
      </c>
      <c r="X269" s="42">
        <f t="shared" si="145"/>
        <v>5.6769926676039084E-3</v>
      </c>
      <c r="Y269" s="42">
        <f t="shared" si="119"/>
        <v>2.2819699243991354E-3</v>
      </c>
      <c r="Z269" s="10">
        <f t="shared" si="146"/>
        <v>14.881156537912851</v>
      </c>
      <c r="AA269">
        <f t="shared" si="124"/>
        <v>4760152.5622537527</v>
      </c>
      <c r="AB269" s="10">
        <f t="shared" si="125"/>
        <v>4.7601525622537526</v>
      </c>
      <c r="AC269" s="10">
        <f t="shared" si="126"/>
        <v>4.6591525622537526</v>
      </c>
      <c r="AD269" s="3">
        <f t="shared" si="127"/>
        <v>675.72916058792646</v>
      </c>
      <c r="AI269" s="94">
        <f t="shared" si="128"/>
        <v>0.57009214583946999</v>
      </c>
    </row>
    <row r="270" spans="2:35">
      <c r="B270" s="39">
        <f t="shared" si="129"/>
        <v>242</v>
      </c>
      <c r="C270" s="42">
        <f t="shared" si="130"/>
        <v>2.8726618705038329</v>
      </c>
      <c r="D270" s="10">
        <f t="shared" si="131"/>
        <v>7.0273381294961936</v>
      </c>
      <c r="E270" s="40">
        <f t="shared" si="132"/>
        <v>22.74532374100761</v>
      </c>
      <c r="F270" s="40">
        <f t="shared" si="133"/>
        <v>36.799999999999997</v>
      </c>
      <c r="G270" s="3">
        <f t="shared" si="134"/>
        <v>257.01870503596956</v>
      </c>
      <c r="H270" s="3">
        <f t="shared" si="135"/>
        <v>107.82541057508477</v>
      </c>
      <c r="I270">
        <f t="shared" si="120"/>
        <v>1.0782541057508477E-4</v>
      </c>
      <c r="J270" s="4">
        <f t="shared" si="136"/>
        <v>417.91802201205189</v>
      </c>
      <c r="K270" s="40">
        <f t="shared" si="137"/>
        <v>3.8758769364576873</v>
      </c>
      <c r="L270" s="40">
        <f t="shared" si="121"/>
        <v>2.1241230635423127</v>
      </c>
      <c r="M270" s="10">
        <f t="shared" si="138"/>
        <v>4.7601525622537526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13.587548443958942</v>
      </c>
      <c r="Q270" s="42">
        <f t="shared" si="140"/>
        <v>0.21799641867689767</v>
      </c>
      <c r="R270" s="4">
        <f t="shared" si="141"/>
        <v>168936.35503721071</v>
      </c>
      <c r="S270">
        <f t="shared" si="122"/>
        <v>1.6893635503721071E-4</v>
      </c>
      <c r="T270" s="41">
        <f t="shared" si="123"/>
        <v>1.5362667067012132E-4</v>
      </c>
      <c r="U270" s="42">
        <f t="shared" si="142"/>
        <v>0.30316473593202647</v>
      </c>
      <c r="V270" s="42">
        <f t="shared" si="143"/>
        <v>0.57596840315091158</v>
      </c>
      <c r="W270" s="42">
        <f t="shared" si="144"/>
        <v>0.57028956546677179</v>
      </c>
      <c r="X270" s="42">
        <f t="shared" si="145"/>
        <v>5.6788376841397925E-3</v>
      </c>
      <c r="Y270" s="42">
        <f t="shared" si="119"/>
        <v>2.2869311330700809E-3</v>
      </c>
      <c r="Z270" s="10">
        <f t="shared" si="146"/>
        <v>14.886289750955747</v>
      </c>
      <c r="AA270">
        <f t="shared" si="124"/>
        <v>4761759.7238100776</v>
      </c>
      <c r="AB270" s="10">
        <f t="shared" si="125"/>
        <v>4.7617597238100773</v>
      </c>
      <c r="AC270" s="10">
        <f t="shared" si="126"/>
        <v>4.6607597238100773</v>
      </c>
      <c r="AD270" s="3">
        <f t="shared" si="127"/>
        <v>675.96225145903952</v>
      </c>
      <c r="AI270" s="94">
        <f t="shared" si="128"/>
        <v>0.57028956546677179</v>
      </c>
    </row>
    <row r="271" spans="2:35">
      <c r="B271" s="39">
        <f t="shared" si="129"/>
        <v>243</v>
      </c>
      <c r="C271" s="42">
        <f t="shared" si="130"/>
        <v>2.8845323741009561</v>
      </c>
      <c r="D271" s="10">
        <f t="shared" si="131"/>
        <v>7.0154676258990705</v>
      </c>
      <c r="E271" s="40">
        <f t="shared" si="132"/>
        <v>22.769064748201856</v>
      </c>
      <c r="F271" s="40">
        <f t="shared" si="133"/>
        <v>36.799999999999997</v>
      </c>
      <c r="G271" s="3">
        <f t="shared" si="134"/>
        <v>256.92374100719258</v>
      </c>
      <c r="H271" s="3">
        <f t="shared" si="135"/>
        <v>107.82541057508477</v>
      </c>
      <c r="I271">
        <f t="shared" si="120"/>
        <v>1.0782541057508477E-4</v>
      </c>
      <c r="J271" s="4">
        <f t="shared" si="136"/>
        <v>418.76668982875003</v>
      </c>
      <c r="K271" s="40">
        <f t="shared" si="137"/>
        <v>3.8837476954204568</v>
      </c>
      <c r="L271" s="40">
        <f t="shared" si="121"/>
        <v>2.1162523045795432</v>
      </c>
      <c r="M271" s="10">
        <f t="shared" si="138"/>
        <v>4.7617597238100773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13.589011700691501</v>
      </c>
      <c r="Q271" s="42">
        <f t="shared" si="140"/>
        <v>0.21886995560942671</v>
      </c>
      <c r="R271" s="4">
        <f t="shared" si="141"/>
        <v>168655.89302442214</v>
      </c>
      <c r="S271">
        <f t="shared" si="122"/>
        <v>1.6865589302442213E-4</v>
      </c>
      <c r="T271" s="41">
        <f t="shared" si="123"/>
        <v>1.5390713268290991E-4</v>
      </c>
      <c r="U271" s="42">
        <f t="shared" si="142"/>
        <v>0.30266143282697677</v>
      </c>
      <c r="V271" s="42">
        <f t="shared" si="143"/>
        <v>0.57616694418695691</v>
      </c>
      <c r="W271" s="42">
        <f t="shared" si="144"/>
        <v>0.57048628524646239</v>
      </c>
      <c r="X271" s="42">
        <f t="shared" si="145"/>
        <v>5.6806589404945207E-3</v>
      </c>
      <c r="Y271" s="42">
        <f t="shared" si="119"/>
        <v>2.2918933984557039E-3</v>
      </c>
      <c r="Z271" s="10">
        <f t="shared" si="146"/>
        <v>14.891404696477718</v>
      </c>
      <c r="AA271">
        <f t="shared" si="124"/>
        <v>4763361.1659744531</v>
      </c>
      <c r="AB271" s="10">
        <f t="shared" si="125"/>
        <v>4.7633611659744535</v>
      </c>
      <c r="AC271" s="10">
        <f t="shared" si="126"/>
        <v>4.6623611659744535</v>
      </c>
      <c r="AD271" s="3">
        <f t="shared" si="127"/>
        <v>676.1945128316828</v>
      </c>
      <c r="AI271" s="94">
        <f t="shared" si="128"/>
        <v>0.57048628524646239</v>
      </c>
    </row>
    <row r="272" spans="2:35">
      <c r="B272" s="39">
        <f t="shared" si="129"/>
        <v>244</v>
      </c>
      <c r="C272" s="42">
        <f t="shared" si="130"/>
        <v>2.8964028776980792</v>
      </c>
      <c r="D272" s="10">
        <f t="shared" si="131"/>
        <v>7.0035971223019473</v>
      </c>
      <c r="E272" s="40">
        <f t="shared" si="132"/>
        <v>22.792805755396103</v>
      </c>
      <c r="F272" s="40">
        <f t="shared" si="133"/>
        <v>36.799999999999997</v>
      </c>
      <c r="G272" s="3">
        <f t="shared" si="134"/>
        <v>256.82877697841559</v>
      </c>
      <c r="H272" s="3">
        <f t="shared" si="135"/>
        <v>107.82541057508477</v>
      </c>
      <c r="I272">
        <f t="shared" si="120"/>
        <v>1.0782541057508477E-4</v>
      </c>
      <c r="J272" s="4">
        <f t="shared" si="136"/>
        <v>419.61624300189953</v>
      </c>
      <c r="K272" s="40">
        <f t="shared" si="137"/>
        <v>3.8916266654018221</v>
      </c>
      <c r="L272" s="40">
        <f t="shared" si="121"/>
        <v>2.1083733345981779</v>
      </c>
      <c r="M272" s="10">
        <f t="shared" si="138"/>
        <v>4.7633611659744535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13.590469415650931</v>
      </c>
      <c r="Q272" s="42">
        <f t="shared" si="140"/>
        <v>0.21974339884630659</v>
      </c>
      <c r="R272" s="4">
        <f t="shared" si="141"/>
        <v>168375.36481244888</v>
      </c>
      <c r="S272">
        <f t="shared" si="122"/>
        <v>1.6837536481244887E-4</v>
      </c>
      <c r="T272" s="41">
        <f t="shared" si="123"/>
        <v>1.5418766089488316E-4</v>
      </c>
      <c r="U272" s="42">
        <f t="shared" si="142"/>
        <v>0.3021580109241801</v>
      </c>
      <c r="V272" s="42">
        <f t="shared" si="143"/>
        <v>0.57636476137247661</v>
      </c>
      <c r="W272" s="42">
        <f t="shared" si="144"/>
        <v>0.570682304961172</v>
      </c>
      <c r="X272" s="42">
        <f t="shared" si="145"/>
        <v>5.6824564113046039E-3</v>
      </c>
      <c r="Y272" s="42">
        <f t="shared" si="119"/>
        <v>2.2968567015770225E-3</v>
      </c>
      <c r="Z272" s="10">
        <f t="shared" si="146"/>
        <v>14.896501368828051</v>
      </c>
      <c r="AA272">
        <f t="shared" si="124"/>
        <v>4764956.8869776912</v>
      </c>
      <c r="AB272" s="10">
        <f t="shared" si="125"/>
        <v>4.764956886977691</v>
      </c>
      <c r="AC272" s="10">
        <f t="shared" si="126"/>
        <v>4.6639568869776911</v>
      </c>
      <c r="AD272" s="3">
        <f t="shared" si="127"/>
        <v>676.42594444926635</v>
      </c>
      <c r="AI272" s="94">
        <f t="shared" si="128"/>
        <v>0.570682304961172</v>
      </c>
    </row>
    <row r="273" spans="2:35">
      <c r="B273" s="39">
        <f t="shared" si="129"/>
        <v>245</v>
      </c>
      <c r="C273" s="42">
        <f t="shared" si="130"/>
        <v>2.9082733812952024</v>
      </c>
      <c r="D273" s="10">
        <f t="shared" si="131"/>
        <v>6.9917266187048241</v>
      </c>
      <c r="E273" s="40">
        <f t="shared" si="132"/>
        <v>22.816546762590349</v>
      </c>
      <c r="F273" s="40">
        <f t="shared" si="133"/>
        <v>36.799999999999997</v>
      </c>
      <c r="G273" s="3">
        <f t="shared" si="134"/>
        <v>256.7338129496386</v>
      </c>
      <c r="H273" s="3">
        <f t="shared" si="135"/>
        <v>107.82541057508477</v>
      </c>
      <c r="I273">
        <f t="shared" si="120"/>
        <v>1.0782541057508477E-4</v>
      </c>
      <c r="J273" s="4">
        <f t="shared" si="136"/>
        <v>420.46668153150051</v>
      </c>
      <c r="K273" s="40">
        <f t="shared" si="137"/>
        <v>3.8995138464017849</v>
      </c>
      <c r="L273" s="40">
        <f t="shared" si="121"/>
        <v>2.1004861535982151</v>
      </c>
      <c r="M273" s="10">
        <f t="shared" si="138"/>
        <v>4.764956886977691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13.591921590992502</v>
      </c>
      <c r="Q273" s="42">
        <f t="shared" si="140"/>
        <v>0.22061674876358317</v>
      </c>
      <c r="R273" s="4">
        <f t="shared" si="141"/>
        <v>168094.77065352199</v>
      </c>
      <c r="S273">
        <f t="shared" si="122"/>
        <v>1.6809477065352199E-4</v>
      </c>
      <c r="T273" s="41">
        <f t="shared" si="123"/>
        <v>1.5446825505381005E-4</v>
      </c>
      <c r="U273" s="42">
        <f t="shared" si="142"/>
        <v>0.30165447067627787</v>
      </c>
      <c r="V273" s="42">
        <f t="shared" si="143"/>
        <v>0.5765618544654374</v>
      </c>
      <c r="W273" s="42">
        <f t="shared" si="144"/>
        <v>0.57087762439434875</v>
      </c>
      <c r="X273" s="42">
        <f t="shared" si="145"/>
        <v>5.6842300710886473E-3</v>
      </c>
      <c r="Y273" s="42">
        <f t="shared" si="119"/>
        <v>2.3018210234393888E-3</v>
      </c>
      <c r="Z273" s="10">
        <f t="shared" si="146"/>
        <v>14.901579762375992</v>
      </c>
      <c r="AA273">
        <f t="shared" si="124"/>
        <v>4766546.8850568552</v>
      </c>
      <c r="AB273" s="10">
        <f t="shared" si="125"/>
        <v>4.7665468850568553</v>
      </c>
      <c r="AC273" s="10">
        <f t="shared" si="126"/>
        <v>4.6655468850568553</v>
      </c>
      <c r="AD273" s="3">
        <f t="shared" si="127"/>
        <v>676.65654605610666</v>
      </c>
      <c r="AI273" s="94">
        <f t="shared" si="128"/>
        <v>0.57087762439434875</v>
      </c>
    </row>
    <row r="274" spans="2:35">
      <c r="B274" s="39">
        <f t="shared" si="129"/>
        <v>246</v>
      </c>
      <c r="C274" s="42">
        <f t="shared" si="130"/>
        <v>2.9201438848923256</v>
      </c>
      <c r="D274" s="10">
        <f t="shared" si="131"/>
        <v>6.979856115107701</v>
      </c>
      <c r="E274" s="40">
        <f t="shared" si="132"/>
        <v>22.840287769784595</v>
      </c>
      <c r="F274" s="40">
        <f t="shared" si="133"/>
        <v>36.799999999999997</v>
      </c>
      <c r="G274" s="3">
        <f t="shared" si="134"/>
        <v>256.63884892086162</v>
      </c>
      <c r="H274" s="3">
        <f t="shared" si="135"/>
        <v>107.82541057508477</v>
      </c>
      <c r="I274">
        <f t="shared" si="120"/>
        <v>1.0782541057508477E-4</v>
      </c>
      <c r="J274" s="4">
        <f t="shared" si="136"/>
        <v>421.31800541755308</v>
      </c>
      <c r="K274" s="40">
        <f t="shared" si="137"/>
        <v>3.9074092384203456</v>
      </c>
      <c r="L274" s="40">
        <f t="shared" si="121"/>
        <v>2.0925907615796544</v>
      </c>
      <c r="M274" s="10">
        <f t="shared" si="138"/>
        <v>4.7665468850568553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13.593368228861669</v>
      </c>
      <c r="Q274" s="42">
        <f t="shared" si="140"/>
        <v>0.2214900057369299</v>
      </c>
      <c r="R274" s="4">
        <f t="shared" si="141"/>
        <v>167814.11079987246</v>
      </c>
      <c r="S274">
        <f t="shared" si="122"/>
        <v>1.6781411079987247E-4</v>
      </c>
      <c r="T274" s="41">
        <f t="shared" si="123"/>
        <v>1.5474891490745957E-4</v>
      </c>
      <c r="U274" s="42">
        <f t="shared" si="142"/>
        <v>0.30115081253591108</v>
      </c>
      <c r="V274" s="42">
        <f t="shared" si="143"/>
        <v>0.57675822322556469</v>
      </c>
      <c r="W274" s="42">
        <f t="shared" si="144"/>
        <v>0.57107224333020523</v>
      </c>
      <c r="X274" s="42">
        <f t="shared" si="145"/>
        <v>5.6859798953594609E-3</v>
      </c>
      <c r="Y274" s="42">
        <f t="shared" si="119"/>
        <v>2.3067863450333208E-3</v>
      </c>
      <c r="Z274" s="10">
        <f t="shared" si="146"/>
        <v>14.90663987151566</v>
      </c>
      <c r="AA274">
        <f t="shared" si="124"/>
        <v>4768131.1584567958</v>
      </c>
      <c r="AB274" s="10">
        <f t="shared" si="125"/>
        <v>4.7681311584567956</v>
      </c>
      <c r="AC274" s="10">
        <f t="shared" si="126"/>
        <v>4.6671311584567956</v>
      </c>
      <c r="AD274" s="3">
        <f t="shared" si="127"/>
        <v>676.88631739764992</v>
      </c>
      <c r="AI274" s="94">
        <f t="shared" si="128"/>
        <v>0.57107224333020523</v>
      </c>
    </row>
    <row r="275" spans="2:35">
      <c r="B275" s="39">
        <f t="shared" si="129"/>
        <v>247</v>
      </c>
      <c r="C275" s="42">
        <f t="shared" si="130"/>
        <v>2.9320143884894487</v>
      </c>
      <c r="D275" s="10">
        <f t="shared" si="131"/>
        <v>6.9679856115105778</v>
      </c>
      <c r="E275" s="40">
        <f t="shared" si="132"/>
        <v>22.864028776978842</v>
      </c>
      <c r="F275" s="40">
        <f t="shared" si="133"/>
        <v>36.799999999999997</v>
      </c>
      <c r="G275" s="3">
        <f t="shared" si="134"/>
        <v>256.54388489208463</v>
      </c>
      <c r="H275" s="3">
        <f t="shared" si="135"/>
        <v>107.82541057508477</v>
      </c>
      <c r="I275">
        <f t="shared" si="120"/>
        <v>1.0782541057508477E-4</v>
      </c>
      <c r="J275" s="4">
        <f t="shared" si="136"/>
        <v>422.17021466005701</v>
      </c>
      <c r="K275" s="40">
        <f t="shared" si="137"/>
        <v>3.9153128414575025</v>
      </c>
      <c r="L275" s="40">
        <f t="shared" si="121"/>
        <v>2.0846871585424975</v>
      </c>
      <c r="M275" s="10">
        <f t="shared" si="138"/>
        <v>4.7681311584567956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13.594809331395481</v>
      </c>
      <c r="Q275" s="42">
        <f t="shared" si="140"/>
        <v>0.22236317014164941</v>
      </c>
      <c r="R275" s="4">
        <f t="shared" si="141"/>
        <v>167533.38550373144</v>
      </c>
      <c r="S275">
        <f t="shared" si="122"/>
        <v>1.6753338550373143E-4</v>
      </c>
      <c r="T275" s="41">
        <f t="shared" si="123"/>
        <v>1.550296402036006E-4</v>
      </c>
      <c r="U275" s="42">
        <f t="shared" si="142"/>
        <v>0.3006470369557212</v>
      </c>
      <c r="V275" s="42">
        <f t="shared" si="143"/>
        <v>0.5769538674125243</v>
      </c>
      <c r="W275" s="42">
        <f t="shared" si="144"/>
        <v>0.57126616155390819</v>
      </c>
      <c r="X275" s="42">
        <f t="shared" si="145"/>
        <v>5.68770585861611E-3</v>
      </c>
      <c r="Y275" s="42">
        <f t="shared" si="119"/>
        <v>2.3117526473335789E-3</v>
      </c>
      <c r="Z275" s="10">
        <f t="shared" si="146"/>
        <v>14.911681690659615</v>
      </c>
      <c r="AA275">
        <f t="shared" si="124"/>
        <v>4769709.7054281374</v>
      </c>
      <c r="AB275" s="10">
        <f t="shared" si="125"/>
        <v>4.7697097054281379</v>
      </c>
      <c r="AC275" s="10">
        <f t="shared" si="126"/>
        <v>4.6687097054281379</v>
      </c>
      <c r="AD275" s="3">
        <f t="shared" si="127"/>
        <v>677.1152582201795</v>
      </c>
      <c r="AI275" s="94">
        <f t="shared" si="128"/>
        <v>0.57126616155390819</v>
      </c>
    </row>
    <row r="276" spans="2:35">
      <c r="B276" s="39">
        <f t="shared" si="129"/>
        <v>248</v>
      </c>
      <c r="C276" s="42">
        <f t="shared" si="130"/>
        <v>2.9438848920865719</v>
      </c>
      <c r="D276" s="10">
        <f t="shared" si="131"/>
        <v>6.9561151079134547</v>
      </c>
      <c r="E276" s="40">
        <f t="shared" si="132"/>
        <v>22.887769784173088</v>
      </c>
      <c r="F276" s="40">
        <f t="shared" si="133"/>
        <v>36.799999999999997</v>
      </c>
      <c r="G276" s="3">
        <f t="shared" si="134"/>
        <v>256.44892086330765</v>
      </c>
      <c r="H276" s="3">
        <f t="shared" si="135"/>
        <v>107.82541057508477</v>
      </c>
      <c r="I276">
        <f t="shared" si="120"/>
        <v>1.0782541057508477E-4</v>
      </c>
      <c r="J276" s="4">
        <f t="shared" si="136"/>
        <v>423.02330925901242</v>
      </c>
      <c r="K276" s="40">
        <f t="shared" si="137"/>
        <v>3.9232246555132568</v>
      </c>
      <c r="L276" s="40">
        <f t="shared" si="121"/>
        <v>2.0767753444867432</v>
      </c>
      <c r="M276" s="10">
        <f t="shared" si="138"/>
        <v>4.7697097054281379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13.596244900720784</v>
      </c>
      <c r="Q276" s="42">
        <f t="shared" si="140"/>
        <v>0.22323624235267542</v>
      </c>
      <c r="R276" s="4">
        <f t="shared" si="141"/>
        <v>167252.59501732988</v>
      </c>
      <c r="S276">
        <f t="shared" si="122"/>
        <v>1.6725259501732987E-4</v>
      </c>
      <c r="T276" s="41">
        <f t="shared" si="123"/>
        <v>1.5531043069000216E-4</v>
      </c>
      <c r="U276" s="42">
        <f t="shared" si="142"/>
        <v>0.30014314438834933</v>
      </c>
      <c r="V276" s="42">
        <f t="shared" si="143"/>
        <v>0.57714878678788795</v>
      </c>
      <c r="W276" s="42">
        <f t="shared" si="144"/>
        <v>0.57145937885133014</v>
      </c>
      <c r="X276" s="42">
        <f t="shared" si="145"/>
        <v>5.689407936557811E-3</v>
      </c>
      <c r="Y276" s="42">
        <f t="shared" si="119"/>
        <v>2.3167199113001782E-3</v>
      </c>
      <c r="Z276" s="10">
        <f t="shared" si="146"/>
        <v>14.916705214244912</v>
      </c>
      <c r="AA276">
        <f t="shared" si="124"/>
        <v>4771282.5242291726</v>
      </c>
      <c r="AB276" s="10">
        <f t="shared" si="125"/>
        <v>4.7712825242291723</v>
      </c>
      <c r="AC276" s="10">
        <f t="shared" si="126"/>
        <v>4.6702825242291723</v>
      </c>
      <c r="AD276" s="3">
        <f t="shared" si="127"/>
        <v>677.34336827109098</v>
      </c>
      <c r="AI276" s="94">
        <f t="shared" si="128"/>
        <v>0.57145937885133014</v>
      </c>
    </row>
    <row r="277" spans="2:35">
      <c r="B277" s="39">
        <f t="shared" si="129"/>
        <v>249</v>
      </c>
      <c r="C277" s="42">
        <f t="shared" si="130"/>
        <v>2.9557553956836951</v>
      </c>
      <c r="D277" s="10">
        <f t="shared" si="131"/>
        <v>6.9442446043163315</v>
      </c>
      <c r="E277" s="40">
        <f t="shared" si="132"/>
        <v>22.911510791367334</v>
      </c>
      <c r="F277" s="40">
        <f t="shared" si="133"/>
        <v>36.799999999999997</v>
      </c>
      <c r="G277" s="3">
        <f t="shared" si="134"/>
        <v>256.35395683453066</v>
      </c>
      <c r="H277" s="3">
        <f t="shared" si="135"/>
        <v>107.82541057508477</v>
      </c>
      <c r="I277">
        <f t="shared" si="120"/>
        <v>1.0782541057508477E-4</v>
      </c>
      <c r="J277" s="4">
        <f t="shared" si="136"/>
        <v>423.87728921441931</v>
      </c>
      <c r="K277" s="40">
        <f t="shared" si="137"/>
        <v>3.9311446805876078</v>
      </c>
      <c r="L277" s="40">
        <f t="shared" si="121"/>
        <v>2.0688553194123922</v>
      </c>
      <c r="M277" s="10">
        <f t="shared" si="138"/>
        <v>4.7712825242291723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13.597674938955954</v>
      </c>
      <c r="Q277" s="42">
        <f t="shared" si="140"/>
        <v>0.22410922274457429</v>
      </c>
      <c r="R277" s="4">
        <f t="shared" si="141"/>
        <v>166971.73959289887</v>
      </c>
      <c r="S277">
        <f t="shared" si="122"/>
        <v>1.6697173959289886E-4</v>
      </c>
      <c r="T277" s="41">
        <f t="shared" si="123"/>
        <v>1.5559128611443318E-4</v>
      </c>
      <c r="U277" s="42">
        <f t="shared" si="142"/>
        <v>0.29963913528643665</v>
      </c>
      <c r="V277" s="42">
        <f t="shared" si="143"/>
        <v>0.57734298111366888</v>
      </c>
      <c r="W277" s="42">
        <f t="shared" si="144"/>
        <v>0.57165189500928271</v>
      </c>
      <c r="X277" s="42">
        <f t="shared" si="145"/>
        <v>5.6910861043861782E-3</v>
      </c>
      <c r="Y277" s="42">
        <f t="shared" si="119"/>
        <v>2.3216881178779155E-3</v>
      </c>
      <c r="Z277" s="10">
        <f t="shared" si="146"/>
        <v>14.921710436729578</v>
      </c>
      <c r="AA277">
        <f t="shared" si="124"/>
        <v>4772849.6131247617</v>
      </c>
      <c r="AB277" s="10">
        <f t="shared" si="125"/>
        <v>4.7728496131247615</v>
      </c>
      <c r="AC277" s="10">
        <f t="shared" si="126"/>
        <v>4.6718496131247615</v>
      </c>
      <c r="AD277" s="3">
        <f t="shared" si="127"/>
        <v>677.57064729873264</v>
      </c>
      <c r="AI277" s="94">
        <f t="shared" si="128"/>
        <v>0.57165189500928271</v>
      </c>
    </row>
    <row r="278" spans="2:35">
      <c r="B278" s="39">
        <f t="shared" si="129"/>
        <v>250</v>
      </c>
      <c r="C278" s="42">
        <f t="shared" si="130"/>
        <v>2.9676258992808182</v>
      </c>
      <c r="D278" s="10">
        <f t="shared" si="131"/>
        <v>6.9323741007192083</v>
      </c>
      <c r="E278" s="40">
        <f t="shared" si="132"/>
        <v>22.93525179856158</v>
      </c>
      <c r="F278" s="40">
        <f t="shared" si="133"/>
        <v>36.799999999999997</v>
      </c>
      <c r="G278" s="3">
        <f t="shared" si="134"/>
        <v>256.25899280575368</v>
      </c>
      <c r="H278" s="3">
        <f t="shared" si="135"/>
        <v>107.82541057508477</v>
      </c>
      <c r="I278">
        <f t="shared" si="120"/>
        <v>1.0782541057508477E-4</v>
      </c>
      <c r="J278" s="4">
        <f t="shared" si="136"/>
        <v>424.73215452627767</v>
      </c>
      <c r="K278" s="40">
        <f t="shared" si="137"/>
        <v>3.9390729166805563</v>
      </c>
      <c r="L278" s="40">
        <f t="shared" si="121"/>
        <v>2.0609270833194437</v>
      </c>
      <c r="M278" s="10">
        <f t="shared" si="138"/>
        <v>4.7728496131247615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13.599099448209923</v>
      </c>
      <c r="Q278" s="42">
        <f t="shared" si="140"/>
        <v>0.22498211169154686</v>
      </c>
      <c r="R278" s="4">
        <f t="shared" si="141"/>
        <v>166690.81948266947</v>
      </c>
      <c r="S278">
        <f t="shared" si="122"/>
        <v>1.6669081948266946E-4</v>
      </c>
      <c r="T278" s="41">
        <f t="shared" si="123"/>
        <v>1.5587220622466258E-4</v>
      </c>
      <c r="U278" s="42">
        <f t="shared" si="142"/>
        <v>0.2991350101026245</v>
      </c>
      <c r="V278" s="42">
        <f t="shared" si="143"/>
        <v>0.57753645015279909</v>
      </c>
      <c r="W278" s="42">
        <f t="shared" si="144"/>
        <v>0.57184370981538146</v>
      </c>
      <c r="X278" s="42">
        <f t="shared" si="145"/>
        <v>5.6927403374176233E-3</v>
      </c>
      <c r="Y278" s="42">
        <f t="shared" si="119"/>
        <v>2.3266572479964322E-3</v>
      </c>
      <c r="Z278" s="10">
        <f t="shared" si="146"/>
        <v>14.926697352592559</v>
      </c>
      <c r="AA278">
        <f t="shared" si="124"/>
        <v>4774410.9703863123</v>
      </c>
      <c r="AB278" s="10">
        <f t="shared" si="125"/>
        <v>4.7744109703863122</v>
      </c>
      <c r="AC278" s="10">
        <f t="shared" si="126"/>
        <v>4.6734109703863123</v>
      </c>
      <c r="AD278" s="3">
        <f t="shared" si="127"/>
        <v>677.79709505240203</v>
      </c>
      <c r="AI278" s="94">
        <f t="shared" si="128"/>
        <v>0.57184370981538146</v>
      </c>
    </row>
    <row r="279" spans="2:35">
      <c r="B279" s="39">
        <f t="shared" si="129"/>
        <v>251</v>
      </c>
      <c r="C279" s="42">
        <f t="shared" si="130"/>
        <v>2.9794964028779414</v>
      </c>
      <c r="D279" s="10">
        <f t="shared" si="131"/>
        <v>6.9205035971220852</v>
      </c>
      <c r="E279" s="40">
        <f t="shared" si="132"/>
        <v>22.958992805755827</v>
      </c>
      <c r="F279" s="40">
        <f t="shared" si="133"/>
        <v>36.799999999999997</v>
      </c>
      <c r="G279" s="3">
        <f t="shared" si="134"/>
        <v>256.16402877697669</v>
      </c>
      <c r="H279" s="3">
        <f t="shared" si="135"/>
        <v>107.82541057508477</v>
      </c>
      <c r="I279">
        <f t="shared" si="120"/>
        <v>1.0782541057508477E-4</v>
      </c>
      <c r="J279" s="4">
        <f t="shared" si="136"/>
        <v>425.58790519458739</v>
      </c>
      <c r="K279" s="40">
        <f t="shared" si="137"/>
        <v>3.9470093637921004</v>
      </c>
      <c r="L279" s="40">
        <f t="shared" si="121"/>
        <v>2.0529906362078996</v>
      </c>
      <c r="M279" s="10">
        <f t="shared" si="138"/>
        <v>4.7744109703863122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13.600518430582172</v>
      </c>
      <c r="Q279" s="42">
        <f t="shared" si="140"/>
        <v>0.22585490956743012</v>
      </c>
      <c r="R279" s="4">
        <f t="shared" si="141"/>
        <v>166409.83493887275</v>
      </c>
      <c r="S279">
        <f t="shared" si="122"/>
        <v>1.6640983493887275E-4</v>
      </c>
      <c r="T279" s="41">
        <f t="shared" si="123"/>
        <v>1.5615319076845929E-4</v>
      </c>
      <c r="U279" s="42">
        <f t="shared" si="142"/>
        <v>0.29863076928955412</v>
      </c>
      <c r="V279" s="42">
        <f t="shared" si="143"/>
        <v>0.57772919366937159</v>
      </c>
      <c r="W279" s="42">
        <f t="shared" si="144"/>
        <v>0.57203482305804332</v>
      </c>
      <c r="X279" s="42">
        <f t="shared" si="145"/>
        <v>5.6943706113282699E-3</v>
      </c>
      <c r="Y279" s="42">
        <f t="shared" si="119"/>
        <v>2.3316272825704915E-3</v>
      </c>
      <c r="Z279" s="10">
        <f t="shared" si="146"/>
        <v>14.931665956335019</v>
      </c>
      <c r="AA279">
        <f t="shared" si="124"/>
        <v>4775966.5942921918</v>
      </c>
      <c r="AB279" s="10">
        <f t="shared" si="125"/>
        <v>4.7759665942921918</v>
      </c>
      <c r="AC279" s="10">
        <f t="shared" si="126"/>
        <v>4.6749665942921919</v>
      </c>
      <c r="AD279" s="3">
        <f t="shared" si="127"/>
        <v>678.02271128240636</v>
      </c>
      <c r="AI279" s="94">
        <f t="shared" si="128"/>
        <v>0.57203482305804332</v>
      </c>
    </row>
    <row r="280" spans="2:35">
      <c r="B280" s="39">
        <f t="shared" si="129"/>
        <v>252</v>
      </c>
      <c r="C280" s="42">
        <f t="shared" si="130"/>
        <v>2.9913669064750645</v>
      </c>
      <c r="D280" s="10">
        <f t="shared" si="131"/>
        <v>6.908633093524962</v>
      </c>
      <c r="E280" s="40">
        <f t="shared" si="132"/>
        <v>22.982733812950073</v>
      </c>
      <c r="F280" s="40">
        <f t="shared" si="133"/>
        <v>36.799999999999997</v>
      </c>
      <c r="G280" s="3">
        <f t="shared" si="134"/>
        <v>256.06906474819971</v>
      </c>
      <c r="H280" s="3">
        <f t="shared" si="135"/>
        <v>107.82541057508477</v>
      </c>
      <c r="I280">
        <f t="shared" si="120"/>
        <v>1.0782541057508477E-4</v>
      </c>
      <c r="J280" s="4">
        <f t="shared" si="136"/>
        <v>426.44454121934871</v>
      </c>
      <c r="K280" s="40">
        <f t="shared" si="137"/>
        <v>3.9549540219222434</v>
      </c>
      <c r="L280" s="40">
        <f t="shared" si="121"/>
        <v>2.0450459780777566</v>
      </c>
      <c r="M280" s="10">
        <f t="shared" si="138"/>
        <v>4.7759665942921918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13.601931888163129</v>
      </c>
      <c r="Q280" s="42">
        <f t="shared" si="140"/>
        <v>0.22672761674569891</v>
      </c>
      <c r="R280" s="4">
        <f t="shared" si="141"/>
        <v>166128.78621373966</v>
      </c>
      <c r="S280">
        <f t="shared" si="122"/>
        <v>1.6612878621373965E-4</v>
      </c>
      <c r="T280" s="41">
        <f t="shared" si="123"/>
        <v>1.5643423949359238E-4</v>
      </c>
      <c r="U280" s="42">
        <f t="shared" si="142"/>
        <v>0.2981264132998665</v>
      </c>
      <c r="V280" s="42">
        <f t="shared" si="143"/>
        <v>0.57792121142870068</v>
      </c>
      <c r="W280" s="42">
        <f t="shared" si="144"/>
        <v>0.57222523452653673</v>
      </c>
      <c r="X280" s="42">
        <f t="shared" si="145"/>
        <v>5.6959769021639461E-3</v>
      </c>
      <c r="Y280" s="42">
        <f t="shared" si="119"/>
        <v>2.3365982025002631E-3</v>
      </c>
      <c r="Z280" s="10">
        <f t="shared" si="146"/>
        <v>14.936616242481692</v>
      </c>
      <c r="AA280">
        <f t="shared" si="124"/>
        <v>4777516.4831281435</v>
      </c>
      <c r="AB280" s="10">
        <f t="shared" si="125"/>
        <v>4.7775164831281431</v>
      </c>
      <c r="AC280" s="10">
        <f t="shared" si="126"/>
        <v>4.6765164831281432</v>
      </c>
      <c r="AD280" s="3">
        <f t="shared" si="127"/>
        <v>678.2474957401223</v>
      </c>
      <c r="AI280" s="94">
        <f t="shared" si="128"/>
        <v>0.57222523452653673</v>
      </c>
    </row>
    <row r="281" spans="2:35">
      <c r="B281" s="39">
        <f t="shared" si="129"/>
        <v>253</v>
      </c>
      <c r="C281" s="42">
        <f t="shared" si="130"/>
        <v>3.0032374100721877</v>
      </c>
      <c r="D281" s="10">
        <f t="shared" si="131"/>
        <v>6.8967625899278389</v>
      </c>
      <c r="E281" s="40">
        <f t="shared" si="132"/>
        <v>23.006474820144319</v>
      </c>
      <c r="F281" s="40">
        <f t="shared" si="133"/>
        <v>36.799999999999997</v>
      </c>
      <c r="G281" s="3">
        <f t="shared" si="134"/>
        <v>255.97410071942272</v>
      </c>
      <c r="H281" s="3">
        <f t="shared" si="135"/>
        <v>107.82541057508477</v>
      </c>
      <c r="I281">
        <f t="shared" si="120"/>
        <v>1.0782541057508477E-4</v>
      </c>
      <c r="J281" s="4">
        <f t="shared" si="136"/>
        <v>427.3020626005615</v>
      </c>
      <c r="K281" s="40">
        <f t="shared" si="137"/>
        <v>3.962906891070983</v>
      </c>
      <c r="L281" s="40">
        <f t="shared" si="121"/>
        <v>2.037093108929017</v>
      </c>
      <c r="M281" s="10">
        <f t="shared" si="138"/>
        <v>4.7775164831281431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13.603339823034572</v>
      </c>
      <c r="Q281" s="42">
        <f t="shared" si="140"/>
        <v>0.22760023359946763</v>
      </c>
      <c r="R281" s="4">
        <f t="shared" si="141"/>
        <v>165847.6735595013</v>
      </c>
      <c r="S281">
        <f t="shared" si="122"/>
        <v>1.6584767355950131E-4</v>
      </c>
      <c r="T281" s="41">
        <f t="shared" si="123"/>
        <v>1.5671535214783073E-4</v>
      </c>
      <c r="U281" s="42">
        <f t="shared" si="142"/>
        <v>0.29762194258620306</v>
      </c>
      <c r="V281" s="42">
        <f t="shared" si="143"/>
        <v>0.57811250319621887</v>
      </c>
      <c r="W281" s="42">
        <f t="shared" si="144"/>
        <v>0.57241494401103343</v>
      </c>
      <c r="X281" s="42">
        <f t="shared" si="145"/>
        <v>5.6975591851854412E-3</v>
      </c>
      <c r="Y281" s="42">
        <f t="shared" si="119"/>
        <v>2.3415699886706006E-3</v>
      </c>
      <c r="Z281" s="10">
        <f t="shared" si="146"/>
        <v>14.941548205575804</v>
      </c>
      <c r="AA281">
        <f t="shared" si="124"/>
        <v>4779060.6351857027</v>
      </c>
      <c r="AB281" s="10">
        <f t="shared" si="125"/>
        <v>4.7790606351857026</v>
      </c>
      <c r="AC281" s="10">
        <f t="shared" si="126"/>
        <v>4.6780606351857026</v>
      </c>
      <c r="AD281" s="3">
        <f t="shared" si="127"/>
        <v>678.47144817776689</v>
      </c>
      <c r="AI281" s="94">
        <f t="shared" si="128"/>
        <v>0.57241494401103343</v>
      </c>
    </row>
    <row r="282" spans="2:35">
      <c r="B282" s="39">
        <f t="shared" si="129"/>
        <v>254</v>
      </c>
      <c r="C282" s="42">
        <f t="shared" si="130"/>
        <v>3.0151079136693109</v>
      </c>
      <c r="D282" s="10">
        <f t="shared" si="131"/>
        <v>6.8848920863307157</v>
      </c>
      <c r="E282" s="40">
        <f t="shared" si="132"/>
        <v>23.030215827338566</v>
      </c>
      <c r="F282" s="40">
        <f t="shared" si="133"/>
        <v>36.799999999999997</v>
      </c>
      <c r="G282" s="3">
        <f t="shared" si="134"/>
        <v>255.87913669064574</v>
      </c>
      <c r="H282" s="3">
        <f t="shared" si="135"/>
        <v>107.82541057508477</v>
      </c>
      <c r="I282">
        <f t="shared" si="120"/>
        <v>1.0782541057508477E-4</v>
      </c>
      <c r="J282" s="4">
        <f t="shared" si="136"/>
        <v>428.16046933822565</v>
      </c>
      <c r="K282" s="40">
        <f t="shared" si="137"/>
        <v>3.9708679712383188</v>
      </c>
      <c r="L282" s="40">
        <f t="shared" si="121"/>
        <v>2.0291320287616812</v>
      </c>
      <c r="M282" s="10">
        <f t="shared" si="138"/>
        <v>4.7790606351857026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13.6047422372682</v>
      </c>
      <c r="Q282" s="42">
        <f t="shared" si="140"/>
        <v>0.22847276050149196</v>
      </c>
      <c r="R282" s="4">
        <f t="shared" si="141"/>
        <v>165566.49722838876</v>
      </c>
      <c r="S282">
        <f t="shared" si="122"/>
        <v>1.6556649722838877E-4</v>
      </c>
      <c r="T282" s="41">
        <f t="shared" si="123"/>
        <v>1.5699652847894326E-4</v>
      </c>
      <c r="U282" s="42">
        <f t="shared" si="142"/>
        <v>0.297117357601205</v>
      </c>
      <c r="V282" s="42">
        <f t="shared" si="143"/>
        <v>0.57830306873906379</v>
      </c>
      <c r="W282" s="42">
        <f t="shared" si="144"/>
        <v>0.57260395130241393</v>
      </c>
      <c r="X282" s="42">
        <f t="shared" si="145"/>
        <v>5.6991174366498587E-3</v>
      </c>
      <c r="Y282" s="42">
        <f t="shared" si="119"/>
        <v>2.3465426219518738E-3</v>
      </c>
      <c r="Z282" s="10">
        <f t="shared" si="146"/>
        <v>14.946461840183922</v>
      </c>
      <c r="AA282">
        <f t="shared" si="124"/>
        <v>4780599.048763711</v>
      </c>
      <c r="AB282" s="10">
        <f t="shared" si="125"/>
        <v>4.7805990487637109</v>
      </c>
      <c r="AC282" s="10">
        <f t="shared" si="126"/>
        <v>4.6795990487637109</v>
      </c>
      <c r="AD282" s="3">
        <f t="shared" si="127"/>
        <v>678.69456834861649</v>
      </c>
      <c r="AI282" s="94">
        <f t="shared" si="128"/>
        <v>0.57260395130241393</v>
      </c>
    </row>
    <row r="283" spans="2:35">
      <c r="B283" s="39">
        <f t="shared" si="129"/>
        <v>255</v>
      </c>
      <c r="C283" s="42">
        <f t="shared" si="130"/>
        <v>3.026978417266434</v>
      </c>
      <c r="D283" s="10">
        <f t="shared" si="131"/>
        <v>6.8730215827335925</v>
      </c>
      <c r="E283" s="40">
        <f t="shared" si="132"/>
        <v>23.053956834532812</v>
      </c>
      <c r="F283" s="40">
        <f t="shared" si="133"/>
        <v>36.799999999999997</v>
      </c>
      <c r="G283" s="3">
        <f t="shared" si="134"/>
        <v>255.78417266186875</v>
      </c>
      <c r="H283" s="3">
        <f t="shared" si="135"/>
        <v>107.82541057508477</v>
      </c>
      <c r="I283">
        <f t="shared" si="120"/>
        <v>1.0782541057508477E-4</v>
      </c>
      <c r="J283" s="4">
        <f t="shared" si="136"/>
        <v>429.0197614323414</v>
      </c>
      <c r="K283" s="40">
        <f t="shared" si="137"/>
        <v>3.978837262424253</v>
      </c>
      <c r="L283" s="40">
        <f t="shared" si="121"/>
        <v>2.021162737575747</v>
      </c>
      <c r="M283" s="10">
        <f t="shared" si="138"/>
        <v>4.7805990487637109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13.60613913292703</v>
      </c>
      <c r="Q283" s="42">
        <f t="shared" si="140"/>
        <v>0.22934519782417054</v>
      </c>
      <c r="R283" s="4">
        <f t="shared" si="141"/>
        <v>165285.25747263301</v>
      </c>
      <c r="S283">
        <f t="shared" si="122"/>
        <v>1.6528525747263302E-4</v>
      </c>
      <c r="T283" s="41">
        <f t="shared" si="123"/>
        <v>1.5727776823469902E-4</v>
      </c>
      <c r="U283" s="42">
        <f t="shared" si="142"/>
        <v>0.29661265879751353</v>
      </c>
      <c r="V283" s="42">
        <f t="shared" si="143"/>
        <v>0.57849290782509355</v>
      </c>
      <c r="W283" s="42">
        <f t="shared" si="144"/>
        <v>0.572792256192453</v>
      </c>
      <c r="X283" s="42">
        <f t="shared" si="145"/>
        <v>5.7006516326405521E-3</v>
      </c>
      <c r="Y283" s="42">
        <f t="shared" si="119"/>
        <v>2.3515160831997779E-3</v>
      </c>
      <c r="Z283" s="10">
        <f t="shared" si="146"/>
        <v>14.951357140894249</v>
      </c>
      <c r="AA283">
        <f t="shared" si="124"/>
        <v>4782131.7221677843</v>
      </c>
      <c r="AB283" s="10">
        <f t="shared" si="125"/>
        <v>4.7821317221677839</v>
      </c>
      <c r="AC283" s="10">
        <f t="shared" si="126"/>
        <v>4.6811317221677839</v>
      </c>
      <c r="AD283" s="3">
        <f t="shared" si="127"/>
        <v>678.91685600693029</v>
      </c>
      <c r="AI283" s="94">
        <f t="shared" si="128"/>
        <v>0.572792256192453</v>
      </c>
    </row>
    <row r="284" spans="2:35">
      <c r="B284" s="39">
        <f t="shared" si="129"/>
        <v>256</v>
      </c>
      <c r="C284" s="42">
        <f t="shared" si="130"/>
        <v>3.0388489208635572</v>
      </c>
      <c r="D284" s="10">
        <f t="shared" si="131"/>
        <v>6.8611510791364694</v>
      </c>
      <c r="E284" s="40">
        <f t="shared" si="132"/>
        <v>23.077697841727058</v>
      </c>
      <c r="F284" s="40">
        <f t="shared" si="133"/>
        <v>36.799999999999997</v>
      </c>
      <c r="G284" s="3">
        <f t="shared" si="134"/>
        <v>255.68920863309177</v>
      </c>
      <c r="H284" s="3">
        <f t="shared" si="135"/>
        <v>107.82541057508477</v>
      </c>
      <c r="I284">
        <f t="shared" si="120"/>
        <v>1.0782541057508477E-4</v>
      </c>
      <c r="J284" s="4">
        <f t="shared" si="136"/>
        <v>429.8799388829085</v>
      </c>
      <c r="K284" s="40">
        <f t="shared" si="137"/>
        <v>3.9868147646287833</v>
      </c>
      <c r="L284" s="40">
        <f t="shared" si="121"/>
        <v>2.0131852353712167</v>
      </c>
      <c r="M284" s="10">
        <f t="shared" si="138"/>
        <v>4.7821317221677839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13.607530512064939</v>
      </c>
      <c r="Q284" s="42">
        <f t="shared" si="140"/>
        <v>0.23021754593954669</v>
      </c>
      <c r="R284" s="4">
        <f t="shared" si="141"/>
        <v>165003.95454446514</v>
      </c>
      <c r="S284">
        <f t="shared" si="122"/>
        <v>1.6500395454446514E-4</v>
      </c>
      <c r="T284" s="41">
        <f t="shared" si="123"/>
        <v>1.575590711628669E-4</v>
      </c>
      <c r="U284" s="42">
        <f t="shared" si="142"/>
        <v>0.2961078466277699</v>
      </c>
      <c r="V284" s="42">
        <f t="shared" si="143"/>
        <v>0.57868202022303794</v>
      </c>
      <c r="W284" s="42">
        <f t="shared" si="144"/>
        <v>0.57297985847375477</v>
      </c>
      <c r="X284" s="42">
        <f t="shared" si="145"/>
        <v>5.7021617492831744E-3</v>
      </c>
      <c r="Y284" s="42">
        <f t="shared" si="119"/>
        <v>2.3564903532553349E-3</v>
      </c>
      <c r="Z284" s="10">
        <f t="shared" si="146"/>
        <v>14.9562341023162</v>
      </c>
      <c r="AA284">
        <f t="shared" si="124"/>
        <v>4783658.6537101818</v>
      </c>
      <c r="AB284" s="10">
        <f t="shared" si="125"/>
        <v>4.783658653710182</v>
      </c>
      <c r="AC284" s="10">
        <f t="shared" si="126"/>
        <v>4.682658653710182</v>
      </c>
      <c r="AD284" s="3">
        <f t="shared" si="127"/>
        <v>679.13831090793065</v>
      </c>
      <c r="AI284" s="94">
        <f t="shared" si="128"/>
        <v>0.57297985847375477</v>
      </c>
    </row>
    <row r="285" spans="2:35">
      <c r="B285" s="39">
        <f t="shared" si="129"/>
        <v>257</v>
      </c>
      <c r="C285" s="42">
        <f t="shared" si="130"/>
        <v>3.0507194244606803</v>
      </c>
      <c r="D285" s="10">
        <f t="shared" si="131"/>
        <v>6.8492805755393462</v>
      </c>
      <c r="E285" s="40">
        <f t="shared" si="132"/>
        <v>23.101438848921305</v>
      </c>
      <c r="F285" s="40">
        <f t="shared" si="133"/>
        <v>36.799999999999997</v>
      </c>
      <c r="G285" s="3">
        <f t="shared" si="134"/>
        <v>255.59424460431478</v>
      </c>
      <c r="H285" s="3">
        <f t="shared" si="135"/>
        <v>107.82541057508477</v>
      </c>
      <c r="I285">
        <f t="shared" si="120"/>
        <v>1.0782541057508477E-4</v>
      </c>
      <c r="J285" s="4">
        <f t="shared" si="136"/>
        <v>430.7410016899272</v>
      </c>
      <c r="K285" s="40">
        <f t="shared" si="137"/>
        <v>3.9948004778519115</v>
      </c>
      <c r="L285" s="40">
        <f t="shared" si="121"/>
        <v>2.0051995221480885</v>
      </c>
      <c r="M285" s="10">
        <f t="shared" si="138"/>
        <v>4.783658653710182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13.60891637672656</v>
      </c>
      <c r="Q285" s="42">
        <f t="shared" si="140"/>
        <v>0.23108980521931005</v>
      </c>
      <c r="R285" s="4">
        <f t="shared" si="141"/>
        <v>164722.58869611617</v>
      </c>
      <c r="S285">
        <f t="shared" si="122"/>
        <v>1.6472258869611617E-4</v>
      </c>
      <c r="T285" s="41">
        <f t="shared" si="123"/>
        <v>1.5784043701121586E-4</v>
      </c>
      <c r="U285" s="42">
        <f t="shared" si="142"/>
        <v>0.29560292154461526</v>
      </c>
      <c r="V285" s="42">
        <f t="shared" si="143"/>
        <v>0.57887040570278592</v>
      </c>
      <c r="W285" s="42">
        <f t="shared" si="144"/>
        <v>0.57316675793973615</v>
      </c>
      <c r="X285" s="42">
        <f t="shared" si="145"/>
        <v>5.7036477630497684E-3</v>
      </c>
      <c r="Y285" s="42">
        <f t="shared" si="119"/>
        <v>2.3614654129451565E-3</v>
      </c>
      <c r="Z285" s="10">
        <f t="shared" si="146"/>
        <v>14.961092719081581</v>
      </c>
      <c r="AA285">
        <f t="shared" si="124"/>
        <v>4785179.8417101707</v>
      </c>
      <c r="AB285" s="10">
        <f t="shared" si="125"/>
        <v>4.7851798417101703</v>
      </c>
      <c r="AC285" s="10">
        <f t="shared" si="126"/>
        <v>4.6841798417101703</v>
      </c>
      <c r="AD285" s="3">
        <f t="shared" si="127"/>
        <v>679.35893280785649</v>
      </c>
      <c r="AI285" s="94">
        <f t="shared" si="128"/>
        <v>0.57316675793973615</v>
      </c>
    </row>
    <row r="286" spans="2:35">
      <c r="B286" s="39">
        <f t="shared" si="129"/>
        <v>258</v>
      </c>
      <c r="C286" s="42">
        <f t="shared" si="130"/>
        <v>3.0625899280578035</v>
      </c>
      <c r="D286" s="10">
        <f t="shared" si="131"/>
        <v>6.8374100719422231</v>
      </c>
      <c r="E286" s="40">
        <f t="shared" si="132"/>
        <v>23.125179856115551</v>
      </c>
      <c r="F286" s="40">
        <f t="shared" si="133"/>
        <v>36.799999999999997</v>
      </c>
      <c r="G286" s="3">
        <f t="shared" si="134"/>
        <v>255.4992805755378</v>
      </c>
      <c r="H286" s="3">
        <f t="shared" si="135"/>
        <v>107.82541057508477</v>
      </c>
      <c r="I286">
        <f t="shared" si="120"/>
        <v>1.0782541057508477E-4</v>
      </c>
      <c r="J286" s="4">
        <f t="shared" si="136"/>
        <v>431.60294985339726</v>
      </c>
      <c r="K286" s="40">
        <f t="shared" si="137"/>
        <v>4.0027944020936355</v>
      </c>
      <c r="L286" s="40">
        <f t="shared" si="121"/>
        <v>1.9972055979063645</v>
      </c>
      <c r="M286" s="10">
        <f t="shared" si="138"/>
        <v>4.7851798417101703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13.610296728947624</v>
      </c>
      <c r="Q286" s="42">
        <f t="shared" si="140"/>
        <v>0.23196197603479829</v>
      </c>
      <c r="R286" s="4">
        <f t="shared" si="141"/>
        <v>164441.16017981721</v>
      </c>
      <c r="S286">
        <f t="shared" si="122"/>
        <v>1.644411601798172E-4</v>
      </c>
      <c r="T286" s="41">
        <f t="shared" si="123"/>
        <v>1.5812186552751484E-4</v>
      </c>
      <c r="U286" s="42">
        <f t="shared" si="142"/>
        <v>0.29509788400069092</v>
      </c>
      <c r="V286" s="42">
        <f t="shared" si="143"/>
        <v>0.57905806403487359</v>
      </c>
      <c r="W286" s="42">
        <f t="shared" si="144"/>
        <v>0.57335295438467226</v>
      </c>
      <c r="X286" s="42">
        <f t="shared" si="145"/>
        <v>5.7051096502013232E-3</v>
      </c>
      <c r="Y286" s="42">
        <f t="shared" ref="Y286:Y349" si="149">IF((X286*(Q286-Q285)+Y285)&lt;0,0,X286*(Q286-Q285)+Y285)</f>
        <v>2.3664412430812222E-3</v>
      </c>
      <c r="Z286" s="10">
        <f t="shared" si="146"/>
        <v>14.965932985842727</v>
      </c>
      <c r="AA286">
        <f t="shared" si="124"/>
        <v>4786695.2844934482</v>
      </c>
      <c r="AB286" s="10">
        <f t="shared" si="125"/>
        <v>4.7866952844934483</v>
      </c>
      <c r="AC286" s="10">
        <f t="shared" si="126"/>
        <v>4.6856952844934483</v>
      </c>
      <c r="AD286" s="3">
        <f t="shared" si="127"/>
        <v>679.57872146387933</v>
      </c>
      <c r="AI286" s="94">
        <f t="shared" si="128"/>
        <v>0.57335295438467226</v>
      </c>
    </row>
    <row r="287" spans="2:35">
      <c r="B287" s="39">
        <f t="shared" si="129"/>
        <v>259</v>
      </c>
      <c r="C287" s="42">
        <f t="shared" si="130"/>
        <v>3.0744604316549267</v>
      </c>
      <c r="D287" s="10">
        <f t="shared" si="131"/>
        <v>6.8255395683450999</v>
      </c>
      <c r="E287" s="40">
        <f t="shared" si="132"/>
        <v>23.148920863309797</v>
      </c>
      <c r="F287" s="40">
        <f t="shared" si="133"/>
        <v>36.799999999999997</v>
      </c>
      <c r="G287" s="3">
        <f t="shared" si="134"/>
        <v>255.40431654676081</v>
      </c>
      <c r="H287" s="3">
        <f t="shared" si="135"/>
        <v>107.82541057508477</v>
      </c>
      <c r="I287">
        <f t="shared" si="120"/>
        <v>1.0782541057508477E-4</v>
      </c>
      <c r="J287" s="4">
        <f t="shared" si="136"/>
        <v>432.4657833733188</v>
      </c>
      <c r="K287" s="40">
        <f t="shared" si="137"/>
        <v>4.0107965373539578</v>
      </c>
      <c r="L287" s="40">
        <f t="shared" si="121"/>
        <v>1.9892034626460422</v>
      </c>
      <c r="M287" s="10">
        <f t="shared" si="138"/>
        <v>4.7866952844934483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13.611671570754469</v>
      </c>
      <c r="Q287" s="42">
        <f t="shared" si="140"/>
        <v>0.23283405875699884</v>
      </c>
      <c r="R287" s="4">
        <f t="shared" si="141"/>
        <v>164159.66924779923</v>
      </c>
      <c r="S287">
        <f t="shared" si="122"/>
        <v>1.6415966924779923E-4</v>
      </c>
      <c r="T287" s="41">
        <f t="shared" si="123"/>
        <v>1.5840335645953281E-4</v>
      </c>
      <c r="U287" s="42">
        <f t="shared" si="142"/>
        <v>0.29459273444863809</v>
      </c>
      <c r="V287" s="42">
        <f t="shared" si="143"/>
        <v>0.5792449949910432</v>
      </c>
      <c r="W287" s="42">
        <f t="shared" si="144"/>
        <v>0.57353844760362516</v>
      </c>
      <c r="X287" s="42">
        <f t="shared" si="145"/>
        <v>5.7065473874180483E-3</v>
      </c>
      <c r="Y287" s="42">
        <f t="shared" si="149"/>
        <v>2.3714178244612083E-3</v>
      </c>
      <c r="Z287" s="10">
        <f t="shared" si="146"/>
        <v>14.970754897274116</v>
      </c>
      <c r="AA287">
        <f t="shared" si="124"/>
        <v>4788204.9803926395</v>
      </c>
      <c r="AB287" s="10">
        <f t="shared" si="125"/>
        <v>4.7882049803926394</v>
      </c>
      <c r="AC287" s="10">
        <f t="shared" si="126"/>
        <v>4.6872049803926394</v>
      </c>
      <c r="AD287" s="3">
        <f t="shared" si="127"/>
        <v>679.79767663417545</v>
      </c>
      <c r="AI287" s="94">
        <f t="shared" si="128"/>
        <v>0.57353844760362516</v>
      </c>
    </row>
    <row r="288" spans="2:35">
      <c r="B288" s="39">
        <f t="shared" si="129"/>
        <v>260</v>
      </c>
      <c r="C288" s="42">
        <f t="shared" si="130"/>
        <v>3.0863309352520498</v>
      </c>
      <c r="D288" s="10">
        <f t="shared" si="131"/>
        <v>6.8136690647479767</v>
      </c>
      <c r="E288" s="40">
        <f t="shared" si="132"/>
        <v>23.172661870504044</v>
      </c>
      <c r="F288" s="40">
        <f t="shared" si="133"/>
        <v>36.799999999999997</v>
      </c>
      <c r="G288" s="3">
        <f t="shared" si="134"/>
        <v>255.30935251798383</v>
      </c>
      <c r="H288" s="3">
        <f t="shared" si="135"/>
        <v>107.82541057508477</v>
      </c>
      <c r="I288">
        <f t="shared" si="120"/>
        <v>1.0782541057508477E-4</v>
      </c>
      <c r="J288" s="4">
        <f t="shared" si="136"/>
        <v>433.32950224969181</v>
      </c>
      <c r="K288" s="40">
        <f t="shared" si="137"/>
        <v>4.0188068836328759</v>
      </c>
      <c r="L288" s="40">
        <f t="shared" si="121"/>
        <v>1.9811931163671241</v>
      </c>
      <c r="M288" s="10">
        <f t="shared" si="138"/>
        <v>4.7882049803926394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13.613040904164501</v>
      </c>
      <c r="Q288" s="42">
        <f t="shared" si="140"/>
        <v>0.23370605375655046</v>
      </c>
      <c r="R288" s="4">
        <f t="shared" si="141"/>
        <v>163878.11615229334</v>
      </c>
      <c r="S288">
        <f t="shared" si="122"/>
        <v>1.6387811615229333E-4</v>
      </c>
      <c r="T288" s="41">
        <f t="shared" si="123"/>
        <v>1.5868490955503871E-4</v>
      </c>
      <c r="U288" s="42">
        <f t="shared" si="142"/>
        <v>0.29408747334109797</v>
      </c>
      <c r="V288" s="42">
        <f t="shared" si="143"/>
        <v>0.57943119834394252</v>
      </c>
      <c r="W288" s="42">
        <f t="shared" si="144"/>
        <v>0.57372323739250486</v>
      </c>
      <c r="X288" s="42">
        <f t="shared" si="145"/>
        <v>5.7079609514376628E-3</v>
      </c>
      <c r="Y288" s="42">
        <f t="shared" si="149"/>
        <v>2.3763951378684978E-3</v>
      </c>
      <c r="Z288" s="10">
        <f t="shared" si="146"/>
        <v>14.975558448071979</v>
      </c>
      <c r="AA288">
        <f t="shared" si="124"/>
        <v>4789708.9277471853</v>
      </c>
      <c r="AB288" s="10">
        <f t="shared" si="125"/>
        <v>4.7897089277471849</v>
      </c>
      <c r="AC288" s="10">
        <f t="shared" si="126"/>
        <v>4.688708927747185</v>
      </c>
      <c r="AD288" s="3">
        <f t="shared" si="127"/>
        <v>680.01579807790938</v>
      </c>
      <c r="AI288" s="94">
        <f t="shared" si="128"/>
        <v>0.57372323739250486</v>
      </c>
    </row>
    <row r="289" spans="2:35">
      <c r="B289" s="39">
        <f t="shared" si="129"/>
        <v>261</v>
      </c>
      <c r="C289" s="42">
        <f t="shared" si="130"/>
        <v>3.098201438849173</v>
      </c>
      <c r="D289" s="10">
        <f t="shared" si="131"/>
        <v>6.8017985611508536</v>
      </c>
      <c r="E289" s="40">
        <f t="shared" si="132"/>
        <v>23.19640287769829</v>
      </c>
      <c r="F289" s="40">
        <f t="shared" si="133"/>
        <v>36.799999999999997</v>
      </c>
      <c r="G289" s="3">
        <f t="shared" si="134"/>
        <v>255.21438848920684</v>
      </c>
      <c r="H289" s="3">
        <f t="shared" si="135"/>
        <v>107.82541057508477</v>
      </c>
      <c r="I289">
        <f t="shared" si="120"/>
        <v>1.0782541057508477E-4</v>
      </c>
      <c r="J289" s="4">
        <f t="shared" si="136"/>
        <v>434.1941064825163</v>
      </c>
      <c r="K289" s="40">
        <f t="shared" si="137"/>
        <v>4.0268254409303923</v>
      </c>
      <c r="L289" s="40">
        <f t="shared" si="121"/>
        <v>1.9731745590696077</v>
      </c>
      <c r="M289" s="10">
        <f t="shared" si="138"/>
        <v>4.7897089277471849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13.614404731186111</v>
      </c>
      <c r="Q289" s="42">
        <f t="shared" si="140"/>
        <v>0.23457796140374504</v>
      </c>
      <c r="R289" s="4">
        <f t="shared" si="141"/>
        <v>163596.50114553055</v>
      </c>
      <c r="S289">
        <f t="shared" si="122"/>
        <v>1.6359650114553055E-4</v>
      </c>
      <c r="T289" s="41">
        <f t="shared" si="123"/>
        <v>1.5896652456180149E-4</v>
      </c>
      <c r="U289" s="42">
        <f t="shared" si="142"/>
        <v>0.29358210113071187</v>
      </c>
      <c r="V289" s="42">
        <f t="shared" si="143"/>
        <v>0.57961667386697335</v>
      </c>
      <c r="W289" s="42">
        <f t="shared" si="144"/>
        <v>0.5739073235480554</v>
      </c>
      <c r="X289" s="42">
        <f t="shared" si="145"/>
        <v>5.7093503189179495E-3</v>
      </c>
      <c r="Y289" s="42">
        <f t="shared" si="149"/>
        <v>2.3813731640720749E-3</v>
      </c>
      <c r="Z289" s="10">
        <f t="shared" si="146"/>
        <v>14.98034363295316</v>
      </c>
      <c r="AA289">
        <f t="shared" si="124"/>
        <v>4791207.1249029785</v>
      </c>
      <c r="AB289" s="10">
        <f t="shared" si="125"/>
        <v>4.7912071249029786</v>
      </c>
      <c r="AC289" s="10">
        <f t="shared" si="126"/>
        <v>4.6902071249029786</v>
      </c>
      <c r="AD289" s="3">
        <f t="shared" si="127"/>
        <v>680.23308555518179</v>
      </c>
      <c r="AI289" s="94">
        <f t="shared" si="128"/>
        <v>0.5739073235480554</v>
      </c>
    </row>
    <row r="290" spans="2:35">
      <c r="B290" s="39">
        <f t="shared" si="129"/>
        <v>262</v>
      </c>
      <c r="C290" s="42">
        <f t="shared" si="130"/>
        <v>3.1100719424462961</v>
      </c>
      <c r="D290" s="10">
        <f t="shared" si="131"/>
        <v>6.7899280575537304</v>
      </c>
      <c r="E290" s="40">
        <f t="shared" si="132"/>
        <v>23.220143884892536</v>
      </c>
      <c r="F290" s="40">
        <f t="shared" si="133"/>
        <v>36.799999999999997</v>
      </c>
      <c r="G290" s="3">
        <f t="shared" si="134"/>
        <v>255.11942446042985</v>
      </c>
      <c r="H290" s="3">
        <f t="shared" si="135"/>
        <v>107.82541057508477</v>
      </c>
      <c r="I290">
        <f t="shared" si="120"/>
        <v>1.0782541057508477E-4</v>
      </c>
      <c r="J290" s="4">
        <f t="shared" si="136"/>
        <v>435.05959607179227</v>
      </c>
      <c r="K290" s="40">
        <f t="shared" si="137"/>
        <v>4.0348522092465053</v>
      </c>
      <c r="L290" s="40">
        <f t="shared" si="121"/>
        <v>1.9651477907534947</v>
      </c>
      <c r="M290" s="10">
        <f t="shared" si="138"/>
        <v>4.7912071249029786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13.61576305381837</v>
      </c>
      <c r="Q290" s="42">
        <f t="shared" si="140"/>
        <v>0.23544978206852918</v>
      </c>
      <c r="R290" s="4">
        <f t="shared" si="141"/>
        <v>163314.82447974189</v>
      </c>
      <c r="S290">
        <f t="shared" si="122"/>
        <v>1.633148244797419E-4</v>
      </c>
      <c r="T290" s="41">
        <f t="shared" si="123"/>
        <v>1.5924820122759014E-4</v>
      </c>
      <c r="U290" s="42">
        <f t="shared" si="142"/>
        <v>0.29307661827012077</v>
      </c>
      <c r="V290" s="42">
        <f t="shared" si="143"/>
        <v>0.57980142133503565</v>
      </c>
      <c r="W290" s="42">
        <f t="shared" si="144"/>
        <v>0.57409070586781086</v>
      </c>
      <c r="X290" s="42">
        <f t="shared" si="145"/>
        <v>5.7107154672247917E-3</v>
      </c>
      <c r="Y290" s="42">
        <f t="shared" si="149"/>
        <v>2.386351883827104E-3</v>
      </c>
      <c r="Z290" s="10">
        <f t="shared" si="146"/>
        <v>14.9851104466583</v>
      </c>
      <c r="AA290">
        <f t="shared" si="124"/>
        <v>4792699.5702133626</v>
      </c>
      <c r="AB290" s="10">
        <f t="shared" si="125"/>
        <v>4.7926995702133626</v>
      </c>
      <c r="AC290" s="10">
        <f t="shared" si="126"/>
        <v>4.6916995702133626</v>
      </c>
      <c r="AD290" s="3">
        <f t="shared" si="127"/>
        <v>680.44953882717368</v>
      </c>
      <c r="AI290" s="94">
        <f t="shared" si="128"/>
        <v>0.57409070586781086</v>
      </c>
    </row>
    <row r="291" spans="2:35">
      <c r="B291" s="39">
        <f t="shared" si="129"/>
        <v>263</v>
      </c>
      <c r="C291" s="42">
        <f t="shared" si="130"/>
        <v>3.1219424460434193</v>
      </c>
      <c r="D291" s="10">
        <f t="shared" si="131"/>
        <v>6.7780575539566073</v>
      </c>
      <c r="E291" s="40">
        <f t="shared" si="132"/>
        <v>23.243884892086783</v>
      </c>
      <c r="F291" s="40">
        <f t="shared" si="133"/>
        <v>36.799999999999997</v>
      </c>
      <c r="G291" s="3">
        <f t="shared" si="134"/>
        <v>255.02446043165287</v>
      </c>
      <c r="H291" s="3">
        <f t="shared" si="135"/>
        <v>107.82541057508477</v>
      </c>
      <c r="I291">
        <f t="shared" si="120"/>
        <v>1.0782541057508477E-4</v>
      </c>
      <c r="J291" s="4">
        <f t="shared" si="136"/>
        <v>435.92597101751971</v>
      </c>
      <c r="K291" s="40">
        <f t="shared" si="137"/>
        <v>4.042887188581215</v>
      </c>
      <c r="L291" s="40">
        <f t="shared" si="121"/>
        <v>1.957112811418785</v>
      </c>
      <c r="M291" s="10">
        <f t="shared" si="138"/>
        <v>4.7926995702133626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13.61711587405194</v>
      </c>
      <c r="Q291" s="42">
        <f t="shared" si="140"/>
        <v>0.23632151612050586</v>
      </c>
      <c r="R291" s="4">
        <f t="shared" si="141"/>
        <v>163033.08640715844</v>
      </c>
      <c r="S291">
        <f t="shared" si="122"/>
        <v>1.6303308640715843E-4</v>
      </c>
      <c r="T291" s="41">
        <f t="shared" si="123"/>
        <v>1.5952993930017361E-4</v>
      </c>
      <c r="U291" s="42">
        <f t="shared" si="142"/>
        <v>0.29257102521196615</v>
      </c>
      <c r="V291" s="42">
        <f t="shared" si="143"/>
        <v>0.57998544052302381</v>
      </c>
      <c r="W291" s="42">
        <f t="shared" si="144"/>
        <v>0.57427338415021723</v>
      </c>
      <c r="X291" s="42">
        <f t="shared" si="145"/>
        <v>5.7120563728065843E-3</v>
      </c>
      <c r="Y291" s="42">
        <f t="shared" si="149"/>
        <v>2.3913312778740901E-3</v>
      </c>
      <c r="Z291" s="10">
        <f t="shared" si="146"/>
        <v>14.989858883946104</v>
      </c>
      <c r="AA291">
        <f t="shared" si="124"/>
        <v>4794186.262037335</v>
      </c>
      <c r="AB291" s="10">
        <f t="shared" si="125"/>
        <v>4.7941862620373348</v>
      </c>
      <c r="AC291" s="10">
        <f t="shared" si="126"/>
        <v>4.6931862620373348</v>
      </c>
      <c r="AD291" s="3">
        <f t="shared" si="127"/>
        <v>680.66515765588611</v>
      </c>
      <c r="AI291" s="94">
        <f t="shared" si="128"/>
        <v>0.57427338415021723</v>
      </c>
    </row>
    <row r="292" spans="2:35">
      <c r="B292" s="39">
        <f t="shared" si="129"/>
        <v>264</v>
      </c>
      <c r="C292" s="42">
        <f t="shared" si="130"/>
        <v>3.1338129496405425</v>
      </c>
      <c r="D292" s="10">
        <f t="shared" si="131"/>
        <v>6.7661870503594841</v>
      </c>
      <c r="E292" s="40">
        <f t="shared" si="132"/>
        <v>23.267625899281029</v>
      </c>
      <c r="F292" s="40">
        <f t="shared" si="133"/>
        <v>36.799999999999997</v>
      </c>
      <c r="G292" s="3">
        <f t="shared" si="134"/>
        <v>254.92949640287588</v>
      </c>
      <c r="H292" s="3">
        <f t="shared" si="135"/>
        <v>107.82541057508477</v>
      </c>
      <c r="I292">
        <f t="shared" si="120"/>
        <v>1.0782541057508477E-4</v>
      </c>
      <c r="J292" s="4">
        <f t="shared" si="136"/>
        <v>436.79323131969852</v>
      </c>
      <c r="K292" s="40">
        <f t="shared" si="137"/>
        <v>4.0509303789345212</v>
      </c>
      <c r="L292" s="40">
        <f t="shared" si="121"/>
        <v>1.9490696210654788</v>
      </c>
      <c r="M292" s="10">
        <f t="shared" si="138"/>
        <v>4.7941862620373348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13.618463193867486</v>
      </c>
      <c r="Q292" s="42">
        <f t="shared" si="140"/>
        <v>0.23719316392893616</v>
      </c>
      <c r="R292" s="4">
        <f t="shared" si="141"/>
        <v>162751.28718001125</v>
      </c>
      <c r="S292">
        <f t="shared" si="122"/>
        <v>1.6275128718001126E-4</v>
      </c>
      <c r="T292" s="41">
        <f t="shared" si="123"/>
        <v>1.5981173852732078E-4</v>
      </c>
      <c r="U292" s="42">
        <f t="shared" si="142"/>
        <v>0.29206532240888916</v>
      </c>
      <c r="V292" s="42">
        <f t="shared" si="143"/>
        <v>0.58016873120771395</v>
      </c>
      <c r="W292" s="42">
        <f t="shared" si="144"/>
        <v>0.57445535819441262</v>
      </c>
      <c r="X292" s="42">
        <f t="shared" si="145"/>
        <v>5.7133730133013261E-3</v>
      </c>
      <c r="Y292" s="42">
        <f t="shared" si="149"/>
        <v>2.3963113269398792E-3</v>
      </c>
      <c r="Z292" s="10">
        <f t="shared" si="146"/>
        <v>14.994588939599174</v>
      </c>
      <c r="AA292">
        <f t="shared" si="124"/>
        <v>4795667.1987413783</v>
      </c>
      <c r="AB292" s="10">
        <f t="shared" si="125"/>
        <v>4.7956671987413779</v>
      </c>
      <c r="AC292" s="10">
        <f t="shared" si="126"/>
        <v>4.6946671987413779</v>
      </c>
      <c r="AD292" s="3">
        <f t="shared" si="127"/>
        <v>680.8799418044058</v>
      </c>
      <c r="AI292" s="94">
        <f t="shared" si="128"/>
        <v>0.57445535819441262</v>
      </c>
    </row>
    <row r="293" spans="2:35">
      <c r="B293" s="39">
        <f t="shared" si="129"/>
        <v>265</v>
      </c>
      <c r="C293" s="42">
        <f t="shared" si="130"/>
        <v>3.1456834532376656</v>
      </c>
      <c r="D293" s="10">
        <f t="shared" si="131"/>
        <v>6.7543165467623609</v>
      </c>
      <c r="E293" s="40">
        <f t="shared" si="132"/>
        <v>23.291366906475275</v>
      </c>
      <c r="F293" s="40">
        <f t="shared" si="133"/>
        <v>36.799999999999997</v>
      </c>
      <c r="G293" s="3">
        <f t="shared" si="134"/>
        <v>254.8345323740989</v>
      </c>
      <c r="H293" s="3">
        <f t="shared" si="135"/>
        <v>107.82541057508477</v>
      </c>
      <c r="I293">
        <f t="shared" si="120"/>
        <v>1.0782541057508477E-4</v>
      </c>
      <c r="J293" s="4">
        <f t="shared" si="136"/>
        <v>437.66137697832892</v>
      </c>
      <c r="K293" s="40">
        <f t="shared" si="137"/>
        <v>4.0589817803064259</v>
      </c>
      <c r="L293" s="40">
        <f t="shared" si="121"/>
        <v>1.9410182196935741</v>
      </c>
      <c r="M293" s="10">
        <f t="shared" si="138"/>
        <v>4.7956671987413779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13.619805015237322</v>
      </c>
      <c r="Q293" s="42">
        <f t="shared" si="140"/>
        <v>0.23806472586274086</v>
      </c>
      <c r="R293" s="4">
        <f t="shared" si="141"/>
        <v>162469.42705053135</v>
      </c>
      <c r="S293">
        <f t="shared" si="122"/>
        <v>1.6246942705053135E-4</v>
      </c>
      <c r="T293" s="41">
        <f t="shared" si="123"/>
        <v>1.6009359865680069E-4</v>
      </c>
      <c r="U293" s="42">
        <f t="shared" si="142"/>
        <v>0.29155951031353106</v>
      </c>
      <c r="V293" s="42">
        <f t="shared" si="143"/>
        <v>0.58035129316633427</v>
      </c>
      <c r="W293" s="42">
        <f t="shared" si="144"/>
        <v>0.57463662780045099</v>
      </c>
      <c r="X293" s="42">
        <f t="shared" si="145"/>
        <v>5.7146653658832758E-3</v>
      </c>
      <c r="Y293" s="42">
        <f t="shared" si="149"/>
        <v>2.4012920117372151E-3</v>
      </c>
      <c r="Z293" s="10">
        <f t="shared" si="146"/>
        <v>14.999300608420732</v>
      </c>
      <c r="AA293">
        <f t="shared" si="124"/>
        <v>4797142.3786984282</v>
      </c>
      <c r="AB293" s="10">
        <f t="shared" si="125"/>
        <v>4.7971423786984282</v>
      </c>
      <c r="AC293" s="10">
        <f t="shared" si="126"/>
        <v>4.6961423786984282</v>
      </c>
      <c r="AD293" s="3">
        <f t="shared" si="127"/>
        <v>681.09389103675539</v>
      </c>
      <c r="AI293" s="94">
        <f t="shared" si="128"/>
        <v>0.57463662780045099</v>
      </c>
    </row>
    <row r="294" spans="2:35">
      <c r="B294" s="39">
        <f t="shared" si="129"/>
        <v>266</v>
      </c>
      <c r="C294" s="42">
        <f t="shared" si="130"/>
        <v>3.1575539568347888</v>
      </c>
      <c r="D294" s="10">
        <f t="shared" si="131"/>
        <v>6.7424460431652378</v>
      </c>
      <c r="E294" s="40">
        <f t="shared" si="132"/>
        <v>23.315107913669522</v>
      </c>
      <c r="F294" s="40">
        <f t="shared" si="133"/>
        <v>36.799999999999997</v>
      </c>
      <c r="G294" s="3">
        <f t="shared" si="134"/>
        <v>254.73956834532191</v>
      </c>
      <c r="H294" s="3">
        <f t="shared" si="135"/>
        <v>107.82541057508477</v>
      </c>
      <c r="I294">
        <f t="shared" si="120"/>
        <v>1.0782541057508477E-4</v>
      </c>
      <c r="J294" s="4">
        <f t="shared" si="136"/>
        <v>438.53040799341079</v>
      </c>
      <c r="K294" s="40">
        <f t="shared" si="137"/>
        <v>4.0670413926969271</v>
      </c>
      <c r="L294" s="40">
        <f t="shared" si="121"/>
        <v>1.9329586073030729</v>
      </c>
      <c r="M294" s="10">
        <f t="shared" si="138"/>
        <v>4.7971423786984282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13.621141340124526</v>
      </c>
      <c r="Q294" s="42">
        <f t="shared" si="140"/>
        <v>0.23893620229050214</v>
      </c>
      <c r="R294" s="4">
        <f t="shared" si="141"/>
        <v>162187.50627094976</v>
      </c>
      <c r="S294">
        <f t="shared" si="122"/>
        <v>1.6218750627094975E-4</v>
      </c>
      <c r="T294" s="41">
        <f t="shared" si="123"/>
        <v>1.6037551943638229E-4</v>
      </c>
      <c r="U294" s="42">
        <f t="shared" si="142"/>
        <v>0.29105358937853287</v>
      </c>
      <c r="V294" s="42">
        <f t="shared" si="143"/>
        <v>0.58053312617741559</v>
      </c>
      <c r="W294" s="42">
        <f t="shared" si="144"/>
        <v>0.57481719276917664</v>
      </c>
      <c r="X294" s="42">
        <f t="shared" si="145"/>
        <v>5.715933408238949E-3</v>
      </c>
      <c r="Y294" s="42">
        <f t="shared" si="149"/>
        <v>2.4062733129651486E-3</v>
      </c>
      <c r="Z294" s="10">
        <f t="shared" si="146"/>
        <v>15.003993885236758</v>
      </c>
      <c r="AA294">
        <f t="shared" si="124"/>
        <v>4798611.8002885468</v>
      </c>
      <c r="AB294" s="10">
        <f t="shared" si="125"/>
        <v>4.7986118002885467</v>
      </c>
      <c r="AC294" s="10">
        <f t="shared" si="126"/>
        <v>4.6976118002885467</v>
      </c>
      <c r="AD294" s="3">
        <f t="shared" si="127"/>
        <v>681.3070051179908</v>
      </c>
      <c r="AI294" s="94">
        <f t="shared" si="128"/>
        <v>0.57481719276917664</v>
      </c>
    </row>
    <row r="295" spans="2:35">
      <c r="B295" s="39">
        <f t="shared" si="129"/>
        <v>267</v>
      </c>
      <c r="C295" s="42">
        <f t="shared" si="130"/>
        <v>3.1694244604319119</v>
      </c>
      <c r="D295" s="10">
        <f t="shared" si="131"/>
        <v>6.7305755395681146</v>
      </c>
      <c r="E295" s="40">
        <f t="shared" si="132"/>
        <v>23.338848920863768</v>
      </c>
      <c r="F295" s="40">
        <f t="shared" si="133"/>
        <v>36.799999999999997</v>
      </c>
      <c r="G295" s="3">
        <f t="shared" si="134"/>
        <v>254.64460431654493</v>
      </c>
      <c r="H295" s="3">
        <f t="shared" si="135"/>
        <v>107.82541057508477</v>
      </c>
      <c r="I295">
        <f t="shared" ref="I295:I358" si="150">H295/1000^2</f>
        <v>1.0782541057508477E-4</v>
      </c>
      <c r="J295" s="4">
        <f t="shared" si="136"/>
        <v>439.40032436494403</v>
      </c>
      <c r="K295" s="40">
        <f t="shared" si="137"/>
        <v>4.0751092161060249</v>
      </c>
      <c r="L295" s="40">
        <f t="shared" ref="L295:L358" si="151">IF((gstar-K295)&lt;0,0,gstar-K295)</f>
        <v>1.9248907838939751</v>
      </c>
      <c r="M295" s="10">
        <f t="shared" si="138"/>
        <v>4.7986118002885467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13.622472170483544</v>
      </c>
      <c r="Q295" s="42">
        <f t="shared" si="140"/>
        <v>0.23980759358046519</v>
      </c>
      <c r="R295" s="4">
        <f t="shared" si="141"/>
        <v>161905.52509349759</v>
      </c>
      <c r="S295">
        <f t="shared" ref="S295:S358" si="152">R295/1000^3</f>
        <v>1.619055250934976E-4</v>
      </c>
      <c r="T295" s="41">
        <f t="shared" ref="T295:T358" si="153">(vc/1000^3-S295)</f>
        <v>1.6065750061383443E-4</v>
      </c>
      <c r="U295" s="42">
        <f t="shared" si="142"/>
        <v>0.29054756005653609</v>
      </c>
      <c r="V295" s="42">
        <f t="shared" si="143"/>
        <v>0.58071423001971634</v>
      </c>
      <c r="W295" s="42">
        <f t="shared" si="144"/>
        <v>0.57499705290230596</v>
      </c>
      <c r="X295" s="42">
        <f t="shared" si="145"/>
        <v>5.7171771174103769E-3</v>
      </c>
      <c r="Y295" s="42">
        <f t="shared" si="149"/>
        <v>2.4112552113084362E-3</v>
      </c>
      <c r="Z295" s="10">
        <f t="shared" si="146"/>
        <v>15.008668764891764</v>
      </c>
      <c r="AA295">
        <f t="shared" ref="AA295:AA358" si="154">Z295*rat*to+patm*1000000</f>
        <v>4800075.4618976004</v>
      </c>
      <c r="AB295" s="10">
        <f t="shared" ref="AB295:AB358" si="155">AA295/1000000</f>
        <v>4.8000754618976007</v>
      </c>
      <c r="AC295" s="10">
        <f t="shared" ref="AC295:AC358" si="156">AB295-patm</f>
        <v>4.6990754618976007</v>
      </c>
      <c r="AD295" s="3">
        <f t="shared" ref="AD295:AD358" si="157">AC295*1000000/6895</f>
        <v>681.51928381401024</v>
      </c>
      <c r="AI295" s="94">
        <f t="shared" ref="AI295:AI358" si="158">($M295-patm)*1000000*$I295/SQRT(rat*to)*SQRT(k)*(2/(k+1))^((k+1)/2/(k-1))</f>
        <v>0.57499705290230596</v>
      </c>
    </row>
    <row r="296" spans="2:35">
      <c r="B296" s="39">
        <f t="shared" ref="B296:B359" si="159">1+B295</f>
        <v>268</v>
      </c>
      <c r="C296" s="42">
        <f t="shared" ref="C296:C359" si="160">xincp+C295</f>
        <v>3.1812949640290351</v>
      </c>
      <c r="D296" s="10">
        <f t="shared" ref="D296:D359" si="161">(F296-E296)/2</f>
        <v>6.7187050359709914</v>
      </c>
      <c r="E296" s="40">
        <f t="shared" ref="E296:E359" si="162">E295+ci*2*xincp</f>
        <v>23.362589928058014</v>
      </c>
      <c r="F296" s="40">
        <f t="shared" ref="F296:F359" si="163">F295-osi*2*xincp</f>
        <v>36.799999999999997</v>
      </c>
      <c r="G296" s="3">
        <f t="shared" ref="G296:G359" si="164">G295-ei*n*2*xincp</f>
        <v>254.54964028776794</v>
      </c>
      <c r="H296" s="3">
        <f t="shared" ref="H296:H359" si="165">PI()/4*(dto+erate*(two-D296)/two)^2</f>
        <v>107.82541057508477</v>
      </c>
      <c r="I296">
        <f t="shared" si="150"/>
        <v>1.0782541057508477E-4</v>
      </c>
      <c r="J296" s="4">
        <f t="shared" ref="J296:J359" si="166">PI()/4*dc^2-PI()/4*(F296^2-E296^2)</f>
        <v>440.27112609292885</v>
      </c>
      <c r="K296" s="40">
        <f t="shared" ref="K296:K359" si="167">J296/H296</f>
        <v>4.0831852505337212</v>
      </c>
      <c r="L296" s="40">
        <f t="shared" si="151"/>
        <v>1.9168147494662788</v>
      </c>
      <c r="M296" s="10">
        <f t="shared" ref="M296:M359" si="168">AB295</f>
        <v>4.8000754618976007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13.623797508259027</v>
      </c>
      <c r="Q296" s="42">
        <f t="shared" ref="Q296:Q359" si="170">xincp/P296+Q295</f>
        <v>0.24067890010053988</v>
      </c>
      <c r="R296" s="4">
        <f t="shared" ref="R296:R359" si="171">PI()/4*(F296^2-E296^2)*G296</f>
        <v>161623.48377040582</v>
      </c>
      <c r="S296">
        <f t="shared" si="152"/>
        <v>1.6162348377040582E-4</v>
      </c>
      <c r="T296" s="41">
        <f t="shared" si="153"/>
        <v>1.6093954193692621E-4</v>
      </c>
      <c r="U296" s="42">
        <f t="shared" ref="U296:U359" si="172">rhopgrain*R296/1000^2</f>
        <v>0.29004142280018175</v>
      </c>
      <c r="V296" s="42">
        <f t="shared" ref="V296:V359" si="173">(U295-U296)/(Q296-Q295)</f>
        <v>0.58089460447392838</v>
      </c>
      <c r="W296" s="42">
        <f t="shared" ref="W296:W359" si="174">IF(V296&lt;AI296,IF(AB295&gt;pbd,AI296,0),AI296)</f>
        <v>0.57517620800226543</v>
      </c>
      <c r="X296" s="42">
        <f t="shared" ref="X296:X359" si="175">V296-W296</f>
        <v>5.7183964716629454E-3</v>
      </c>
      <c r="Y296" s="42">
        <f t="shared" si="149"/>
        <v>2.4162376874385682E-3</v>
      </c>
      <c r="Z296" s="10">
        <f t="shared" ref="Z296:Z359" si="176">Y296/T296</f>
        <v>15.013325242254732</v>
      </c>
      <c r="AA296">
        <f t="shared" si="154"/>
        <v>4801533.3619191116</v>
      </c>
      <c r="AB296" s="10">
        <f t="shared" si="155"/>
        <v>4.8015333619191116</v>
      </c>
      <c r="AC296" s="10">
        <f t="shared" si="156"/>
        <v>4.7005333619191116</v>
      </c>
      <c r="AD296" s="3">
        <f t="shared" si="157"/>
        <v>681.73072689182186</v>
      </c>
      <c r="AI296" s="94">
        <f t="shared" si="158"/>
        <v>0.57517620800226543</v>
      </c>
    </row>
    <row r="297" spans="2:35">
      <c r="B297" s="39">
        <f t="shared" si="159"/>
        <v>269</v>
      </c>
      <c r="C297" s="42">
        <f t="shared" si="160"/>
        <v>3.1931654676261583</v>
      </c>
      <c r="D297" s="10">
        <f t="shared" si="161"/>
        <v>6.7068345323738683</v>
      </c>
      <c r="E297" s="40">
        <f t="shared" si="162"/>
        <v>23.386330935252261</v>
      </c>
      <c r="F297" s="40">
        <f t="shared" si="163"/>
        <v>36.799999999999997</v>
      </c>
      <c r="G297" s="3">
        <f t="shared" si="164"/>
        <v>254.45467625899096</v>
      </c>
      <c r="H297" s="3">
        <f t="shared" si="165"/>
        <v>107.82541057508477</v>
      </c>
      <c r="I297">
        <f t="shared" si="150"/>
        <v>1.0782541057508477E-4</v>
      </c>
      <c r="J297" s="4">
        <f t="shared" si="166"/>
        <v>441.14281317736504</v>
      </c>
      <c r="K297" s="40">
        <f t="shared" si="167"/>
        <v>4.0912694959800131</v>
      </c>
      <c r="L297" s="40">
        <f t="shared" si="151"/>
        <v>1.9087305040199869</v>
      </c>
      <c r="M297" s="10">
        <f t="shared" si="168"/>
        <v>4.8015333619191116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13.625117355387518</v>
      </c>
      <c r="Q297" s="42">
        <f t="shared" si="170"/>
        <v>0.24155012221830238</v>
      </c>
      <c r="R297" s="4">
        <f t="shared" si="171"/>
        <v>161341.38255390554</v>
      </c>
      <c r="S297">
        <f t="shared" si="152"/>
        <v>1.6134138255390553E-4</v>
      </c>
      <c r="T297" s="41">
        <f t="shared" si="153"/>
        <v>1.6122164315342651E-4</v>
      </c>
      <c r="U297" s="42">
        <f t="shared" si="172"/>
        <v>0.28953517806211115</v>
      </c>
      <c r="V297" s="42">
        <f t="shared" si="173"/>
        <v>0.58107424932088259</v>
      </c>
      <c r="W297" s="42">
        <f t="shared" si="174"/>
        <v>0.57535465787241946</v>
      </c>
      <c r="X297" s="42">
        <f t="shared" si="175"/>
        <v>5.7195914484631238E-3</v>
      </c>
      <c r="Y297" s="42">
        <f t="shared" si="149"/>
        <v>2.4212207220130344E-3</v>
      </c>
      <c r="Z297" s="10">
        <f t="shared" si="176"/>
        <v>15.017963312214111</v>
      </c>
      <c r="AA297">
        <f t="shared" si="154"/>
        <v>4802985.4987527039</v>
      </c>
      <c r="AB297" s="10">
        <f t="shared" si="155"/>
        <v>4.8029854987527036</v>
      </c>
      <c r="AC297" s="10">
        <f t="shared" si="156"/>
        <v>4.7019854987527037</v>
      </c>
      <c r="AD297" s="3">
        <f t="shared" si="157"/>
        <v>681.94133411931887</v>
      </c>
      <c r="AI297" s="94">
        <f t="shared" si="158"/>
        <v>0.57535465787241946</v>
      </c>
    </row>
    <row r="298" spans="2:35">
      <c r="B298" s="39">
        <f t="shared" si="159"/>
        <v>270</v>
      </c>
      <c r="C298" s="42">
        <f t="shared" si="160"/>
        <v>3.2050359712232814</v>
      </c>
      <c r="D298" s="10">
        <f t="shared" si="161"/>
        <v>6.6949640287767451</v>
      </c>
      <c r="E298" s="40">
        <f t="shared" si="162"/>
        <v>23.410071942446507</v>
      </c>
      <c r="F298" s="40">
        <f t="shared" si="163"/>
        <v>36.799999999999997</v>
      </c>
      <c r="G298" s="3">
        <f t="shared" si="164"/>
        <v>254.35971223021397</v>
      </c>
      <c r="H298" s="3">
        <f t="shared" si="165"/>
        <v>107.82541057508477</v>
      </c>
      <c r="I298">
        <f t="shared" si="150"/>
        <v>1.0782541057508477E-4</v>
      </c>
      <c r="J298" s="4">
        <f t="shared" si="166"/>
        <v>442.01538561825271</v>
      </c>
      <c r="K298" s="40">
        <f t="shared" si="167"/>
        <v>4.0993619524449016</v>
      </c>
      <c r="L298" s="40">
        <f t="shared" si="151"/>
        <v>1.9006380475550984</v>
      </c>
      <c r="M298" s="10">
        <f t="shared" si="168"/>
        <v>4.8029854987527036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13.626431713796055</v>
      </c>
      <c r="Q298" s="42">
        <f t="shared" si="170"/>
        <v>0.24242126030099684</v>
      </c>
      <c r="R298" s="4">
        <f t="shared" si="171"/>
        <v>161059.22169622782</v>
      </c>
      <c r="S298">
        <f t="shared" si="152"/>
        <v>1.6105922169622783E-4</v>
      </c>
      <c r="T298" s="41">
        <f t="shared" si="153"/>
        <v>1.6150380401110421E-4</v>
      </c>
      <c r="U298" s="42">
        <f t="shared" si="172"/>
        <v>0.28902882629496562</v>
      </c>
      <c r="V298" s="42">
        <f t="shared" si="173"/>
        <v>0.58125316434263641</v>
      </c>
      <c r="W298" s="42">
        <f t="shared" si="174"/>
        <v>0.57553240231687841</v>
      </c>
      <c r="X298" s="42">
        <f t="shared" si="175"/>
        <v>5.7207620257579972E-3</v>
      </c>
      <c r="Y298" s="42">
        <f t="shared" si="149"/>
        <v>2.4262042956757044E-3</v>
      </c>
      <c r="Z298" s="10">
        <f t="shared" si="176"/>
        <v>15.022582969679714</v>
      </c>
      <c r="AA298">
        <f t="shared" si="154"/>
        <v>4804431.8708046852</v>
      </c>
      <c r="AB298" s="10">
        <f t="shared" si="155"/>
        <v>4.8044318708046854</v>
      </c>
      <c r="AC298" s="10">
        <f t="shared" si="156"/>
        <v>4.7034318708046854</v>
      </c>
      <c r="AD298" s="3">
        <f t="shared" si="157"/>
        <v>682.15110526536409</v>
      </c>
      <c r="AI298" s="94">
        <f t="shared" si="158"/>
        <v>0.57553240231687841</v>
      </c>
    </row>
    <row r="299" spans="2:35">
      <c r="B299" s="39">
        <f t="shared" si="159"/>
        <v>271</v>
      </c>
      <c r="C299" s="42">
        <f t="shared" si="160"/>
        <v>3.2169064748204046</v>
      </c>
      <c r="D299" s="10">
        <f t="shared" si="161"/>
        <v>6.683093525179622</v>
      </c>
      <c r="E299" s="40">
        <f t="shared" si="162"/>
        <v>23.433812949640753</v>
      </c>
      <c r="F299" s="40">
        <f t="shared" si="163"/>
        <v>36.799999999999997</v>
      </c>
      <c r="G299" s="3">
        <f t="shared" si="164"/>
        <v>254.26474820143699</v>
      </c>
      <c r="H299" s="3">
        <f t="shared" si="165"/>
        <v>107.82541057508477</v>
      </c>
      <c r="I299">
        <f t="shared" si="150"/>
        <v>1.0782541057508477E-4</v>
      </c>
      <c r="J299" s="4">
        <f t="shared" si="166"/>
        <v>442.88884341559185</v>
      </c>
      <c r="K299" s="40">
        <f t="shared" si="167"/>
        <v>4.1074626199283886</v>
      </c>
      <c r="L299" s="40">
        <f t="shared" si="151"/>
        <v>1.8925373800716114</v>
      </c>
      <c r="M299" s="10">
        <f t="shared" si="168"/>
        <v>4.8044318708046854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13.627740585402734</v>
      </c>
      <c r="Q299" s="42">
        <f t="shared" si="170"/>
        <v>0.243292314715537</v>
      </c>
      <c r="R299" s="4">
        <f t="shared" si="171"/>
        <v>160777.00144960365</v>
      </c>
      <c r="S299">
        <f t="shared" si="152"/>
        <v>1.6077700144960364E-4</v>
      </c>
      <c r="T299" s="41">
        <f t="shared" si="153"/>
        <v>1.6178602425772839E-4</v>
      </c>
      <c r="U299" s="42">
        <f t="shared" si="172"/>
        <v>0.28852236795138619</v>
      </c>
      <c r="V299" s="42">
        <f t="shared" si="173"/>
        <v>0.58143134932252682</v>
      </c>
      <c r="W299" s="42">
        <f t="shared" si="174"/>
        <v>0.57570944114057132</v>
      </c>
      <c r="X299" s="42">
        <f t="shared" si="175"/>
        <v>5.721908181955504E-3</v>
      </c>
      <c r="Y299" s="42">
        <f t="shared" si="149"/>
        <v>2.43118838905719E-3</v>
      </c>
      <c r="Z299" s="10">
        <f t="shared" si="176"/>
        <v>15.027184209584494</v>
      </c>
      <c r="AA299">
        <f t="shared" si="154"/>
        <v>4805872.4764886107</v>
      </c>
      <c r="AB299" s="10">
        <f t="shared" si="155"/>
        <v>4.8058724764886112</v>
      </c>
      <c r="AC299" s="10">
        <f t="shared" si="156"/>
        <v>4.7048724764886112</v>
      </c>
      <c r="AD299" s="3">
        <f t="shared" si="157"/>
        <v>682.36004009987107</v>
      </c>
      <c r="AI299" s="94">
        <f t="shared" si="158"/>
        <v>0.57570944114057132</v>
      </c>
    </row>
    <row r="300" spans="2:35">
      <c r="B300" s="39">
        <f t="shared" si="159"/>
        <v>272</v>
      </c>
      <c r="C300" s="42">
        <f t="shared" si="160"/>
        <v>3.2287769784175278</v>
      </c>
      <c r="D300" s="10">
        <f t="shared" si="161"/>
        <v>6.6712230215824988</v>
      </c>
      <c r="E300" s="40">
        <f t="shared" si="162"/>
        <v>23.457553956835</v>
      </c>
      <c r="F300" s="40">
        <f t="shared" si="163"/>
        <v>36.799999999999997</v>
      </c>
      <c r="G300" s="3">
        <f t="shared" si="164"/>
        <v>254.16978417266</v>
      </c>
      <c r="H300" s="3">
        <f t="shared" si="165"/>
        <v>107.82541057508477</v>
      </c>
      <c r="I300">
        <f t="shared" si="150"/>
        <v>1.0782541057508477E-4</v>
      </c>
      <c r="J300" s="4">
        <f t="shared" si="166"/>
        <v>443.76318656938247</v>
      </c>
      <c r="K300" s="40">
        <f t="shared" si="167"/>
        <v>4.1155714984304721</v>
      </c>
      <c r="L300" s="40">
        <f t="shared" si="151"/>
        <v>1.8844285015695279</v>
      </c>
      <c r="M300" s="10">
        <f t="shared" si="168"/>
        <v>4.8058724764886112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13.629043972117222</v>
      </c>
      <c r="Q300" s="42">
        <f t="shared" si="170"/>
        <v>0.24416328582850783</v>
      </c>
      <c r="R300" s="4">
        <f t="shared" si="171"/>
        <v>160494.72206626408</v>
      </c>
      <c r="S300">
        <f t="shared" si="152"/>
        <v>1.6049472206626408E-4</v>
      </c>
      <c r="T300" s="41">
        <f t="shared" si="153"/>
        <v>1.6206830364106796E-4</v>
      </c>
      <c r="U300" s="42">
        <f t="shared" si="172"/>
        <v>0.28801580348401418</v>
      </c>
      <c r="V300" s="42">
        <f t="shared" si="173"/>
        <v>0.581608804044211</v>
      </c>
      <c r="W300" s="42">
        <f t="shared" si="174"/>
        <v>0.57588577414931441</v>
      </c>
      <c r="X300" s="42">
        <f t="shared" si="175"/>
        <v>5.7230298948965919E-3</v>
      </c>
      <c r="Y300" s="42">
        <f t="shared" si="149"/>
        <v>2.4361729827743132E-3</v>
      </c>
      <c r="Z300" s="10">
        <f t="shared" si="176"/>
        <v>15.031767026880814</v>
      </c>
      <c r="AA300">
        <f t="shared" si="154"/>
        <v>4807307.3142241118</v>
      </c>
      <c r="AB300" s="10">
        <f t="shared" si="155"/>
        <v>4.8073073142241123</v>
      </c>
      <c r="AC300" s="10">
        <f t="shared" si="156"/>
        <v>4.7063073142241123</v>
      </c>
      <c r="AD300" s="3">
        <f t="shared" si="157"/>
        <v>682.56813839363474</v>
      </c>
      <c r="AI300" s="94">
        <f t="shared" si="158"/>
        <v>0.57588577414931441</v>
      </c>
    </row>
    <row r="301" spans="2:35">
      <c r="B301" s="39">
        <f t="shared" si="159"/>
        <v>273</v>
      </c>
      <c r="C301" s="42">
        <f t="shared" si="160"/>
        <v>3.2406474820146509</v>
      </c>
      <c r="D301" s="10">
        <f t="shared" si="161"/>
        <v>6.6593525179853756</v>
      </c>
      <c r="E301" s="40">
        <f t="shared" si="162"/>
        <v>23.481294964029246</v>
      </c>
      <c r="F301" s="40">
        <f t="shared" si="163"/>
        <v>36.799999999999997</v>
      </c>
      <c r="G301" s="3">
        <f t="shared" si="164"/>
        <v>254.07482014388302</v>
      </c>
      <c r="H301" s="3">
        <f t="shared" si="165"/>
        <v>107.82541057508477</v>
      </c>
      <c r="I301">
        <f t="shared" si="150"/>
        <v>1.0782541057508477E-4</v>
      </c>
      <c r="J301" s="4">
        <f t="shared" si="166"/>
        <v>444.63841507962456</v>
      </c>
      <c r="K301" s="40">
        <f t="shared" si="167"/>
        <v>4.1236885879511522</v>
      </c>
      <c r="L301" s="40">
        <f t="shared" si="151"/>
        <v>1.8763114120488478</v>
      </c>
      <c r="M301" s="10">
        <f t="shared" si="168"/>
        <v>4.8073073142241123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13.630341875839713</v>
      </c>
      <c r="Q301" s="42">
        <f t="shared" si="170"/>
        <v>0.24503417400616712</v>
      </c>
      <c r="R301" s="4">
        <f t="shared" si="171"/>
        <v>160212.38379844019</v>
      </c>
      <c r="S301">
        <f t="shared" si="152"/>
        <v>1.602123837984402E-4</v>
      </c>
      <c r="T301" s="41">
        <f t="shared" si="153"/>
        <v>1.6235064190889183E-4</v>
      </c>
      <c r="U301" s="42">
        <f t="shared" si="172"/>
        <v>0.28750913334549083</v>
      </c>
      <c r="V301" s="42">
        <f t="shared" si="173"/>
        <v>0.58178552829266483</v>
      </c>
      <c r="W301" s="42">
        <f t="shared" si="174"/>
        <v>0.57606140114966708</v>
      </c>
      <c r="X301" s="42">
        <f t="shared" si="175"/>
        <v>5.7241271429977481E-3</v>
      </c>
      <c r="Y301" s="42">
        <f t="shared" si="149"/>
        <v>2.4411580574305687E-3</v>
      </c>
      <c r="Z301" s="10">
        <f t="shared" si="176"/>
        <v>15.036331416542851</v>
      </c>
      <c r="AA301">
        <f t="shared" si="154"/>
        <v>4808736.3824376483</v>
      </c>
      <c r="AB301" s="10">
        <f t="shared" si="155"/>
        <v>4.8087363824376483</v>
      </c>
      <c r="AC301" s="10">
        <f t="shared" si="156"/>
        <v>4.7077363824376484</v>
      </c>
      <c r="AD301" s="3">
        <f t="shared" si="157"/>
        <v>682.7753999184406</v>
      </c>
      <c r="AI301" s="94">
        <f t="shared" si="158"/>
        <v>0.57606140114966708</v>
      </c>
    </row>
    <row r="302" spans="2:35">
      <c r="B302" s="39">
        <f t="shared" si="159"/>
        <v>274</v>
      </c>
      <c r="C302" s="42">
        <f t="shared" si="160"/>
        <v>3.2525179856117741</v>
      </c>
      <c r="D302" s="10">
        <f t="shared" si="161"/>
        <v>6.6474820143882525</v>
      </c>
      <c r="E302" s="40">
        <f t="shared" si="162"/>
        <v>23.505035971223492</v>
      </c>
      <c r="F302" s="40">
        <f t="shared" si="163"/>
        <v>36.799999999999997</v>
      </c>
      <c r="G302" s="3">
        <f t="shared" si="164"/>
        <v>253.97985611510603</v>
      </c>
      <c r="H302" s="3">
        <f t="shared" si="165"/>
        <v>107.82541057508477</v>
      </c>
      <c r="I302">
        <f t="shared" si="150"/>
        <v>1.0782541057508477E-4</v>
      </c>
      <c r="J302" s="4">
        <f t="shared" si="166"/>
        <v>445.51452894631814</v>
      </c>
      <c r="K302" s="40">
        <f t="shared" si="167"/>
        <v>4.1318138884904299</v>
      </c>
      <c r="L302" s="40">
        <f t="shared" si="151"/>
        <v>1.8681861115095701</v>
      </c>
      <c r="M302" s="10">
        <f t="shared" si="168"/>
        <v>4.8087363824376483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13.631634298461641</v>
      </c>
      <c r="Q302" s="42">
        <f t="shared" si="170"/>
        <v>0.24590497961444718</v>
      </c>
      <c r="R302" s="4">
        <f t="shared" si="171"/>
        <v>159929.98689836301</v>
      </c>
      <c r="S302">
        <f t="shared" si="152"/>
        <v>1.5992998689836301E-4</v>
      </c>
      <c r="T302" s="41">
        <f t="shared" si="153"/>
        <v>1.6263303880896903E-4</v>
      </c>
      <c r="U302" s="42">
        <f t="shared" si="172"/>
        <v>0.2870023579884573</v>
      </c>
      <c r="V302" s="42">
        <f t="shared" si="173"/>
        <v>0.58196152185384209</v>
      </c>
      <c r="W302" s="42">
        <f t="shared" si="174"/>
        <v>0.57623632194902508</v>
      </c>
      <c r="X302" s="42">
        <f t="shared" si="175"/>
        <v>5.7251999048170132E-3</v>
      </c>
      <c r="Y302" s="42">
        <f t="shared" si="149"/>
        <v>2.4461435936162079E-3</v>
      </c>
      <c r="Z302" s="10">
        <f t="shared" si="176"/>
        <v>15.040877373566643</v>
      </c>
      <c r="AA302">
        <f t="shared" si="154"/>
        <v>4810159.6795625286</v>
      </c>
      <c r="AB302" s="10">
        <f t="shared" si="155"/>
        <v>4.8101596795625285</v>
      </c>
      <c r="AC302" s="10">
        <f t="shared" si="156"/>
        <v>4.7091596795625286</v>
      </c>
      <c r="AD302" s="3">
        <f t="shared" si="157"/>
        <v>682.9818244470672</v>
      </c>
      <c r="AI302" s="94">
        <f t="shared" si="158"/>
        <v>0.57623632194902508</v>
      </c>
    </row>
    <row r="303" spans="2:35">
      <c r="B303" s="39">
        <f t="shared" si="159"/>
        <v>275</v>
      </c>
      <c r="C303" s="42">
        <f t="shared" si="160"/>
        <v>3.2643884892088972</v>
      </c>
      <c r="D303" s="10">
        <f t="shared" si="161"/>
        <v>6.6356115107911293</v>
      </c>
      <c r="E303" s="40">
        <f t="shared" si="162"/>
        <v>23.528776978417739</v>
      </c>
      <c r="F303" s="40">
        <f t="shared" si="163"/>
        <v>36.799999999999997</v>
      </c>
      <c r="G303" s="3">
        <f t="shared" si="164"/>
        <v>253.88489208632905</v>
      </c>
      <c r="H303" s="3">
        <f t="shared" si="165"/>
        <v>107.82541057508477</v>
      </c>
      <c r="I303">
        <f t="shared" si="150"/>
        <v>1.0782541057508477E-4</v>
      </c>
      <c r="J303" s="4">
        <f t="shared" si="166"/>
        <v>446.39152816946319</v>
      </c>
      <c r="K303" s="40">
        <f t="shared" si="167"/>
        <v>4.139947400048305</v>
      </c>
      <c r="L303" s="40">
        <f t="shared" si="151"/>
        <v>1.860052599951695</v>
      </c>
      <c r="M303" s="10">
        <f t="shared" si="168"/>
        <v>4.8101596795625285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13.632921241865706</v>
      </c>
      <c r="Q303" s="42">
        <f t="shared" si="170"/>
        <v>0.2467757030189564</v>
      </c>
      <c r="R303" s="4">
        <f t="shared" si="171"/>
        <v>159647.53161826357</v>
      </c>
      <c r="S303">
        <f t="shared" si="152"/>
        <v>1.5964753161826358E-4</v>
      </c>
      <c r="T303" s="41">
        <f t="shared" si="153"/>
        <v>1.6291549408906845E-4</v>
      </c>
      <c r="U303" s="42">
        <f t="shared" si="172"/>
        <v>0.28649547786555485</v>
      </c>
      <c r="V303" s="42">
        <f t="shared" si="173"/>
        <v>0.58213678451442741</v>
      </c>
      <c r="W303" s="42">
        <f t="shared" si="174"/>
        <v>0.57641053635562212</v>
      </c>
      <c r="X303" s="42">
        <f t="shared" si="175"/>
        <v>5.7262481588052916E-3</v>
      </c>
      <c r="Y303" s="42">
        <f t="shared" si="149"/>
        <v>2.4511295719081075E-3</v>
      </c>
      <c r="Z303" s="10">
        <f t="shared" si="176"/>
        <v>15.045404892968845</v>
      </c>
      <c r="AA303">
        <f t="shared" si="154"/>
        <v>4811577.204038511</v>
      </c>
      <c r="AB303" s="10">
        <f t="shared" si="155"/>
        <v>4.8115772040385112</v>
      </c>
      <c r="AC303" s="10">
        <f t="shared" si="156"/>
        <v>4.7105772040385112</v>
      </c>
      <c r="AD303" s="3">
        <f t="shared" si="157"/>
        <v>683.18741175322862</v>
      </c>
      <c r="AI303" s="94">
        <f t="shared" si="158"/>
        <v>0.57641053635562212</v>
      </c>
    </row>
    <row r="304" spans="2:35">
      <c r="B304" s="39">
        <f t="shared" si="159"/>
        <v>276</v>
      </c>
      <c r="C304" s="42">
        <f t="shared" si="160"/>
        <v>3.2762589928060204</v>
      </c>
      <c r="D304" s="10">
        <f t="shared" si="161"/>
        <v>6.6237410071940062</v>
      </c>
      <c r="E304" s="40">
        <f t="shared" si="162"/>
        <v>23.552517985611985</v>
      </c>
      <c r="F304" s="40">
        <f t="shared" si="163"/>
        <v>36.799999999999997</v>
      </c>
      <c r="G304" s="3">
        <f t="shared" si="164"/>
        <v>253.78992805755206</v>
      </c>
      <c r="H304" s="3">
        <f t="shared" si="165"/>
        <v>107.82541057508477</v>
      </c>
      <c r="I304">
        <f t="shared" si="150"/>
        <v>1.0782541057508477E-4</v>
      </c>
      <c r="J304" s="4">
        <f t="shared" si="166"/>
        <v>447.26941274905971</v>
      </c>
      <c r="K304" s="40">
        <f t="shared" si="167"/>
        <v>4.1480891226247767</v>
      </c>
      <c r="L304" s="40">
        <f t="shared" si="151"/>
        <v>1.8519108773752233</v>
      </c>
      <c r="M304" s="10">
        <f t="shared" si="168"/>
        <v>4.8115772040385112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13.634202707925528</v>
      </c>
      <c r="Q304" s="42">
        <f t="shared" si="170"/>
        <v>0.24764634458498086</v>
      </c>
      <c r="R304" s="4">
        <f t="shared" si="171"/>
        <v>159365.01821037295</v>
      </c>
      <c r="S304">
        <f t="shared" si="152"/>
        <v>1.5936501821037295E-4</v>
      </c>
      <c r="T304" s="41">
        <f t="shared" si="153"/>
        <v>1.6319800749695909E-4</v>
      </c>
      <c r="U304" s="42">
        <f t="shared" si="172"/>
        <v>0.28598849342942478</v>
      </c>
      <c r="V304" s="42">
        <f t="shared" si="173"/>
        <v>0.58231131606209607</v>
      </c>
      <c r="W304" s="42">
        <f t="shared" si="174"/>
        <v>0.57658404417848153</v>
      </c>
      <c r="X304" s="42">
        <f t="shared" si="175"/>
        <v>5.7272718836145486E-3</v>
      </c>
      <c r="Y304" s="42">
        <f t="shared" si="149"/>
        <v>2.4561159728699053E-3</v>
      </c>
      <c r="Z304" s="10">
        <f t="shared" si="176"/>
        <v>15.049913969787106</v>
      </c>
      <c r="AA304">
        <f t="shared" si="154"/>
        <v>4812988.9543119306</v>
      </c>
      <c r="AB304" s="10">
        <f t="shared" si="155"/>
        <v>4.8129889543119306</v>
      </c>
      <c r="AC304" s="10">
        <f t="shared" si="156"/>
        <v>4.7119889543119307</v>
      </c>
      <c r="AD304" s="3">
        <f t="shared" si="157"/>
        <v>683.39216161159254</v>
      </c>
      <c r="AI304" s="94">
        <f t="shared" si="158"/>
        <v>0.57658404417848153</v>
      </c>
    </row>
    <row r="305" spans="2:35">
      <c r="B305" s="39">
        <f t="shared" si="159"/>
        <v>277</v>
      </c>
      <c r="C305" s="42">
        <f t="shared" si="160"/>
        <v>3.2881294964031436</v>
      </c>
      <c r="D305" s="10">
        <f t="shared" si="161"/>
        <v>6.611870503596883</v>
      </c>
      <c r="E305" s="40">
        <f t="shared" si="162"/>
        <v>23.576258992806231</v>
      </c>
      <c r="F305" s="40">
        <f t="shared" si="163"/>
        <v>36.799999999999997</v>
      </c>
      <c r="G305" s="3">
        <f t="shared" si="164"/>
        <v>253.69496402877508</v>
      </c>
      <c r="H305" s="3">
        <f t="shared" si="165"/>
        <v>107.82541057508477</v>
      </c>
      <c r="I305">
        <f t="shared" si="150"/>
        <v>1.0782541057508477E-4</v>
      </c>
      <c r="J305" s="4">
        <f t="shared" si="166"/>
        <v>448.14818268510771</v>
      </c>
      <c r="K305" s="40">
        <f t="shared" si="167"/>
        <v>4.1562390562198459</v>
      </c>
      <c r="L305" s="40">
        <f t="shared" si="151"/>
        <v>1.8437609437801541</v>
      </c>
      <c r="M305" s="10">
        <f t="shared" si="168"/>
        <v>4.8129889543119306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13.635478698505777</v>
      </c>
      <c r="Q305" s="42">
        <f t="shared" si="170"/>
        <v>0.24851690467748602</v>
      </c>
      <c r="R305" s="4">
        <f t="shared" si="171"/>
        <v>159082.44692692219</v>
      </c>
      <c r="S305">
        <f t="shared" si="152"/>
        <v>1.5908244692692218E-4</v>
      </c>
      <c r="T305" s="41">
        <f t="shared" si="153"/>
        <v>1.6348057878040986E-4</v>
      </c>
      <c r="U305" s="42">
        <f t="shared" si="172"/>
        <v>0.2854814051327082</v>
      </c>
      <c r="V305" s="42">
        <f t="shared" si="173"/>
        <v>0.58248511628572897</v>
      </c>
      <c r="W305" s="42">
        <f t="shared" si="174"/>
        <v>0.57675684522743165</v>
      </c>
      <c r="X305" s="42">
        <f t="shared" si="175"/>
        <v>5.7282710582973184E-3</v>
      </c>
      <c r="Y305" s="42">
        <f t="shared" si="149"/>
        <v>2.4611027770523111E-3</v>
      </c>
      <c r="Z305" s="10">
        <f t="shared" si="176"/>
        <v>15.054404599081522</v>
      </c>
      <c r="AA305">
        <f t="shared" si="154"/>
        <v>4814394.9288361492</v>
      </c>
      <c r="AB305" s="10">
        <f t="shared" si="155"/>
        <v>4.8143949288361494</v>
      </c>
      <c r="AC305" s="10">
        <f t="shared" si="156"/>
        <v>4.7133949288361494</v>
      </c>
      <c r="AD305" s="3">
        <f t="shared" si="157"/>
        <v>683.59607379784609</v>
      </c>
      <c r="AI305" s="94">
        <f t="shared" si="158"/>
        <v>0.57675684522743165</v>
      </c>
    </row>
    <row r="306" spans="2:35">
      <c r="B306" s="39">
        <f t="shared" si="159"/>
        <v>278</v>
      </c>
      <c r="C306" s="42">
        <f t="shared" si="160"/>
        <v>3.3000000000002667</v>
      </c>
      <c r="D306" s="10">
        <f t="shared" si="161"/>
        <v>6.5999999999997598</v>
      </c>
      <c r="E306" s="40">
        <f t="shared" si="162"/>
        <v>23.600000000000477</v>
      </c>
      <c r="F306" s="40">
        <f t="shared" si="163"/>
        <v>36.799999999999997</v>
      </c>
      <c r="G306" s="3">
        <f t="shared" si="164"/>
        <v>253.59999999999809</v>
      </c>
      <c r="H306" s="3">
        <f t="shared" si="165"/>
        <v>107.82541057508477</v>
      </c>
      <c r="I306">
        <f t="shared" si="150"/>
        <v>1.0782541057508477E-4</v>
      </c>
      <c r="J306" s="4">
        <f t="shared" si="166"/>
        <v>449.02783797760708</v>
      </c>
      <c r="K306" s="40">
        <f t="shared" si="167"/>
        <v>4.1643972008335108</v>
      </c>
      <c r="L306" s="40">
        <f t="shared" si="151"/>
        <v>1.8356027991664892</v>
      </c>
      <c r="M306" s="10">
        <f t="shared" si="168"/>
        <v>4.8143949288361494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13.63674921546261</v>
      </c>
      <c r="Q306" s="42">
        <f t="shared" si="170"/>
        <v>0.24938738366111823</v>
      </c>
      <c r="R306" s="4">
        <f t="shared" si="171"/>
        <v>158799.81802014232</v>
      </c>
      <c r="S306">
        <f t="shared" si="152"/>
        <v>1.5879981802014231E-4</v>
      </c>
      <c r="T306" s="41">
        <f t="shared" si="153"/>
        <v>1.6376320768718972E-4</v>
      </c>
      <c r="U306" s="42">
        <f t="shared" si="172"/>
        <v>0.28497421342804635</v>
      </c>
      <c r="V306" s="42">
        <f t="shared" si="173"/>
        <v>0.58265818497479305</v>
      </c>
      <c r="W306" s="42">
        <f t="shared" si="174"/>
        <v>0.5769289393131608</v>
      </c>
      <c r="X306" s="42">
        <f t="shared" si="175"/>
        <v>5.7292456616322429E-3</v>
      </c>
      <c r="Y306" s="42">
        <f t="shared" si="149"/>
        <v>2.4660899649928281E-3</v>
      </c>
      <c r="Z306" s="10">
        <f t="shared" si="176"/>
        <v>15.058876775932477</v>
      </c>
      <c r="AA306">
        <f t="shared" si="154"/>
        <v>4815795.1260708803</v>
      </c>
      <c r="AB306" s="10">
        <f t="shared" si="155"/>
        <v>4.8157951260708804</v>
      </c>
      <c r="AC306" s="10">
        <f t="shared" si="156"/>
        <v>4.7147951260708805</v>
      </c>
      <c r="AD306" s="3">
        <f t="shared" si="157"/>
        <v>683.79914808859758</v>
      </c>
      <c r="AI306" s="94">
        <f t="shared" si="158"/>
        <v>0.5769289393131608</v>
      </c>
    </row>
    <row r="307" spans="2:35">
      <c r="B307" s="39">
        <f t="shared" si="159"/>
        <v>279</v>
      </c>
      <c r="C307" s="42">
        <f t="shared" si="160"/>
        <v>3.3118705035973899</v>
      </c>
      <c r="D307" s="10">
        <f t="shared" si="161"/>
        <v>6.5881294964026367</v>
      </c>
      <c r="E307" s="40">
        <f t="shared" si="162"/>
        <v>23.623741007194724</v>
      </c>
      <c r="F307" s="40">
        <f t="shared" si="163"/>
        <v>36.799999999999997</v>
      </c>
      <c r="G307" s="3">
        <f t="shared" si="164"/>
        <v>253.5050359712211</v>
      </c>
      <c r="H307" s="3">
        <f t="shared" si="165"/>
        <v>107.82541057508477</v>
      </c>
      <c r="I307">
        <f t="shared" si="150"/>
        <v>1.0782541057508477E-4</v>
      </c>
      <c r="J307" s="4">
        <f t="shared" si="166"/>
        <v>449.90837862655803</v>
      </c>
      <c r="K307" s="40">
        <f t="shared" si="167"/>
        <v>4.1725635564657741</v>
      </c>
      <c r="L307" s="40">
        <f t="shared" si="151"/>
        <v>1.8274364435342259</v>
      </c>
      <c r="M307" s="10">
        <f t="shared" si="168"/>
        <v>4.8157951260708804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13.638014260643063</v>
      </c>
      <c r="Q307" s="42">
        <f t="shared" si="170"/>
        <v>0.25025778190020642</v>
      </c>
      <c r="R307" s="4">
        <f t="shared" si="171"/>
        <v>158517.13174226438</v>
      </c>
      <c r="S307">
        <f t="shared" si="152"/>
        <v>1.5851713174226437E-4</v>
      </c>
      <c r="T307" s="41">
        <f t="shared" si="153"/>
        <v>1.6404589396506767E-4</v>
      </c>
      <c r="U307" s="42">
        <f t="shared" si="172"/>
        <v>0.28446691876808056</v>
      </c>
      <c r="V307" s="42">
        <f t="shared" si="173"/>
        <v>0.58283052191974505</v>
      </c>
      <c r="W307" s="42">
        <f t="shared" si="174"/>
        <v>0.57710032624713503</v>
      </c>
      <c r="X307" s="42">
        <f t="shared" si="175"/>
        <v>5.7301956726100167E-3</v>
      </c>
      <c r="Y307" s="42">
        <f t="shared" si="149"/>
        <v>2.4710775172158985E-3</v>
      </c>
      <c r="Z307" s="10">
        <f t="shared" si="176"/>
        <v>15.063330495441086</v>
      </c>
      <c r="AA307">
        <f t="shared" si="154"/>
        <v>4817189.544482328</v>
      </c>
      <c r="AB307" s="10">
        <f t="shared" si="155"/>
        <v>4.8171895444823276</v>
      </c>
      <c r="AC307" s="10">
        <f t="shared" si="156"/>
        <v>4.7161895444823276</v>
      </c>
      <c r="AD307" s="3">
        <f t="shared" si="157"/>
        <v>684.00138426139642</v>
      </c>
      <c r="AI307" s="94">
        <f t="shared" si="158"/>
        <v>0.57710032624713503</v>
      </c>
    </row>
    <row r="308" spans="2:35">
      <c r="B308" s="39">
        <f t="shared" si="159"/>
        <v>280</v>
      </c>
      <c r="C308" s="42">
        <f t="shared" si="160"/>
        <v>3.323741007194513</v>
      </c>
      <c r="D308" s="10">
        <f t="shared" si="161"/>
        <v>6.5762589928055135</v>
      </c>
      <c r="E308" s="40">
        <f t="shared" si="162"/>
        <v>23.64748201438897</v>
      </c>
      <c r="F308" s="40">
        <f t="shared" si="163"/>
        <v>36.799999999999997</v>
      </c>
      <c r="G308" s="3">
        <f t="shared" si="164"/>
        <v>253.41007194244412</v>
      </c>
      <c r="H308" s="3">
        <f t="shared" si="165"/>
        <v>107.82541057508477</v>
      </c>
      <c r="I308">
        <f t="shared" si="150"/>
        <v>1.0782541057508477E-4</v>
      </c>
      <c r="J308" s="4">
        <f t="shared" si="166"/>
        <v>450.78980463196035</v>
      </c>
      <c r="K308" s="40">
        <f t="shared" si="167"/>
        <v>4.1807381231166341</v>
      </c>
      <c r="L308" s="40">
        <f t="shared" si="151"/>
        <v>1.8192618768833659</v>
      </c>
      <c r="M308" s="10">
        <f t="shared" si="168"/>
        <v>4.8171895444823276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13.639273835885204</v>
      </c>
      <c r="Q308" s="42">
        <f t="shared" si="170"/>
        <v>0.25112809975876366</v>
      </c>
      <c r="R308" s="4">
        <f t="shared" si="171"/>
        <v>158234.38834551946</v>
      </c>
      <c r="S308">
        <f t="shared" si="152"/>
        <v>1.5823438834551947E-4</v>
      </c>
      <c r="T308" s="41">
        <f t="shared" si="153"/>
        <v>1.6432863736181257E-4</v>
      </c>
      <c r="U308" s="42">
        <f t="shared" si="172"/>
        <v>0.28395952160545196</v>
      </c>
      <c r="V308" s="42">
        <f t="shared" si="173"/>
        <v>0.58300212691226749</v>
      </c>
      <c r="W308" s="42">
        <f t="shared" si="174"/>
        <v>0.57727100584161439</v>
      </c>
      <c r="X308" s="42">
        <f t="shared" si="175"/>
        <v>5.7311210706531002E-3</v>
      </c>
      <c r="Y308" s="42">
        <f t="shared" si="149"/>
        <v>2.4760654142332414E-3</v>
      </c>
      <c r="Z308" s="10">
        <f t="shared" si="176"/>
        <v>15.067765752730818</v>
      </c>
      <c r="AA308">
        <f t="shared" si="154"/>
        <v>4818578.182543694</v>
      </c>
      <c r="AB308" s="10">
        <f t="shared" si="155"/>
        <v>4.8185781825436944</v>
      </c>
      <c r="AC308" s="10">
        <f t="shared" si="156"/>
        <v>4.7175781825436944</v>
      </c>
      <c r="AD308" s="3">
        <f t="shared" si="157"/>
        <v>684.20278209480693</v>
      </c>
      <c r="AI308" s="94">
        <f t="shared" si="158"/>
        <v>0.57727100584161439</v>
      </c>
    </row>
    <row r="309" spans="2:35">
      <c r="B309" s="39">
        <f t="shared" si="159"/>
        <v>281</v>
      </c>
      <c r="C309" s="42">
        <f t="shared" si="160"/>
        <v>3.3356115107916362</v>
      </c>
      <c r="D309" s="10">
        <f t="shared" si="161"/>
        <v>6.5643884892083904</v>
      </c>
      <c r="E309" s="40">
        <f t="shared" si="162"/>
        <v>23.671223021583216</v>
      </c>
      <c r="F309" s="40">
        <f t="shared" si="163"/>
        <v>36.799999999999997</v>
      </c>
      <c r="G309" s="3">
        <f t="shared" si="164"/>
        <v>253.31510791366713</v>
      </c>
      <c r="H309" s="3">
        <f t="shared" si="165"/>
        <v>107.82541057508477</v>
      </c>
      <c r="I309">
        <f t="shared" si="150"/>
        <v>1.0782541057508477E-4</v>
      </c>
      <c r="J309" s="4">
        <f t="shared" si="166"/>
        <v>451.67211599381415</v>
      </c>
      <c r="K309" s="40">
        <f t="shared" si="167"/>
        <v>4.1889209007860906</v>
      </c>
      <c r="L309" s="40">
        <f t="shared" si="151"/>
        <v>1.8110790992139094</v>
      </c>
      <c r="M309" s="10">
        <f t="shared" si="168"/>
        <v>4.8185781825436944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13.640527943018604</v>
      </c>
      <c r="Q309" s="42">
        <f t="shared" si="170"/>
        <v>0.25199833760048873</v>
      </c>
      <c r="R309" s="4">
        <f t="shared" si="171"/>
        <v>157951.58808213859</v>
      </c>
      <c r="S309">
        <f t="shared" si="152"/>
        <v>1.579515880821386E-4</v>
      </c>
      <c r="T309" s="41">
        <f t="shared" si="153"/>
        <v>1.6461143762519343E-4</v>
      </c>
      <c r="U309" s="42">
        <f t="shared" si="172"/>
        <v>0.28345202239280176</v>
      </c>
      <c r="V309" s="42">
        <f t="shared" si="173"/>
        <v>0.58317299974473735</v>
      </c>
      <c r="W309" s="42">
        <f t="shared" si="174"/>
        <v>0.57744097790971605</v>
      </c>
      <c r="X309" s="42">
        <f t="shared" si="175"/>
        <v>5.7320218350213059E-3</v>
      </c>
      <c r="Y309" s="42">
        <f t="shared" si="149"/>
        <v>2.4810536365436715E-3</v>
      </c>
      <c r="Z309" s="10">
        <f t="shared" si="176"/>
        <v>15.072182542945919</v>
      </c>
      <c r="AA309">
        <f t="shared" si="154"/>
        <v>4819961.0387346903</v>
      </c>
      <c r="AB309" s="10">
        <f t="shared" si="155"/>
        <v>4.8199610387346903</v>
      </c>
      <c r="AC309" s="10">
        <f t="shared" si="156"/>
        <v>4.7189610387346903</v>
      </c>
      <c r="AD309" s="3">
        <f t="shared" si="157"/>
        <v>684.40334136833792</v>
      </c>
      <c r="AI309" s="94">
        <f t="shared" si="158"/>
        <v>0.57744097790971605</v>
      </c>
    </row>
    <row r="310" spans="2:35">
      <c r="B310" s="39">
        <f t="shared" si="159"/>
        <v>282</v>
      </c>
      <c r="C310" s="42">
        <f t="shared" si="160"/>
        <v>3.3474820143887594</v>
      </c>
      <c r="D310" s="10">
        <f t="shared" si="161"/>
        <v>6.5525179856112672</v>
      </c>
      <c r="E310" s="40">
        <f t="shared" si="162"/>
        <v>23.694964028777463</v>
      </c>
      <c r="F310" s="40">
        <f t="shared" si="163"/>
        <v>36.799999999999997</v>
      </c>
      <c r="G310" s="3">
        <f t="shared" si="164"/>
        <v>253.22014388489015</v>
      </c>
      <c r="H310" s="3">
        <f t="shared" si="165"/>
        <v>107.82541057508477</v>
      </c>
      <c r="I310">
        <f t="shared" si="150"/>
        <v>1.0782541057508477E-4</v>
      </c>
      <c r="J310" s="4">
        <f t="shared" si="166"/>
        <v>452.55531271211942</v>
      </c>
      <c r="K310" s="40">
        <f t="shared" si="167"/>
        <v>4.1971118894741437</v>
      </c>
      <c r="L310" s="40">
        <f t="shared" si="151"/>
        <v>1.8028881105258563</v>
      </c>
      <c r="M310" s="10">
        <f t="shared" si="168"/>
        <v>4.8199610387346903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13.641776583863905</v>
      </c>
      <c r="Q310" s="42">
        <f t="shared" si="170"/>
        <v>0.25286849578876786</v>
      </c>
      <c r="R310" s="4">
        <f t="shared" si="171"/>
        <v>157668.73120435278</v>
      </c>
      <c r="S310">
        <f t="shared" si="152"/>
        <v>1.5766873120435279E-4</v>
      </c>
      <c r="T310" s="41">
        <f t="shared" si="153"/>
        <v>1.6489429450297925E-4</v>
      </c>
      <c r="U310" s="42">
        <f t="shared" si="172"/>
        <v>0.28294442158277122</v>
      </c>
      <c r="V310" s="42">
        <f t="shared" si="173"/>
        <v>0.58334314021040312</v>
      </c>
      <c r="W310" s="42">
        <f t="shared" si="174"/>
        <v>0.57761024226535351</v>
      </c>
      <c r="X310" s="42">
        <f t="shared" si="175"/>
        <v>5.7328979450496087E-3</v>
      </c>
      <c r="Y310" s="42">
        <f t="shared" si="149"/>
        <v>2.4860421646331248E-3</v>
      </c>
      <c r="Z310" s="10">
        <f t="shared" si="176"/>
        <v>15.076580861251133</v>
      </c>
      <c r="AA310">
        <f t="shared" si="154"/>
        <v>4821338.1115414398</v>
      </c>
      <c r="AB310" s="10">
        <f t="shared" si="155"/>
        <v>4.82133811154144</v>
      </c>
      <c r="AC310" s="10">
        <f t="shared" si="156"/>
        <v>4.72033811154144</v>
      </c>
      <c r="AD310" s="3">
        <f t="shared" si="157"/>
        <v>684.60306186242781</v>
      </c>
      <c r="AI310" s="94">
        <f t="shared" si="158"/>
        <v>0.57761024226535351</v>
      </c>
    </row>
    <row r="311" spans="2:35">
      <c r="B311" s="39">
        <f t="shared" si="159"/>
        <v>283</v>
      </c>
      <c r="C311" s="42">
        <f t="shared" si="160"/>
        <v>3.3593525179858825</v>
      </c>
      <c r="D311" s="10">
        <f t="shared" si="161"/>
        <v>6.540647482014144</v>
      </c>
      <c r="E311" s="40">
        <f t="shared" si="162"/>
        <v>23.718705035971709</v>
      </c>
      <c r="F311" s="40">
        <f t="shared" si="163"/>
        <v>36.799999999999997</v>
      </c>
      <c r="G311" s="3">
        <f t="shared" si="164"/>
        <v>253.12517985611316</v>
      </c>
      <c r="H311" s="3">
        <f t="shared" si="165"/>
        <v>107.82541057508477</v>
      </c>
      <c r="I311">
        <f t="shared" si="150"/>
        <v>1.0782541057508477E-4</v>
      </c>
      <c r="J311" s="4">
        <f t="shared" si="166"/>
        <v>453.43939478687616</v>
      </c>
      <c r="K311" s="40">
        <f t="shared" si="167"/>
        <v>4.2053110891807952</v>
      </c>
      <c r="L311" s="40">
        <f t="shared" si="151"/>
        <v>1.7946889108192048</v>
      </c>
      <c r="M311" s="10">
        <f t="shared" si="168"/>
        <v>4.82133811154144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13.643019760232768</v>
      </c>
      <c r="Q311" s="42">
        <f t="shared" si="170"/>
        <v>0.25373857468667604</v>
      </c>
      <c r="R311" s="4">
        <f t="shared" si="171"/>
        <v>157385.81796439312</v>
      </c>
      <c r="S311">
        <f t="shared" si="152"/>
        <v>1.5738581796439312E-4</v>
      </c>
      <c r="T311" s="41">
        <f t="shared" si="153"/>
        <v>1.6517720774293892E-4</v>
      </c>
      <c r="U311" s="42">
        <f t="shared" si="172"/>
        <v>0.28243671962800165</v>
      </c>
      <c r="V311" s="42">
        <f t="shared" si="173"/>
        <v>0.58351254810358744</v>
      </c>
      <c r="W311" s="42">
        <f t="shared" si="174"/>
        <v>0.57777879872322524</v>
      </c>
      <c r="X311" s="42">
        <f t="shared" si="175"/>
        <v>5.7337493803621964E-3</v>
      </c>
      <c r="Y311" s="42">
        <f t="shared" si="149"/>
        <v>2.4910309789748721E-3</v>
      </c>
      <c r="Z311" s="10">
        <f t="shared" si="176"/>
        <v>15.080960702832561</v>
      </c>
      <c r="AA311">
        <f t="shared" si="154"/>
        <v>4822709.3994567562</v>
      </c>
      <c r="AB311" s="10">
        <f t="shared" si="155"/>
        <v>4.8227093994567563</v>
      </c>
      <c r="AC311" s="10">
        <f t="shared" si="156"/>
        <v>4.7217093994567563</v>
      </c>
      <c r="AD311" s="3">
        <f t="shared" si="157"/>
        <v>684.80194335848535</v>
      </c>
      <c r="AI311" s="94">
        <f t="shared" si="158"/>
        <v>0.57777879872322524</v>
      </c>
    </row>
    <row r="312" spans="2:35">
      <c r="B312" s="39">
        <f t="shared" si="159"/>
        <v>284</v>
      </c>
      <c r="C312" s="42">
        <f t="shared" si="160"/>
        <v>3.3712230215830057</v>
      </c>
      <c r="D312" s="10">
        <f t="shared" si="161"/>
        <v>6.5287769784170209</v>
      </c>
      <c r="E312" s="40">
        <f t="shared" si="162"/>
        <v>23.742446043165955</v>
      </c>
      <c r="F312" s="40">
        <f t="shared" si="163"/>
        <v>36.799999999999997</v>
      </c>
      <c r="G312" s="3">
        <f t="shared" si="164"/>
        <v>253.03021582733618</v>
      </c>
      <c r="H312" s="3">
        <f t="shared" si="165"/>
        <v>107.82541057508477</v>
      </c>
      <c r="I312">
        <f t="shared" si="150"/>
        <v>1.0782541057508477E-4</v>
      </c>
      <c r="J312" s="4">
        <f t="shared" si="166"/>
        <v>454.3243622180845</v>
      </c>
      <c r="K312" s="40">
        <f t="shared" si="167"/>
        <v>4.2135184999060442</v>
      </c>
      <c r="L312" s="40">
        <f t="shared" si="151"/>
        <v>1.7864815000939558</v>
      </c>
      <c r="M312" s="10">
        <f t="shared" si="168"/>
        <v>4.8227093994567563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13.644257473928114</v>
      </c>
      <c r="Q312" s="42">
        <f t="shared" si="170"/>
        <v>0.254608574656979</v>
      </c>
      <c r="R312" s="4">
        <f t="shared" si="171"/>
        <v>157102.84861449059</v>
      </c>
      <c r="S312">
        <f t="shared" si="152"/>
        <v>1.5710284861449058E-4</v>
      </c>
      <c r="T312" s="41">
        <f t="shared" si="153"/>
        <v>1.6546017709284145E-4</v>
      </c>
      <c r="U312" s="42">
        <f t="shared" si="172"/>
        <v>0.28192891698113409</v>
      </c>
      <c r="V312" s="42">
        <f t="shared" si="173"/>
        <v>0.58368122321973126</v>
      </c>
      <c r="W312" s="42">
        <f t="shared" si="174"/>
        <v>0.57794664709884858</v>
      </c>
      <c r="X312" s="42">
        <f t="shared" si="175"/>
        <v>5.734576120882684E-3</v>
      </c>
      <c r="Y312" s="42">
        <f t="shared" si="149"/>
        <v>2.4960200600297401E-3</v>
      </c>
      <c r="Z312" s="10">
        <f t="shared" si="176"/>
        <v>15.085322062898536</v>
      </c>
      <c r="AA312">
        <f t="shared" si="154"/>
        <v>4824074.900980413</v>
      </c>
      <c r="AB312" s="10">
        <f t="shared" si="155"/>
        <v>4.8240749009804134</v>
      </c>
      <c r="AC312" s="10">
        <f t="shared" si="156"/>
        <v>4.7230749009804134</v>
      </c>
      <c r="AD312" s="3">
        <f t="shared" si="157"/>
        <v>684.99998563892859</v>
      </c>
      <c r="AI312" s="94">
        <f t="shared" si="158"/>
        <v>0.57794664709884858</v>
      </c>
    </row>
    <row r="313" spans="2:35">
      <c r="B313" s="39">
        <f t="shared" si="159"/>
        <v>285</v>
      </c>
      <c r="C313" s="42">
        <f t="shared" si="160"/>
        <v>3.3830935251801288</v>
      </c>
      <c r="D313" s="10">
        <f t="shared" si="161"/>
        <v>6.5169064748198977</v>
      </c>
      <c r="E313" s="40">
        <f t="shared" si="162"/>
        <v>23.766187050360202</v>
      </c>
      <c r="F313" s="40">
        <f t="shared" si="163"/>
        <v>36.799999999999997</v>
      </c>
      <c r="G313" s="3">
        <f t="shared" si="164"/>
        <v>252.93525179855919</v>
      </c>
      <c r="H313" s="3">
        <f t="shared" si="165"/>
        <v>107.82541057508477</v>
      </c>
      <c r="I313">
        <f t="shared" si="150"/>
        <v>1.0782541057508477E-4</v>
      </c>
      <c r="J313" s="4">
        <f t="shared" si="166"/>
        <v>455.2102150057442</v>
      </c>
      <c r="K313" s="40">
        <f t="shared" si="167"/>
        <v>4.2217341216498889</v>
      </c>
      <c r="L313" s="40">
        <f t="shared" si="151"/>
        <v>1.7782658783501111</v>
      </c>
      <c r="M313" s="10">
        <f t="shared" si="168"/>
        <v>4.8240749009804134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13.645489726744408</v>
      </c>
      <c r="Q313" s="42">
        <f t="shared" si="170"/>
        <v>0.25547849606213441</v>
      </c>
      <c r="R313" s="4">
        <f t="shared" si="171"/>
        <v>156819.82340687633</v>
      </c>
      <c r="S313">
        <f t="shared" si="152"/>
        <v>1.5681982340687634E-4</v>
      </c>
      <c r="T313" s="41">
        <f t="shared" si="153"/>
        <v>1.657432023004557E-4</v>
      </c>
      <c r="U313" s="42">
        <f t="shared" si="172"/>
        <v>0.28142101409480991</v>
      </c>
      <c r="V313" s="42">
        <f t="shared" si="173"/>
        <v>0.58384916535471632</v>
      </c>
      <c r="W313" s="42">
        <f t="shared" si="174"/>
        <v>0.57811378720859274</v>
      </c>
      <c r="X313" s="42">
        <f t="shared" si="175"/>
        <v>5.7353781461235709E-3</v>
      </c>
      <c r="Y313" s="42">
        <f t="shared" si="149"/>
        <v>2.5010093882457136E-3</v>
      </c>
      <c r="Z313" s="10">
        <f t="shared" si="176"/>
        <v>15.089664936676787</v>
      </c>
      <c r="AA313">
        <f t="shared" si="154"/>
        <v>4825434.6146182567</v>
      </c>
      <c r="AB313" s="10">
        <f t="shared" si="155"/>
        <v>4.8254346146182563</v>
      </c>
      <c r="AC313" s="10">
        <f t="shared" si="156"/>
        <v>4.7244346146182563</v>
      </c>
      <c r="AD313" s="3">
        <f t="shared" si="157"/>
        <v>685.19718848705679</v>
      </c>
      <c r="AI313" s="94">
        <f t="shared" si="158"/>
        <v>0.57811378720859274</v>
      </c>
    </row>
    <row r="314" spans="2:35">
      <c r="B314" s="39">
        <f t="shared" si="159"/>
        <v>286</v>
      </c>
      <c r="C314" s="42">
        <f t="shared" si="160"/>
        <v>3.394964028777252</v>
      </c>
      <c r="D314" s="10">
        <f t="shared" si="161"/>
        <v>6.5050359712227745</v>
      </c>
      <c r="E314" s="40">
        <f t="shared" si="162"/>
        <v>23.789928057554448</v>
      </c>
      <c r="F314" s="40">
        <f t="shared" si="163"/>
        <v>36.799999999999997</v>
      </c>
      <c r="G314" s="3">
        <f t="shared" si="164"/>
        <v>252.84028776978221</v>
      </c>
      <c r="H314" s="3">
        <f t="shared" si="165"/>
        <v>107.82541057508477</v>
      </c>
      <c r="I314">
        <f t="shared" si="150"/>
        <v>1.0782541057508477E-4</v>
      </c>
      <c r="J314" s="4">
        <f t="shared" si="166"/>
        <v>456.09695314985538</v>
      </c>
      <c r="K314" s="40">
        <f t="shared" si="167"/>
        <v>4.229957954412332</v>
      </c>
      <c r="L314" s="40">
        <f t="shared" si="151"/>
        <v>1.770042045587668</v>
      </c>
      <c r="M314" s="10">
        <f t="shared" si="168"/>
        <v>4.8254346146182563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13.646716520466864</v>
      </c>
      <c r="Q314" s="42">
        <f t="shared" si="170"/>
        <v>0.25634833926429373</v>
      </c>
      <c r="R314" s="4">
        <f t="shared" si="171"/>
        <v>156536.74259378132</v>
      </c>
      <c r="S314">
        <f t="shared" si="152"/>
        <v>1.5653674259378131E-4</v>
      </c>
      <c r="T314" s="41">
        <f t="shared" si="153"/>
        <v>1.6602628311355072E-4</v>
      </c>
      <c r="U314" s="42">
        <f t="shared" si="172"/>
        <v>0.28091301142167024</v>
      </c>
      <c r="V314" s="42">
        <f t="shared" si="173"/>
        <v>0.58401637430582976</v>
      </c>
      <c r="W314" s="42">
        <f t="shared" si="174"/>
        <v>0.57828021886957071</v>
      </c>
      <c r="X314" s="42">
        <f t="shared" si="175"/>
        <v>5.7361554362590494E-3</v>
      </c>
      <c r="Y314" s="42">
        <f t="shared" si="149"/>
        <v>2.5059989440584726E-3</v>
      </c>
      <c r="Z314" s="10">
        <f t="shared" si="176"/>
        <v>15.093989319417211</v>
      </c>
      <c r="AA314">
        <f t="shared" si="154"/>
        <v>4826788.5388830733</v>
      </c>
      <c r="AB314" s="10">
        <f t="shared" si="155"/>
        <v>4.8267885388830729</v>
      </c>
      <c r="AC314" s="10">
        <f t="shared" si="156"/>
        <v>4.7257885388830729</v>
      </c>
      <c r="AD314" s="3">
        <f t="shared" si="157"/>
        <v>685.3935516871752</v>
      </c>
      <c r="AI314" s="94">
        <f t="shared" si="158"/>
        <v>0.57828021886957071</v>
      </c>
    </row>
    <row r="315" spans="2:35">
      <c r="B315" s="39">
        <f t="shared" si="159"/>
        <v>287</v>
      </c>
      <c r="C315" s="42">
        <f t="shared" si="160"/>
        <v>3.4068345323743752</v>
      </c>
      <c r="D315" s="10">
        <f t="shared" si="161"/>
        <v>6.4931654676256514</v>
      </c>
      <c r="E315" s="40">
        <f t="shared" si="162"/>
        <v>23.813669064748694</v>
      </c>
      <c r="F315" s="40">
        <f t="shared" si="163"/>
        <v>36.799999999999997</v>
      </c>
      <c r="G315" s="3">
        <f t="shared" si="164"/>
        <v>252.74532374100522</v>
      </c>
      <c r="H315" s="3">
        <f t="shared" si="165"/>
        <v>107.82541057508477</v>
      </c>
      <c r="I315">
        <f t="shared" si="150"/>
        <v>1.0782541057508477E-4</v>
      </c>
      <c r="J315" s="4">
        <f t="shared" si="166"/>
        <v>456.98457665041803</v>
      </c>
      <c r="K315" s="40">
        <f t="shared" si="167"/>
        <v>4.2381899981933708</v>
      </c>
      <c r="L315" s="40">
        <f t="shared" si="151"/>
        <v>1.7618100018066292</v>
      </c>
      <c r="M315" s="10">
        <f t="shared" si="168"/>
        <v>4.8267885388830729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13.64793785687224</v>
      </c>
      <c r="Q315" s="42">
        <f t="shared" si="170"/>
        <v>0.25721810462530365</v>
      </c>
      <c r="R315" s="4">
        <f t="shared" si="171"/>
        <v>156253.60642743664</v>
      </c>
      <c r="S315">
        <f t="shared" si="152"/>
        <v>1.5625360642743664E-4</v>
      </c>
      <c r="T315" s="41">
        <f t="shared" si="153"/>
        <v>1.663094192798954E-4</v>
      </c>
      <c r="U315" s="42">
        <f t="shared" si="172"/>
        <v>0.28040490941435642</v>
      </c>
      <c r="V315" s="42">
        <f t="shared" si="173"/>
        <v>0.58418284987097413</v>
      </c>
      <c r="W315" s="42">
        <f t="shared" si="174"/>
        <v>0.57844594189974408</v>
      </c>
      <c r="X315" s="42">
        <f t="shared" si="175"/>
        <v>5.7369079712300541E-3</v>
      </c>
      <c r="Y315" s="42">
        <f t="shared" si="149"/>
        <v>2.5109887078911502E-3</v>
      </c>
      <c r="Z315" s="10">
        <f t="shared" si="176"/>
        <v>15.098295206390006</v>
      </c>
      <c r="AA315">
        <f t="shared" si="154"/>
        <v>4828136.6722940058</v>
      </c>
      <c r="AB315" s="10">
        <f t="shared" si="155"/>
        <v>4.828136672294006</v>
      </c>
      <c r="AC315" s="10">
        <f t="shared" si="156"/>
        <v>4.727136672294006</v>
      </c>
      <c r="AD315" s="3">
        <f t="shared" si="157"/>
        <v>685.58907502451132</v>
      </c>
      <c r="AI315" s="94">
        <f t="shared" si="158"/>
        <v>0.57844594189974408</v>
      </c>
    </row>
    <row r="316" spans="2:35">
      <c r="B316" s="39">
        <f t="shared" si="159"/>
        <v>288</v>
      </c>
      <c r="C316" s="42">
        <f t="shared" si="160"/>
        <v>3.4187050359714983</v>
      </c>
      <c r="D316" s="10">
        <f t="shared" si="161"/>
        <v>6.4812949640285282</v>
      </c>
      <c r="E316" s="40">
        <f t="shared" si="162"/>
        <v>23.837410071942941</v>
      </c>
      <c r="F316" s="40">
        <f t="shared" si="163"/>
        <v>36.799999999999997</v>
      </c>
      <c r="G316" s="3">
        <f t="shared" si="164"/>
        <v>252.65035971222824</v>
      </c>
      <c r="H316" s="3">
        <f t="shared" si="165"/>
        <v>107.82541057508477</v>
      </c>
      <c r="I316">
        <f t="shared" si="150"/>
        <v>1.0782541057508477E-4</v>
      </c>
      <c r="J316" s="4">
        <f t="shared" si="166"/>
        <v>457.87308550743217</v>
      </c>
      <c r="K316" s="40">
        <f t="shared" si="167"/>
        <v>4.246430252993008</v>
      </c>
      <c r="L316" s="40">
        <f t="shared" si="151"/>
        <v>1.753569747006992</v>
      </c>
      <c r="M316" s="10">
        <f t="shared" si="168"/>
        <v>4.828136672294006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13.649153737728337</v>
      </c>
      <c r="Q316" s="42">
        <f t="shared" si="170"/>
        <v>0.25808779250670771</v>
      </c>
      <c r="R316" s="4">
        <f t="shared" si="171"/>
        <v>155970.41516007329</v>
      </c>
      <c r="S316">
        <f t="shared" si="152"/>
        <v>1.559704151600733E-4</v>
      </c>
      <c r="T316" s="41">
        <f t="shared" si="153"/>
        <v>1.6659261054725874E-4</v>
      </c>
      <c r="U316" s="42">
        <f t="shared" si="172"/>
        <v>0.27989670852550952</v>
      </c>
      <c r="V316" s="42">
        <f t="shared" si="173"/>
        <v>0.58434859184933519</v>
      </c>
      <c r="W316" s="42">
        <f t="shared" si="174"/>
        <v>0.5786109561178534</v>
      </c>
      <c r="X316" s="42">
        <f t="shared" si="175"/>
        <v>5.7376357314817827E-3</v>
      </c>
      <c r="Y316" s="42">
        <f t="shared" si="149"/>
        <v>2.5159786601547311E-3</v>
      </c>
      <c r="Z316" s="10">
        <f t="shared" si="176"/>
        <v>15.102582592887588</v>
      </c>
      <c r="AA316">
        <f t="shared" si="154"/>
        <v>4829479.0133771524</v>
      </c>
      <c r="AB316" s="10">
        <f t="shared" si="155"/>
        <v>4.8294790133771528</v>
      </c>
      <c r="AC316" s="10">
        <f t="shared" si="156"/>
        <v>4.7284790133771528</v>
      </c>
      <c r="AD316" s="3">
        <f t="shared" si="157"/>
        <v>685.78375828530125</v>
      </c>
      <c r="AI316" s="94">
        <f t="shared" si="158"/>
        <v>0.5786109561178534</v>
      </c>
    </row>
    <row r="317" spans="2:35">
      <c r="B317" s="39">
        <f t="shared" si="159"/>
        <v>289</v>
      </c>
      <c r="C317" s="42">
        <f t="shared" si="160"/>
        <v>3.4305755395686215</v>
      </c>
      <c r="D317" s="10">
        <f t="shared" si="161"/>
        <v>6.4694244604314051</v>
      </c>
      <c r="E317" s="40">
        <f t="shared" si="162"/>
        <v>23.861151079137187</v>
      </c>
      <c r="F317" s="40">
        <f t="shared" si="163"/>
        <v>36.799999999999997</v>
      </c>
      <c r="G317" s="3">
        <f t="shared" si="164"/>
        <v>252.55539568345125</v>
      </c>
      <c r="H317" s="3">
        <f t="shared" si="165"/>
        <v>107.82541057508477</v>
      </c>
      <c r="I317">
        <f t="shared" si="150"/>
        <v>1.0782541057508477E-4</v>
      </c>
      <c r="J317" s="4">
        <f t="shared" si="166"/>
        <v>458.76247972089766</v>
      </c>
      <c r="K317" s="40">
        <f t="shared" si="167"/>
        <v>4.25467871881124</v>
      </c>
      <c r="L317" s="40">
        <f t="shared" si="151"/>
        <v>1.74532128118876</v>
      </c>
      <c r="M317" s="10">
        <f t="shared" si="168"/>
        <v>4.8294790133771528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13.650364164794549</v>
      </c>
      <c r="Q317" s="42">
        <f t="shared" si="170"/>
        <v>0.25895740326974787</v>
      </c>
      <c r="R317" s="4">
        <f t="shared" si="171"/>
        <v>155687.16904392242</v>
      </c>
      <c r="S317">
        <f t="shared" si="152"/>
        <v>1.5568716904392242E-4</v>
      </c>
      <c r="T317" s="41">
        <f t="shared" si="153"/>
        <v>1.6687585666340962E-4</v>
      </c>
      <c r="U317" s="42">
        <f t="shared" si="172"/>
        <v>0.27938840920777097</v>
      </c>
      <c r="V317" s="42">
        <f t="shared" si="173"/>
        <v>0.58451360004047959</v>
      </c>
      <c r="W317" s="42">
        <f t="shared" si="174"/>
        <v>0.57877526134348989</v>
      </c>
      <c r="X317" s="42">
        <f t="shared" si="175"/>
        <v>5.7383386969896977E-3</v>
      </c>
      <c r="Y317" s="42">
        <f t="shared" si="149"/>
        <v>2.5209687812476032E-3</v>
      </c>
      <c r="Z317" s="10">
        <f t="shared" si="176"/>
        <v>15.106851474221488</v>
      </c>
      <c r="AA317">
        <f t="shared" si="154"/>
        <v>4830815.5606645979</v>
      </c>
      <c r="AB317" s="10">
        <f t="shared" si="155"/>
        <v>4.8308155606645977</v>
      </c>
      <c r="AC317" s="10">
        <f t="shared" si="156"/>
        <v>4.7298155606645977</v>
      </c>
      <c r="AD317" s="3">
        <f t="shared" si="157"/>
        <v>685.97760125664945</v>
      </c>
      <c r="AI317" s="94">
        <f t="shared" si="158"/>
        <v>0.57877526134348989</v>
      </c>
    </row>
    <row r="318" spans="2:35">
      <c r="B318" s="39">
        <f t="shared" si="159"/>
        <v>290</v>
      </c>
      <c r="C318" s="42">
        <f t="shared" si="160"/>
        <v>3.4424460431657447</v>
      </c>
      <c r="D318" s="10">
        <f t="shared" si="161"/>
        <v>6.4575539568342819</v>
      </c>
      <c r="E318" s="40">
        <f t="shared" si="162"/>
        <v>23.884892086331433</v>
      </c>
      <c r="F318" s="40">
        <f t="shared" si="163"/>
        <v>36.799999999999997</v>
      </c>
      <c r="G318" s="3">
        <f t="shared" si="164"/>
        <v>252.46043165467427</v>
      </c>
      <c r="H318" s="3">
        <f t="shared" si="165"/>
        <v>107.82541057508477</v>
      </c>
      <c r="I318">
        <f t="shared" si="150"/>
        <v>1.0782541057508477E-4</v>
      </c>
      <c r="J318" s="4">
        <f t="shared" si="166"/>
        <v>459.65275929081474</v>
      </c>
      <c r="K318" s="40">
        <f t="shared" si="167"/>
        <v>4.2629353956480713</v>
      </c>
      <c r="L318" s="40">
        <f t="shared" si="151"/>
        <v>1.7370646043519287</v>
      </c>
      <c r="M318" s="10">
        <f t="shared" si="168"/>
        <v>4.8308155606645977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13.651569139821003</v>
      </c>
      <c r="Q318" s="42">
        <f t="shared" si="170"/>
        <v>0.25982693727536615</v>
      </c>
      <c r="R318" s="4">
        <f t="shared" si="171"/>
        <v>155403.86833121494</v>
      </c>
      <c r="S318">
        <f t="shared" si="152"/>
        <v>1.5540386833121493E-4</v>
      </c>
      <c r="T318" s="41">
        <f t="shared" si="153"/>
        <v>1.6715915737611711E-4</v>
      </c>
      <c r="U318" s="42">
        <f t="shared" si="172"/>
        <v>0.27888001191378176</v>
      </c>
      <c r="V318" s="42">
        <f t="shared" si="173"/>
        <v>0.58467787424566087</v>
      </c>
      <c r="W318" s="42">
        <f t="shared" si="174"/>
        <v>0.57893885739697781</v>
      </c>
      <c r="X318" s="42">
        <f t="shared" si="175"/>
        <v>5.739016848683054E-3</v>
      </c>
      <c r="Y318" s="42">
        <f t="shared" si="149"/>
        <v>2.5259590515563494E-3</v>
      </c>
      <c r="Z318" s="10">
        <f t="shared" si="176"/>
        <v>15.111101845726617</v>
      </c>
      <c r="AA318">
        <f t="shared" si="154"/>
        <v>4832146.3126957463</v>
      </c>
      <c r="AB318" s="10">
        <f t="shared" si="155"/>
        <v>4.8321463126957465</v>
      </c>
      <c r="AC318" s="10">
        <f t="shared" si="156"/>
        <v>4.7311463126957465</v>
      </c>
      <c r="AD318" s="3">
        <f t="shared" si="157"/>
        <v>686.17060372672177</v>
      </c>
      <c r="AI318" s="94">
        <f t="shared" si="158"/>
        <v>0.57893885739697781</v>
      </c>
    </row>
    <row r="319" spans="2:35">
      <c r="B319" s="39">
        <f t="shared" si="159"/>
        <v>291</v>
      </c>
      <c r="C319" s="42">
        <f t="shared" si="160"/>
        <v>3.4543165467628678</v>
      </c>
      <c r="D319" s="10">
        <f t="shared" si="161"/>
        <v>6.4456834532371587</v>
      </c>
      <c r="E319" s="40">
        <f t="shared" si="162"/>
        <v>23.90863309352568</v>
      </c>
      <c r="F319" s="40">
        <f t="shared" si="163"/>
        <v>36.799999999999997</v>
      </c>
      <c r="G319" s="3">
        <f t="shared" si="164"/>
        <v>252.36546762589728</v>
      </c>
      <c r="H319" s="3">
        <f t="shared" si="165"/>
        <v>107.82541057508477</v>
      </c>
      <c r="I319">
        <f t="shared" si="150"/>
        <v>1.0782541057508477E-4</v>
      </c>
      <c r="J319" s="4">
        <f t="shared" si="166"/>
        <v>460.54392421718319</v>
      </c>
      <c r="K319" s="40">
        <f t="shared" si="167"/>
        <v>4.2712002835034983</v>
      </c>
      <c r="L319" s="40">
        <f t="shared" si="151"/>
        <v>1.7287997164965017</v>
      </c>
      <c r="M319" s="10">
        <f t="shared" si="168"/>
        <v>4.8321463126957465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13.652768664549786</v>
      </c>
      <c r="Q319" s="42">
        <f t="shared" si="170"/>
        <v>0.26069639488420604</v>
      </c>
      <c r="R319" s="4">
        <f t="shared" si="171"/>
        <v>155120.51327418201</v>
      </c>
      <c r="S319">
        <f t="shared" si="152"/>
        <v>1.5512051327418202E-4</v>
      </c>
      <c r="T319" s="41">
        <f t="shared" si="153"/>
        <v>1.6744251243315002E-4</v>
      </c>
      <c r="U319" s="42">
        <f t="shared" si="172"/>
        <v>0.2783715170961833</v>
      </c>
      <c r="V319" s="42">
        <f t="shared" si="173"/>
        <v>0.58484141426623715</v>
      </c>
      <c r="W319" s="42">
        <f t="shared" si="174"/>
        <v>0.57910174409953741</v>
      </c>
      <c r="X319" s="42">
        <f t="shared" si="175"/>
        <v>5.7396701666997396E-3</v>
      </c>
      <c r="Y319" s="42">
        <f t="shared" si="149"/>
        <v>2.5309494514550177E-3</v>
      </c>
      <c r="Z319" s="10">
        <f t="shared" si="176"/>
        <v>15.115333702756505</v>
      </c>
      <c r="AA319">
        <f t="shared" si="154"/>
        <v>4833471.2680158289</v>
      </c>
      <c r="AB319" s="10">
        <f t="shared" si="155"/>
        <v>4.8334712680158285</v>
      </c>
      <c r="AC319" s="10">
        <f t="shared" si="156"/>
        <v>4.7324712680158285</v>
      </c>
      <c r="AD319" s="3">
        <f t="shared" si="157"/>
        <v>686.36276548452918</v>
      </c>
      <c r="AI319" s="94">
        <f t="shared" si="158"/>
        <v>0.57910174409953741</v>
      </c>
    </row>
    <row r="320" spans="2:35">
      <c r="B320" s="39">
        <f t="shared" si="159"/>
        <v>292</v>
      </c>
      <c r="C320" s="42">
        <f t="shared" si="160"/>
        <v>3.466187050359991</v>
      </c>
      <c r="D320" s="10">
        <f t="shared" si="161"/>
        <v>6.4338129496400356</v>
      </c>
      <c r="E320" s="40">
        <f t="shared" si="162"/>
        <v>23.932374100719926</v>
      </c>
      <c r="F320" s="40">
        <f t="shared" si="163"/>
        <v>36.799999999999997</v>
      </c>
      <c r="G320" s="3">
        <f t="shared" si="164"/>
        <v>252.2705035971203</v>
      </c>
      <c r="H320" s="3">
        <f t="shared" si="165"/>
        <v>107.82541057508477</v>
      </c>
      <c r="I320">
        <f t="shared" si="150"/>
        <v>1.0782541057508477E-4</v>
      </c>
      <c r="J320" s="4">
        <f t="shared" si="166"/>
        <v>461.43597450000311</v>
      </c>
      <c r="K320" s="40">
        <f t="shared" si="167"/>
        <v>4.2794733823775228</v>
      </c>
      <c r="L320" s="40">
        <f t="shared" si="151"/>
        <v>1.7205266176224772</v>
      </c>
      <c r="M320" s="10">
        <f t="shared" si="168"/>
        <v>4.8334712680158285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13.653962740713604</v>
      </c>
      <c r="Q320" s="42">
        <f t="shared" si="170"/>
        <v>0.26156577645661416</v>
      </c>
      <c r="R320" s="4">
        <f t="shared" si="171"/>
        <v>154837.10412505464</v>
      </c>
      <c r="S320">
        <f t="shared" si="152"/>
        <v>1.5483710412505464E-4</v>
      </c>
      <c r="T320" s="41">
        <f t="shared" si="153"/>
        <v>1.6772592158227739E-4</v>
      </c>
      <c r="U320" s="42">
        <f t="shared" si="172"/>
        <v>0.27786292520761674</v>
      </c>
      <c r="V320" s="42">
        <f t="shared" si="173"/>
        <v>0.58500421990518392</v>
      </c>
      <c r="W320" s="42">
        <f t="shared" si="174"/>
        <v>0.579263921273102</v>
      </c>
      <c r="X320" s="42">
        <f t="shared" si="175"/>
        <v>5.7402986320819194E-3</v>
      </c>
      <c r="Y320" s="42">
        <f t="shared" si="149"/>
        <v>2.5359399613058692E-3</v>
      </c>
      <c r="Z320" s="10">
        <f t="shared" si="176"/>
        <v>15.119547040687282</v>
      </c>
      <c r="AA320">
        <f t="shared" si="154"/>
        <v>4834790.425177156</v>
      </c>
      <c r="AB320" s="10">
        <f t="shared" si="155"/>
        <v>4.8347904251771556</v>
      </c>
      <c r="AC320" s="10">
        <f t="shared" si="156"/>
        <v>4.7337904251771556</v>
      </c>
      <c r="AD320" s="3">
        <f t="shared" si="157"/>
        <v>686.5540863201096</v>
      </c>
      <c r="AI320" s="94">
        <f t="shared" si="158"/>
        <v>0.579263921273102</v>
      </c>
    </row>
    <row r="321" spans="2:35">
      <c r="B321" s="39">
        <f t="shared" si="159"/>
        <v>293</v>
      </c>
      <c r="C321" s="42">
        <f t="shared" si="160"/>
        <v>3.4780575539571141</v>
      </c>
      <c r="D321" s="10">
        <f t="shared" si="161"/>
        <v>6.4219424460429124</v>
      </c>
      <c r="E321" s="40">
        <f t="shared" si="162"/>
        <v>23.956115107914172</v>
      </c>
      <c r="F321" s="40">
        <f t="shared" si="163"/>
        <v>36.799999999999997</v>
      </c>
      <c r="G321" s="3">
        <f t="shared" si="164"/>
        <v>252.17553956834331</v>
      </c>
      <c r="H321" s="3">
        <f t="shared" si="165"/>
        <v>107.82541057508477</v>
      </c>
      <c r="I321">
        <f t="shared" si="150"/>
        <v>1.0782541057508477E-4</v>
      </c>
      <c r="J321" s="4">
        <f t="shared" si="166"/>
        <v>462.32891013927463</v>
      </c>
      <c r="K321" s="40">
        <f t="shared" si="167"/>
        <v>4.2877546922701448</v>
      </c>
      <c r="L321" s="40">
        <f t="shared" si="151"/>
        <v>1.7122453077298552</v>
      </c>
      <c r="M321" s="10">
        <f t="shared" si="168"/>
        <v>4.8347904251771556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13.655151370036936</v>
      </c>
      <c r="Q321" s="42">
        <f t="shared" si="170"/>
        <v>0.26243508235264185</v>
      </c>
      <c r="R321" s="4">
        <f t="shared" si="171"/>
        <v>154553.64113606382</v>
      </c>
      <c r="S321">
        <f t="shared" si="152"/>
        <v>1.5455364113606382E-4</v>
      </c>
      <c r="T321" s="41">
        <f t="shared" si="153"/>
        <v>1.6800938457126822E-4</v>
      </c>
      <c r="U321" s="42">
        <f t="shared" si="172"/>
        <v>0.27735423670072329</v>
      </c>
      <c r="V321" s="42">
        <f t="shared" si="173"/>
        <v>0.58516629096606476</v>
      </c>
      <c r="W321" s="42">
        <f t="shared" si="174"/>
        <v>0.57942538874047167</v>
      </c>
      <c r="X321" s="42">
        <f t="shared" si="175"/>
        <v>5.7409022255930919E-3</v>
      </c>
      <c r="Y321" s="42">
        <f t="shared" si="149"/>
        <v>2.5409305614590956E-3</v>
      </c>
      <c r="Z321" s="10">
        <f t="shared" si="176"/>
        <v>15.123741854915572</v>
      </c>
      <c r="AA321">
        <f t="shared" si="154"/>
        <v>4836103.7827384528</v>
      </c>
      <c r="AB321" s="10">
        <f t="shared" si="155"/>
        <v>4.8361037827384532</v>
      </c>
      <c r="AC321" s="10">
        <f t="shared" si="156"/>
        <v>4.7351037827384532</v>
      </c>
      <c r="AD321" s="3">
        <f t="shared" si="157"/>
        <v>686.74456602443115</v>
      </c>
      <c r="AI321" s="94">
        <f t="shared" si="158"/>
        <v>0.57942538874047167</v>
      </c>
    </row>
    <row r="322" spans="2:35">
      <c r="B322" s="39">
        <f t="shared" si="159"/>
        <v>294</v>
      </c>
      <c r="C322" s="42">
        <f t="shared" si="160"/>
        <v>3.4899280575542373</v>
      </c>
      <c r="D322" s="10">
        <f t="shared" si="161"/>
        <v>6.4100719424457893</v>
      </c>
      <c r="E322" s="40">
        <f t="shared" si="162"/>
        <v>23.979856115108419</v>
      </c>
      <c r="F322" s="40">
        <f t="shared" si="163"/>
        <v>36.799999999999997</v>
      </c>
      <c r="G322" s="3">
        <f t="shared" si="164"/>
        <v>252.08057553956633</v>
      </c>
      <c r="H322" s="3">
        <f t="shared" si="165"/>
        <v>107.82541057508477</v>
      </c>
      <c r="I322">
        <f t="shared" si="150"/>
        <v>1.0782541057508477E-4</v>
      </c>
      <c r="J322" s="4">
        <f t="shared" si="166"/>
        <v>463.2227311349975</v>
      </c>
      <c r="K322" s="40">
        <f t="shared" si="167"/>
        <v>4.2960442131813634</v>
      </c>
      <c r="L322" s="40">
        <f t="shared" si="151"/>
        <v>1.7039557868186366</v>
      </c>
      <c r="M322" s="10">
        <f t="shared" si="168"/>
        <v>4.8361037827384532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13.656334554235448</v>
      </c>
      <c r="Q322" s="42">
        <f t="shared" si="170"/>
        <v>0.26330431293204659</v>
      </c>
      <c r="R322" s="4">
        <f t="shared" si="171"/>
        <v>154270.12455944065</v>
      </c>
      <c r="S322">
        <f t="shared" si="152"/>
        <v>1.5427012455944064E-4</v>
      </c>
      <c r="T322" s="41">
        <f t="shared" si="153"/>
        <v>1.682929011478914E-4</v>
      </c>
      <c r="U322" s="42">
        <f t="shared" si="172"/>
        <v>0.2768454520281442</v>
      </c>
      <c r="V322" s="42">
        <f t="shared" si="173"/>
        <v>0.58532762725341192</v>
      </c>
      <c r="W322" s="42">
        <f t="shared" si="174"/>
        <v>0.5795861463252312</v>
      </c>
      <c r="X322" s="42">
        <f t="shared" si="175"/>
        <v>5.74148092818072E-3</v>
      </c>
      <c r="Y322" s="42">
        <f t="shared" si="149"/>
        <v>2.5459212322529396E-3</v>
      </c>
      <c r="Z322" s="10">
        <f t="shared" si="176"/>
        <v>15.12791814085878</v>
      </c>
      <c r="AA322">
        <f t="shared" si="154"/>
        <v>4837411.3392649516</v>
      </c>
      <c r="AB322" s="10">
        <f t="shared" si="155"/>
        <v>4.8374113392649516</v>
      </c>
      <c r="AC322" s="10">
        <f t="shared" si="156"/>
        <v>4.7364113392649516</v>
      </c>
      <c r="AD322" s="3">
        <f t="shared" si="157"/>
        <v>686.93420438940564</v>
      </c>
      <c r="AI322" s="94">
        <f t="shared" si="158"/>
        <v>0.5795861463252312</v>
      </c>
    </row>
    <row r="323" spans="2:35">
      <c r="B323" s="39">
        <f t="shared" si="159"/>
        <v>295</v>
      </c>
      <c r="C323" s="42">
        <f t="shared" si="160"/>
        <v>3.5017985611513605</v>
      </c>
      <c r="D323" s="10">
        <f t="shared" si="161"/>
        <v>6.3982014388486661</v>
      </c>
      <c r="E323" s="40">
        <f t="shared" si="162"/>
        <v>24.003597122302665</v>
      </c>
      <c r="F323" s="40">
        <f t="shared" si="163"/>
        <v>36.799999999999997</v>
      </c>
      <c r="G323" s="3">
        <f t="shared" si="164"/>
        <v>251.98561151078934</v>
      </c>
      <c r="H323" s="3">
        <f t="shared" si="165"/>
        <v>107.82541057508477</v>
      </c>
      <c r="I323">
        <f t="shared" si="150"/>
        <v>1.0782541057508477E-4</v>
      </c>
      <c r="J323" s="4">
        <f t="shared" si="166"/>
        <v>464.11743748717186</v>
      </c>
      <c r="K323" s="40">
        <f t="shared" si="167"/>
        <v>4.3043419451111786</v>
      </c>
      <c r="L323" s="40">
        <f t="shared" si="151"/>
        <v>1.6956580548888214</v>
      </c>
      <c r="M323" s="10">
        <f t="shared" si="168"/>
        <v>4.8374113392649516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13.657512295016087</v>
      </c>
      <c r="Q323" s="42">
        <f t="shared" si="170"/>
        <v>0.2641734685542938</v>
      </c>
      <c r="R323" s="4">
        <f t="shared" si="171"/>
        <v>153986.5546474162</v>
      </c>
      <c r="S323">
        <f t="shared" si="152"/>
        <v>1.5398655464741618E-4</v>
      </c>
      <c r="T323" s="41">
        <f t="shared" si="153"/>
        <v>1.6857647105991585E-4</v>
      </c>
      <c r="U323" s="42">
        <f t="shared" si="172"/>
        <v>0.27633657164252073</v>
      </c>
      <c r="V323" s="42">
        <f t="shared" si="173"/>
        <v>0.58548822857263783</v>
      </c>
      <c r="W323" s="42">
        <f t="shared" si="174"/>
        <v>0.57974619385176251</v>
      </c>
      <c r="X323" s="42">
        <f t="shared" si="175"/>
        <v>5.7420347208753109E-3</v>
      </c>
      <c r="Y323" s="42">
        <f t="shared" si="149"/>
        <v>2.5509119540137268E-3</v>
      </c>
      <c r="Z323" s="10">
        <f t="shared" si="176"/>
        <v>15.132075893954831</v>
      </c>
      <c r="AA323">
        <f t="shared" si="154"/>
        <v>4838713.0933283092</v>
      </c>
      <c r="AB323" s="10">
        <f t="shared" si="155"/>
        <v>4.8387130933283089</v>
      </c>
      <c r="AC323" s="10">
        <f t="shared" si="156"/>
        <v>4.7377130933283089</v>
      </c>
      <c r="AD323" s="3">
        <f t="shared" si="157"/>
        <v>687.12300120787665</v>
      </c>
      <c r="AI323" s="94">
        <f t="shared" si="158"/>
        <v>0.57974619385176251</v>
      </c>
    </row>
    <row r="324" spans="2:35">
      <c r="B324" s="39">
        <f t="shared" si="159"/>
        <v>296</v>
      </c>
      <c r="C324" s="42">
        <f t="shared" si="160"/>
        <v>3.5136690647484836</v>
      </c>
      <c r="D324" s="10">
        <f t="shared" si="161"/>
        <v>6.3863309352515429</v>
      </c>
      <c r="E324" s="40">
        <f t="shared" si="162"/>
        <v>24.027338129496911</v>
      </c>
      <c r="F324" s="40">
        <f t="shared" si="163"/>
        <v>36.799999999999997</v>
      </c>
      <c r="G324" s="3">
        <f t="shared" si="164"/>
        <v>251.89064748201235</v>
      </c>
      <c r="H324" s="3">
        <f t="shared" si="165"/>
        <v>107.82541057508477</v>
      </c>
      <c r="I324">
        <f t="shared" si="150"/>
        <v>1.0782541057508477E-4</v>
      </c>
      <c r="J324" s="4">
        <f t="shared" si="166"/>
        <v>465.0130291957978</v>
      </c>
      <c r="K324" s="40">
        <f t="shared" si="167"/>
        <v>4.3126478880595922</v>
      </c>
      <c r="L324" s="40">
        <f t="shared" si="151"/>
        <v>1.6873521119404078</v>
      </c>
      <c r="M324" s="10">
        <f t="shared" si="168"/>
        <v>4.8387130933283089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13.658684594077023</v>
      </c>
      <c r="Q324" s="42">
        <f t="shared" si="170"/>
        <v>0.26504254957855811</v>
      </c>
      <c r="R324" s="4">
        <f t="shared" si="171"/>
        <v>153702.93165222145</v>
      </c>
      <c r="S324">
        <f t="shared" si="152"/>
        <v>1.5370293165222146E-4</v>
      </c>
      <c r="T324" s="41">
        <f t="shared" si="153"/>
        <v>1.6886009405511058E-4</v>
      </c>
      <c r="U324" s="42">
        <f t="shared" si="172"/>
        <v>0.27582759599649398</v>
      </c>
      <c r="V324" s="42">
        <f t="shared" si="173"/>
        <v>0.5856480947304219</v>
      </c>
      <c r="W324" s="42">
        <f t="shared" si="174"/>
        <v>0.57990553114523324</v>
      </c>
      <c r="X324" s="42">
        <f t="shared" si="175"/>
        <v>5.7425635851886536E-3</v>
      </c>
      <c r="Y324" s="42">
        <f t="shared" si="149"/>
        <v>2.5559027070562457E-3</v>
      </c>
      <c r="Z324" s="10">
        <f t="shared" si="176"/>
        <v>15.136215109663981</v>
      </c>
      <c r="AA324">
        <f t="shared" si="154"/>
        <v>4840009.0435071727</v>
      </c>
      <c r="AB324" s="10">
        <f t="shared" si="155"/>
        <v>4.8400090435071723</v>
      </c>
      <c r="AC324" s="10">
        <f t="shared" si="156"/>
        <v>4.7390090435071723</v>
      </c>
      <c r="AD324" s="3">
        <f t="shared" si="157"/>
        <v>687.31095627370166</v>
      </c>
      <c r="AI324" s="94">
        <f t="shared" si="158"/>
        <v>0.57990553114523324</v>
      </c>
    </row>
    <row r="325" spans="2:35">
      <c r="B325" s="39">
        <f t="shared" si="159"/>
        <v>297</v>
      </c>
      <c r="C325" s="42">
        <f t="shared" si="160"/>
        <v>3.5255395683456068</v>
      </c>
      <c r="D325" s="10">
        <f t="shared" si="161"/>
        <v>6.3744604316544198</v>
      </c>
      <c r="E325" s="40">
        <f t="shared" si="162"/>
        <v>24.051079136691158</v>
      </c>
      <c r="F325" s="40">
        <f t="shared" si="163"/>
        <v>36.799999999999997</v>
      </c>
      <c r="G325" s="3">
        <f t="shared" si="164"/>
        <v>251.79568345323537</v>
      </c>
      <c r="H325" s="3">
        <f t="shared" si="165"/>
        <v>107.82541057508477</v>
      </c>
      <c r="I325">
        <f t="shared" si="150"/>
        <v>1.0782541057508477E-4</v>
      </c>
      <c r="J325" s="4">
        <f t="shared" si="166"/>
        <v>465.90950626087499</v>
      </c>
      <c r="K325" s="40">
        <f t="shared" si="167"/>
        <v>4.3209620420266015</v>
      </c>
      <c r="L325" s="40">
        <f t="shared" si="151"/>
        <v>1.6790379579733985</v>
      </c>
      <c r="M325" s="10">
        <f t="shared" si="168"/>
        <v>4.8400090435071723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13.659851453108185</v>
      </c>
      <c r="Q325" s="42">
        <f t="shared" si="170"/>
        <v>0.26591155636372504</v>
      </c>
      <c r="R325" s="4">
        <f t="shared" si="171"/>
        <v>153419.25582608752</v>
      </c>
      <c r="S325">
        <f t="shared" si="152"/>
        <v>1.5341925582608752E-4</v>
      </c>
      <c r="T325" s="41">
        <f t="shared" si="153"/>
        <v>1.6914376988124452E-4</v>
      </c>
      <c r="U325" s="42">
        <f t="shared" si="172"/>
        <v>0.27531852554270531</v>
      </c>
      <c r="V325" s="42">
        <f t="shared" si="173"/>
        <v>0.58580722553378084</v>
      </c>
      <c r="W325" s="42">
        <f t="shared" si="174"/>
        <v>0.58006415803166711</v>
      </c>
      <c r="X325" s="42">
        <f t="shared" si="175"/>
        <v>5.7430675021137301E-3</v>
      </c>
      <c r="Y325" s="42">
        <f t="shared" si="149"/>
        <v>2.5608934716832544E-3</v>
      </c>
      <c r="Z325" s="10">
        <f t="shared" si="176"/>
        <v>15.140335783465463</v>
      </c>
      <c r="AA325">
        <f t="shared" si="154"/>
        <v>4841299.1883861329</v>
      </c>
      <c r="AB325" s="10">
        <f t="shared" si="155"/>
        <v>4.8412991883861327</v>
      </c>
      <c r="AC325" s="10">
        <f t="shared" si="156"/>
        <v>4.7402991883861327</v>
      </c>
      <c r="AD325" s="3">
        <f t="shared" si="157"/>
        <v>687.49806938160009</v>
      </c>
      <c r="AI325" s="94">
        <f t="shared" si="158"/>
        <v>0.58006415803166711</v>
      </c>
    </row>
    <row r="326" spans="2:35">
      <c r="B326" s="39">
        <f t="shared" si="159"/>
        <v>298</v>
      </c>
      <c r="C326" s="42">
        <f t="shared" si="160"/>
        <v>3.5374100719427299</v>
      </c>
      <c r="D326" s="10">
        <f t="shared" si="161"/>
        <v>6.3625899280572966</v>
      </c>
      <c r="E326" s="40">
        <f t="shared" si="162"/>
        <v>24.074820143885404</v>
      </c>
      <c r="F326" s="40">
        <f t="shared" si="163"/>
        <v>36.799999999999997</v>
      </c>
      <c r="G326" s="3">
        <f t="shared" si="164"/>
        <v>251.70071942445838</v>
      </c>
      <c r="H326" s="3">
        <f t="shared" si="165"/>
        <v>107.82541057508477</v>
      </c>
      <c r="I326">
        <f t="shared" si="150"/>
        <v>1.0782541057508477E-4</v>
      </c>
      <c r="J326" s="4">
        <f t="shared" si="166"/>
        <v>466.80686868240389</v>
      </c>
      <c r="K326" s="40">
        <f t="shared" si="167"/>
        <v>4.3292844070122092</v>
      </c>
      <c r="L326" s="40">
        <f t="shared" si="151"/>
        <v>1.6707155929877908</v>
      </c>
      <c r="M326" s="10">
        <f t="shared" si="168"/>
        <v>4.8412991883861327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13.661012873790318</v>
      </c>
      <c r="Q326" s="42">
        <f t="shared" si="170"/>
        <v>0.2667804892683926</v>
      </c>
      <c r="R326" s="4">
        <f t="shared" si="171"/>
        <v>153135.52742124538</v>
      </c>
      <c r="S326">
        <f t="shared" si="152"/>
        <v>1.5313552742124539E-4</v>
      </c>
      <c r="T326" s="41">
        <f t="shared" si="153"/>
        <v>1.6942749828608664E-4</v>
      </c>
      <c r="U326" s="42">
        <f t="shared" si="172"/>
        <v>0.27480936073379586</v>
      </c>
      <c r="V326" s="42">
        <f t="shared" si="173"/>
        <v>0.5859656207912266</v>
      </c>
      <c r="W326" s="42">
        <f t="shared" si="174"/>
        <v>0.58022207433781514</v>
      </c>
      <c r="X326" s="42">
        <f t="shared" si="175"/>
        <v>5.7435464534114633E-3</v>
      </c>
      <c r="Y326" s="42">
        <f t="shared" si="149"/>
        <v>2.5658842281861102E-3</v>
      </c>
      <c r="Z326" s="10">
        <f t="shared" si="176"/>
        <v>15.144437910860779</v>
      </c>
      <c r="AA326">
        <f t="shared" si="154"/>
        <v>4842583.5265567508</v>
      </c>
      <c r="AB326" s="10">
        <f t="shared" si="155"/>
        <v>4.8425835265567505</v>
      </c>
      <c r="AC326" s="10">
        <f t="shared" si="156"/>
        <v>4.7415835265567505</v>
      </c>
      <c r="AD326" s="3">
        <f t="shared" si="157"/>
        <v>687.68434032730249</v>
      </c>
      <c r="AI326" s="94">
        <f t="shared" si="158"/>
        <v>0.58022207433781514</v>
      </c>
    </row>
    <row r="327" spans="2:35">
      <c r="B327" s="39">
        <f t="shared" si="159"/>
        <v>299</v>
      </c>
      <c r="C327" s="42">
        <f t="shared" si="160"/>
        <v>3.5492805755398531</v>
      </c>
      <c r="D327" s="10">
        <f t="shared" si="161"/>
        <v>6.3507194244601735</v>
      </c>
      <c r="E327" s="40">
        <f t="shared" si="162"/>
        <v>24.09856115107965</v>
      </c>
      <c r="F327" s="40">
        <f t="shared" si="163"/>
        <v>36.799999999999997</v>
      </c>
      <c r="G327" s="3">
        <f t="shared" si="164"/>
        <v>251.6057553956814</v>
      </c>
      <c r="H327" s="3">
        <f t="shared" si="165"/>
        <v>107.82541057508477</v>
      </c>
      <c r="I327">
        <f t="shared" si="150"/>
        <v>1.0782541057508477E-4</v>
      </c>
      <c r="J327" s="4">
        <f t="shared" si="166"/>
        <v>467.70511646038415</v>
      </c>
      <c r="K327" s="40">
        <f t="shared" si="167"/>
        <v>4.3376149830164135</v>
      </c>
      <c r="L327" s="40">
        <f t="shared" si="151"/>
        <v>1.6623850169835865</v>
      </c>
      <c r="M327" s="10">
        <f t="shared" si="168"/>
        <v>4.8425835265567505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13.662168857795931</v>
      </c>
      <c r="Q327" s="42">
        <f t="shared" si="170"/>
        <v>0.2676493486508727</v>
      </c>
      <c r="R327" s="4">
        <f t="shared" si="171"/>
        <v>152851.74668992616</v>
      </c>
      <c r="S327">
        <f t="shared" si="152"/>
        <v>1.5285174668992616E-4</v>
      </c>
      <c r="T327" s="41">
        <f t="shared" si="153"/>
        <v>1.6971127901740587E-4</v>
      </c>
      <c r="U327" s="42">
        <f t="shared" si="172"/>
        <v>0.27430010202240701</v>
      </c>
      <c r="V327" s="42">
        <f t="shared" si="173"/>
        <v>0.58612328031171534</v>
      </c>
      <c r="W327" s="42">
        <f t="shared" si="174"/>
        <v>0.58037927989128169</v>
      </c>
      <c r="X327" s="42">
        <f t="shared" si="175"/>
        <v>5.7440004204336592E-3</v>
      </c>
      <c r="Y327" s="42">
        <f t="shared" si="149"/>
        <v>2.5708749568443736E-3</v>
      </c>
      <c r="Z327" s="10">
        <f t="shared" si="176"/>
        <v>15.148521487370916</v>
      </c>
      <c r="AA327">
        <f t="shared" si="154"/>
        <v>4843862.0566166881</v>
      </c>
      <c r="AB327" s="10">
        <f t="shared" si="155"/>
        <v>4.8438620566166879</v>
      </c>
      <c r="AC327" s="10">
        <f t="shared" si="156"/>
        <v>4.7428620566166879</v>
      </c>
      <c r="AD327" s="3">
        <f t="shared" si="157"/>
        <v>687.86976890742392</v>
      </c>
      <c r="AI327" s="94">
        <f t="shared" si="158"/>
        <v>0.58037927989128169</v>
      </c>
    </row>
    <row r="328" spans="2:35">
      <c r="B328" s="39">
        <f t="shared" si="159"/>
        <v>300</v>
      </c>
      <c r="C328" s="42">
        <f t="shared" si="160"/>
        <v>3.5611510791369763</v>
      </c>
      <c r="D328" s="10">
        <f t="shared" si="161"/>
        <v>6.3388489208630503</v>
      </c>
      <c r="E328" s="40">
        <f t="shared" si="162"/>
        <v>24.122302158273897</v>
      </c>
      <c r="F328" s="40">
        <f t="shared" si="163"/>
        <v>36.799999999999997</v>
      </c>
      <c r="G328" s="3">
        <f t="shared" si="164"/>
        <v>251.51079136690441</v>
      </c>
      <c r="H328" s="3">
        <f t="shared" si="165"/>
        <v>107.82541057508477</v>
      </c>
      <c r="I328">
        <f t="shared" si="150"/>
        <v>1.0782541057508477E-4</v>
      </c>
      <c r="J328" s="4">
        <f t="shared" si="166"/>
        <v>468.60424959481577</v>
      </c>
      <c r="K328" s="40">
        <f t="shared" si="167"/>
        <v>4.3459537700392135</v>
      </c>
      <c r="L328" s="40">
        <f t="shared" si="151"/>
        <v>1.6540462299607865</v>
      </c>
      <c r="M328" s="10">
        <f t="shared" si="168"/>
        <v>4.8438620566166879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13.663319406788531</v>
      </c>
      <c r="Q328" s="42">
        <f t="shared" si="170"/>
        <v>0.26851813486919279</v>
      </c>
      <c r="R328" s="4">
        <f t="shared" si="171"/>
        <v>152567.91388436087</v>
      </c>
      <c r="S328">
        <f t="shared" si="152"/>
        <v>1.5256791388436086E-4</v>
      </c>
      <c r="T328" s="41">
        <f t="shared" si="153"/>
        <v>1.6999511182297117E-4</v>
      </c>
      <c r="U328" s="42">
        <f t="shared" si="172"/>
        <v>0.27379074986117979</v>
      </c>
      <c r="V328" s="42">
        <f t="shared" si="173"/>
        <v>0.58628020390575719</v>
      </c>
      <c r="W328" s="42">
        <f t="shared" si="174"/>
        <v>0.5805357745204176</v>
      </c>
      <c r="X328" s="42">
        <f t="shared" si="175"/>
        <v>5.7444293853395889E-3</v>
      </c>
      <c r="Y328" s="42">
        <f t="shared" si="149"/>
        <v>2.5758656379264696E-3</v>
      </c>
      <c r="Z328" s="10">
        <f t="shared" si="176"/>
        <v>15.152586508539811</v>
      </c>
      <c r="AA328">
        <f t="shared" si="154"/>
        <v>4845134.7771707941</v>
      </c>
      <c r="AB328" s="10">
        <f t="shared" si="155"/>
        <v>4.8451347771707942</v>
      </c>
      <c r="AC328" s="10">
        <f t="shared" si="156"/>
        <v>4.7441347771707942</v>
      </c>
      <c r="AD328" s="3">
        <f t="shared" si="157"/>
        <v>688.05435491962203</v>
      </c>
      <c r="AI328" s="94">
        <f t="shared" si="158"/>
        <v>0.5805357745204176</v>
      </c>
    </row>
    <row r="329" spans="2:35">
      <c r="B329" s="39">
        <f t="shared" si="159"/>
        <v>301</v>
      </c>
      <c r="C329" s="42">
        <f t="shared" si="160"/>
        <v>3.5730215827340994</v>
      </c>
      <c r="D329" s="10">
        <f t="shared" si="161"/>
        <v>6.3269784172659271</v>
      </c>
      <c r="E329" s="40">
        <f t="shared" si="162"/>
        <v>24.146043165468143</v>
      </c>
      <c r="F329" s="40">
        <f t="shared" si="163"/>
        <v>36.799999999999997</v>
      </c>
      <c r="G329" s="3">
        <f t="shared" si="164"/>
        <v>251.41582733812743</v>
      </c>
      <c r="H329" s="3">
        <f t="shared" si="165"/>
        <v>107.82541057508477</v>
      </c>
      <c r="I329">
        <f t="shared" si="150"/>
        <v>1.0782541057508477E-4</v>
      </c>
      <c r="J329" s="4">
        <f t="shared" si="166"/>
        <v>469.50426808569898</v>
      </c>
      <c r="K329" s="40">
        <f t="shared" si="167"/>
        <v>4.3543007680806118</v>
      </c>
      <c r="L329" s="40">
        <f t="shared" si="151"/>
        <v>1.6456992319193882</v>
      </c>
      <c r="M329" s="10">
        <f t="shared" si="168"/>
        <v>4.8451347771707942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13.664464522423607</v>
      </c>
      <c r="Q329" s="42">
        <f t="shared" si="170"/>
        <v>0.26938684828109732</v>
      </c>
      <c r="R329" s="4">
        <f t="shared" si="171"/>
        <v>152284.02925678052</v>
      </c>
      <c r="S329">
        <f t="shared" si="152"/>
        <v>1.5228402925678052E-4</v>
      </c>
      <c r="T329" s="41">
        <f t="shared" si="153"/>
        <v>1.7027899645055152E-4</v>
      </c>
      <c r="U329" s="42">
        <f t="shared" si="172"/>
        <v>0.27328130470275547</v>
      </c>
      <c r="V329" s="42">
        <f t="shared" si="173"/>
        <v>0.58643639138417347</v>
      </c>
      <c r="W329" s="42">
        <f t="shared" si="174"/>
        <v>0.58069155805445383</v>
      </c>
      <c r="X329" s="42">
        <f t="shared" si="175"/>
        <v>5.7448333297196452E-3</v>
      </c>
      <c r="Y329" s="42">
        <f t="shared" si="149"/>
        <v>2.5808562516891533E-3</v>
      </c>
      <c r="Z329" s="10">
        <f t="shared" si="176"/>
        <v>15.156632969930767</v>
      </c>
      <c r="AA329">
        <f t="shared" si="154"/>
        <v>4846401.6868299795</v>
      </c>
      <c r="AB329" s="10">
        <f t="shared" si="155"/>
        <v>4.8464016868299797</v>
      </c>
      <c r="AC329" s="10">
        <f t="shared" si="156"/>
        <v>4.7454016868299798</v>
      </c>
      <c r="AD329" s="3">
        <f t="shared" si="157"/>
        <v>688.23809816243363</v>
      </c>
      <c r="AI329" s="94">
        <f t="shared" si="158"/>
        <v>0.58069155805445383</v>
      </c>
    </row>
    <row r="330" spans="2:35">
      <c r="B330" s="39">
        <f t="shared" si="159"/>
        <v>302</v>
      </c>
      <c r="C330" s="42">
        <f t="shared" si="160"/>
        <v>3.5848920863312226</v>
      </c>
      <c r="D330" s="10">
        <f t="shared" si="161"/>
        <v>6.315107913668804</v>
      </c>
      <c r="E330" s="40">
        <f t="shared" si="162"/>
        <v>24.169784172662389</v>
      </c>
      <c r="F330" s="40">
        <f t="shared" si="163"/>
        <v>36.799999999999997</v>
      </c>
      <c r="G330" s="3">
        <f t="shared" si="164"/>
        <v>251.32086330935044</v>
      </c>
      <c r="H330" s="3">
        <f t="shared" si="165"/>
        <v>107.82541057508477</v>
      </c>
      <c r="I330">
        <f t="shared" si="150"/>
        <v>1.0782541057508477E-4</v>
      </c>
      <c r="J330" s="4">
        <f t="shared" si="166"/>
        <v>470.40517193303356</v>
      </c>
      <c r="K330" s="40">
        <f t="shared" si="167"/>
        <v>4.3626559771406068</v>
      </c>
      <c r="L330" s="40">
        <f t="shared" si="151"/>
        <v>1.6373440228593932</v>
      </c>
      <c r="M330" s="10">
        <f t="shared" si="168"/>
        <v>4.8464016868299797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13.665604206347643</v>
      </c>
      <c r="Q330" s="42">
        <f t="shared" si="170"/>
        <v>0.27025548924404935</v>
      </c>
      <c r="R330" s="4">
        <f t="shared" si="171"/>
        <v>152000.09305941619</v>
      </c>
      <c r="S330">
        <f t="shared" si="152"/>
        <v>1.5200009305941619E-4</v>
      </c>
      <c r="T330" s="41">
        <f t="shared" si="153"/>
        <v>1.7056293264791584E-4</v>
      </c>
      <c r="U330" s="42">
        <f t="shared" si="172"/>
        <v>0.27277176699977529</v>
      </c>
      <c r="V330" s="42">
        <f t="shared" si="173"/>
        <v>0.58659184255891317</v>
      </c>
      <c r="W330" s="42">
        <f t="shared" si="174"/>
        <v>0.58084663032336303</v>
      </c>
      <c r="X330" s="42">
        <f t="shared" si="175"/>
        <v>5.7452122355501345E-3</v>
      </c>
      <c r="Y330" s="42">
        <f t="shared" si="149"/>
        <v>2.5858467783778055E-3</v>
      </c>
      <c r="Z330" s="10">
        <f t="shared" si="176"/>
        <v>15.16066086712776</v>
      </c>
      <c r="AA330">
        <f t="shared" si="154"/>
        <v>4847662.7842116281</v>
      </c>
      <c r="AB330" s="10">
        <f t="shared" si="155"/>
        <v>4.8476627842116278</v>
      </c>
      <c r="AC330" s="10">
        <f t="shared" si="156"/>
        <v>4.7466627842116278</v>
      </c>
      <c r="AD330" s="3">
        <f t="shared" si="157"/>
        <v>688.42099843533401</v>
      </c>
      <c r="AI330" s="94">
        <f t="shared" si="158"/>
        <v>0.58084663032336303</v>
      </c>
    </row>
    <row r="331" spans="2:35">
      <c r="B331" s="39">
        <f t="shared" si="159"/>
        <v>303</v>
      </c>
      <c r="C331" s="42">
        <f t="shared" si="160"/>
        <v>3.5967625899283457</v>
      </c>
      <c r="D331" s="10">
        <f t="shared" si="161"/>
        <v>6.3032374100716808</v>
      </c>
      <c r="E331" s="40">
        <f t="shared" si="162"/>
        <v>24.193525179856636</v>
      </c>
      <c r="F331" s="40">
        <f t="shared" si="163"/>
        <v>36.799999999999997</v>
      </c>
      <c r="G331" s="3">
        <f t="shared" si="164"/>
        <v>251.22589928057346</v>
      </c>
      <c r="H331" s="3">
        <f t="shared" si="165"/>
        <v>107.82541057508477</v>
      </c>
      <c r="I331">
        <f t="shared" si="150"/>
        <v>1.0782541057508477E-4</v>
      </c>
      <c r="J331" s="4">
        <f t="shared" si="166"/>
        <v>471.30696113681972</v>
      </c>
      <c r="K331" s="40">
        <f t="shared" si="167"/>
        <v>4.3710193972191993</v>
      </c>
      <c r="L331" s="40">
        <f t="shared" si="151"/>
        <v>1.6289806027808007</v>
      </c>
      <c r="M331" s="10">
        <f t="shared" si="168"/>
        <v>4.8476627842116278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13.666738460198495</v>
      </c>
      <c r="Q331" s="42">
        <f t="shared" si="170"/>
        <v>0.27112405811523199</v>
      </c>
      <c r="R331" s="4">
        <f t="shared" si="171"/>
        <v>151716.10554449892</v>
      </c>
      <c r="S331">
        <f t="shared" si="152"/>
        <v>1.5171610554449893E-4</v>
      </c>
      <c r="T331" s="41">
        <f t="shared" si="153"/>
        <v>1.7084692016283311E-4</v>
      </c>
      <c r="U331" s="42">
        <f t="shared" si="172"/>
        <v>0.27226213720488052</v>
      </c>
      <c r="V331" s="42">
        <f t="shared" si="173"/>
        <v>0.58674655724290758</v>
      </c>
      <c r="W331" s="42">
        <f t="shared" si="174"/>
        <v>0.58100099115791004</v>
      </c>
      <c r="X331" s="42">
        <f t="shared" si="175"/>
        <v>5.7455660849975443E-3</v>
      </c>
      <c r="Y331" s="42">
        <f t="shared" si="149"/>
        <v>2.590837198226557E-3</v>
      </c>
      <c r="Z331" s="10">
        <f t="shared" si="176"/>
        <v>15.164670195735731</v>
      </c>
      <c r="AA331">
        <f t="shared" si="154"/>
        <v>4848918.0679396875</v>
      </c>
      <c r="AB331" s="10">
        <f t="shared" si="155"/>
        <v>4.8489180679396879</v>
      </c>
      <c r="AC331" s="10">
        <f t="shared" si="156"/>
        <v>4.747918067939688</v>
      </c>
      <c r="AD331" s="3">
        <f t="shared" si="157"/>
        <v>688.60305553875094</v>
      </c>
      <c r="AI331" s="94">
        <f t="shared" si="158"/>
        <v>0.58100099115791004</v>
      </c>
    </row>
    <row r="332" spans="2:35">
      <c r="B332" s="39">
        <f t="shared" si="159"/>
        <v>304</v>
      </c>
      <c r="C332" s="42">
        <f t="shared" si="160"/>
        <v>3.6086330935254689</v>
      </c>
      <c r="D332" s="10">
        <f t="shared" si="161"/>
        <v>6.2913669064745577</v>
      </c>
      <c r="E332" s="40">
        <f t="shared" si="162"/>
        <v>24.217266187050882</v>
      </c>
      <c r="F332" s="40">
        <f t="shared" si="163"/>
        <v>36.799999999999997</v>
      </c>
      <c r="G332" s="3">
        <f t="shared" si="164"/>
        <v>251.13093525179647</v>
      </c>
      <c r="H332" s="3">
        <f t="shared" si="165"/>
        <v>107.82541057508477</v>
      </c>
      <c r="I332">
        <f t="shared" si="150"/>
        <v>1.0782541057508477E-4</v>
      </c>
      <c r="J332" s="4">
        <f t="shared" si="166"/>
        <v>472.20963569705725</v>
      </c>
      <c r="K332" s="40">
        <f t="shared" si="167"/>
        <v>4.3793910283163884</v>
      </c>
      <c r="L332" s="40">
        <f t="shared" si="151"/>
        <v>1.6206089716836116</v>
      </c>
      <c r="M332" s="10">
        <f t="shared" si="168"/>
        <v>4.8489180679396879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13.667867285605496</v>
      </c>
      <c r="Q332" s="42">
        <f t="shared" si="170"/>
        <v>0.27199255525155003</v>
      </c>
      <c r="R332" s="4">
        <f t="shared" si="171"/>
        <v>151432.06696425978</v>
      </c>
      <c r="S332">
        <f t="shared" si="152"/>
        <v>1.5143206696425978E-4</v>
      </c>
      <c r="T332" s="41">
        <f t="shared" si="153"/>
        <v>1.7113095874307226E-4</v>
      </c>
      <c r="U332" s="42">
        <f t="shared" si="172"/>
        <v>0.27175241577071235</v>
      </c>
      <c r="V332" s="42">
        <f t="shared" si="173"/>
        <v>0.5869005352500194</v>
      </c>
      <c r="W332" s="42">
        <f t="shared" si="174"/>
        <v>0.58115464038966347</v>
      </c>
      <c r="X332" s="42">
        <f t="shared" si="175"/>
        <v>5.7458948603559268E-3</v>
      </c>
      <c r="Y332" s="42">
        <f t="shared" si="149"/>
        <v>2.5958274914583608E-3</v>
      </c>
      <c r="Z332" s="10">
        <f t="shared" si="176"/>
        <v>15.168660951380577</v>
      </c>
      <c r="AA332">
        <f t="shared" si="154"/>
        <v>4850167.5366446665</v>
      </c>
      <c r="AB332" s="10">
        <f t="shared" si="155"/>
        <v>4.8501675366446664</v>
      </c>
      <c r="AC332" s="10">
        <f t="shared" si="156"/>
        <v>4.7491675366446664</v>
      </c>
      <c r="AD332" s="3">
        <f t="shared" si="157"/>
        <v>688.78426927406326</v>
      </c>
      <c r="AI332" s="94">
        <f t="shared" si="158"/>
        <v>0.58115464038966347</v>
      </c>
    </row>
    <row r="333" spans="2:35">
      <c r="B333" s="39">
        <f t="shared" si="159"/>
        <v>305</v>
      </c>
      <c r="C333" s="42">
        <f t="shared" si="160"/>
        <v>3.6205035971225921</v>
      </c>
      <c r="D333" s="10">
        <f t="shared" si="161"/>
        <v>6.2794964028774345</v>
      </c>
      <c r="E333" s="40">
        <f t="shared" si="162"/>
        <v>24.241007194245128</v>
      </c>
      <c r="F333" s="40">
        <f t="shared" si="163"/>
        <v>36.799999999999997</v>
      </c>
      <c r="G333" s="3">
        <f t="shared" si="164"/>
        <v>251.03597122301949</v>
      </c>
      <c r="H333" s="3">
        <f t="shared" si="165"/>
        <v>107.82541057508477</v>
      </c>
      <c r="I333">
        <f t="shared" si="150"/>
        <v>1.0782541057508477E-4</v>
      </c>
      <c r="J333" s="4">
        <f t="shared" si="166"/>
        <v>473.11319561374626</v>
      </c>
      <c r="K333" s="40">
        <f t="shared" si="167"/>
        <v>4.3877708704321741</v>
      </c>
      <c r="L333" s="40">
        <f t="shared" si="151"/>
        <v>1.6122291295678259</v>
      </c>
      <c r="M333" s="10">
        <f t="shared" si="168"/>
        <v>4.8501675366446664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13.668990684189451</v>
      </c>
      <c r="Q333" s="42">
        <f t="shared" si="170"/>
        <v>0.2728609810096313</v>
      </c>
      <c r="R333" s="4">
        <f t="shared" si="171"/>
        <v>151147.9775709298</v>
      </c>
      <c r="S333">
        <f t="shared" si="152"/>
        <v>1.511479775709298E-4</v>
      </c>
      <c r="T333" s="41">
        <f t="shared" si="153"/>
        <v>1.7141504813640224E-4</v>
      </c>
      <c r="U333" s="42">
        <f t="shared" si="172"/>
        <v>0.27124260314991205</v>
      </c>
      <c r="V333" s="42">
        <f t="shared" si="173"/>
        <v>0.58705377639499767</v>
      </c>
      <c r="W333" s="42">
        <f t="shared" si="174"/>
        <v>0.58130757785099485</v>
      </c>
      <c r="X333" s="42">
        <f t="shared" si="175"/>
        <v>5.7461985440028229E-3</v>
      </c>
      <c r="Y333" s="42">
        <f t="shared" si="149"/>
        <v>2.6008176382850217E-3</v>
      </c>
      <c r="Z333" s="10">
        <f t="shared" si="176"/>
        <v>15.172633129708895</v>
      </c>
      <c r="AA333">
        <f t="shared" si="154"/>
        <v>4851411.1889635548</v>
      </c>
      <c r="AB333" s="10">
        <f t="shared" si="155"/>
        <v>4.8514111889635547</v>
      </c>
      <c r="AC333" s="10">
        <f t="shared" si="156"/>
        <v>4.7504111889635547</v>
      </c>
      <c r="AD333" s="3">
        <f t="shared" si="157"/>
        <v>688.96463944359027</v>
      </c>
      <c r="AI333" s="94">
        <f t="shared" si="158"/>
        <v>0.58130757785099485</v>
      </c>
    </row>
    <row r="334" spans="2:35">
      <c r="B334" s="39">
        <f t="shared" si="159"/>
        <v>306</v>
      </c>
      <c r="C334" s="42">
        <f t="shared" si="160"/>
        <v>3.6323741007197152</v>
      </c>
      <c r="D334" s="10">
        <f t="shared" si="161"/>
        <v>6.2676258992803113</v>
      </c>
      <c r="E334" s="40">
        <f t="shared" si="162"/>
        <v>24.264748201439374</v>
      </c>
      <c r="F334" s="40">
        <f t="shared" si="163"/>
        <v>36.799999999999997</v>
      </c>
      <c r="G334" s="3">
        <f t="shared" si="164"/>
        <v>250.9410071942425</v>
      </c>
      <c r="H334" s="3">
        <f t="shared" si="165"/>
        <v>107.82541057508477</v>
      </c>
      <c r="I334">
        <f t="shared" si="150"/>
        <v>1.0782541057508477E-4</v>
      </c>
      <c r="J334" s="4">
        <f t="shared" si="166"/>
        <v>474.01764088688685</v>
      </c>
      <c r="K334" s="40">
        <f t="shared" si="167"/>
        <v>4.3961589235665581</v>
      </c>
      <c r="L334" s="40">
        <f t="shared" si="151"/>
        <v>1.6038410764334419</v>
      </c>
      <c r="M334" s="10">
        <f t="shared" si="168"/>
        <v>4.8514111889635547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13.670108657562597</v>
      </c>
      <c r="Q334" s="42">
        <f t="shared" si="170"/>
        <v>0.27372933574582836</v>
      </c>
      <c r="R334" s="4">
        <f t="shared" si="171"/>
        <v>150863.83761674</v>
      </c>
      <c r="S334">
        <f t="shared" si="152"/>
        <v>1.5086383761673999E-4</v>
      </c>
      <c r="T334" s="41">
        <f t="shared" si="153"/>
        <v>1.7169918809059205E-4</v>
      </c>
      <c r="U334" s="42">
        <f t="shared" si="172"/>
        <v>0.27073269979512077</v>
      </c>
      <c r="V334" s="42">
        <f t="shared" si="173"/>
        <v>0.5872062804936079</v>
      </c>
      <c r="W334" s="42">
        <f t="shared" si="174"/>
        <v>0.58145980337506908</v>
      </c>
      <c r="X334" s="42">
        <f t="shared" si="175"/>
        <v>5.7464771185388175E-3</v>
      </c>
      <c r="Y334" s="42">
        <f t="shared" si="149"/>
        <v>2.6058076189073528E-3</v>
      </c>
      <c r="Z334" s="10">
        <f t="shared" si="176"/>
        <v>15.176586726388448</v>
      </c>
      <c r="AA334">
        <f t="shared" si="154"/>
        <v>4852649.0235399688</v>
      </c>
      <c r="AB334" s="10">
        <f t="shared" si="155"/>
        <v>4.8526490235399686</v>
      </c>
      <c r="AC334" s="10">
        <f t="shared" si="156"/>
        <v>4.7516490235399687</v>
      </c>
      <c r="AD334" s="3">
        <f t="shared" si="157"/>
        <v>689.1441658506119</v>
      </c>
      <c r="AI334" s="94">
        <f t="shared" si="158"/>
        <v>0.58145980337506908</v>
      </c>
    </row>
    <row r="335" spans="2:35">
      <c r="B335" s="39">
        <f t="shared" si="159"/>
        <v>307</v>
      </c>
      <c r="C335" s="42">
        <f t="shared" si="160"/>
        <v>3.6442446043168384</v>
      </c>
      <c r="D335" s="10">
        <f t="shared" si="161"/>
        <v>6.2557553956831882</v>
      </c>
      <c r="E335" s="40">
        <f t="shared" si="162"/>
        <v>24.288489208633621</v>
      </c>
      <c r="F335" s="40">
        <f t="shared" si="163"/>
        <v>36.799999999999997</v>
      </c>
      <c r="G335" s="3">
        <f t="shared" si="164"/>
        <v>250.84604316546552</v>
      </c>
      <c r="H335" s="3">
        <f t="shared" si="165"/>
        <v>107.82541057508477</v>
      </c>
      <c r="I335">
        <f t="shared" si="150"/>
        <v>1.0782541057508477E-4</v>
      </c>
      <c r="J335" s="4">
        <f t="shared" si="166"/>
        <v>474.92297151647881</v>
      </c>
      <c r="K335" s="40">
        <f t="shared" si="167"/>
        <v>4.4045551877195379</v>
      </c>
      <c r="L335" s="40">
        <f t="shared" si="151"/>
        <v>1.5954448122804621</v>
      </c>
      <c r="M335" s="10">
        <f t="shared" si="168"/>
        <v>4.8526490235399686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13.671221207328749</v>
      </c>
      <c r="Q335" s="42">
        <f t="shared" si="170"/>
        <v>0.27459761981621994</v>
      </c>
      <c r="R335" s="4">
        <f t="shared" si="171"/>
        <v>150579.64735392146</v>
      </c>
      <c r="S335">
        <f t="shared" si="152"/>
        <v>1.5057964735392147E-4</v>
      </c>
      <c r="T335" s="41">
        <f t="shared" si="153"/>
        <v>1.7198337835341057E-4</v>
      </c>
      <c r="U335" s="42">
        <f t="shared" si="172"/>
        <v>0.27022270615897975</v>
      </c>
      <c r="V335" s="42">
        <f t="shared" si="173"/>
        <v>0.58735804736233199</v>
      </c>
      <c r="W335" s="42">
        <f t="shared" si="174"/>
        <v>0.58161131679586209</v>
      </c>
      <c r="X335" s="42">
        <f t="shared" si="175"/>
        <v>5.7467305664699042E-3</v>
      </c>
      <c r="Y335" s="42">
        <f t="shared" si="149"/>
        <v>2.610797413515051E-3</v>
      </c>
      <c r="Z335" s="10">
        <f t="shared" si="176"/>
        <v>15.180521737107025</v>
      </c>
      <c r="AA335">
        <f t="shared" si="154"/>
        <v>4853881.0390237952</v>
      </c>
      <c r="AB335" s="10">
        <f t="shared" si="155"/>
        <v>4.8538810390237952</v>
      </c>
      <c r="AC335" s="10">
        <f t="shared" si="156"/>
        <v>4.7528810390237952</v>
      </c>
      <c r="AD335" s="3">
        <f t="shared" si="157"/>
        <v>689.32284829931768</v>
      </c>
      <c r="AI335" s="94">
        <f t="shared" si="158"/>
        <v>0.58161131679586209</v>
      </c>
    </row>
    <row r="336" spans="2:35">
      <c r="B336" s="39">
        <f t="shared" si="159"/>
        <v>308</v>
      </c>
      <c r="C336" s="42">
        <f t="shared" si="160"/>
        <v>3.6561151079139615</v>
      </c>
      <c r="D336" s="10">
        <f t="shared" si="161"/>
        <v>6.243884892086065</v>
      </c>
      <c r="E336" s="40">
        <f t="shared" si="162"/>
        <v>24.312230215827867</v>
      </c>
      <c r="F336" s="40">
        <f t="shared" si="163"/>
        <v>36.799999999999997</v>
      </c>
      <c r="G336" s="3">
        <f t="shared" si="164"/>
        <v>250.75107913668853</v>
      </c>
      <c r="H336" s="3">
        <f t="shared" si="165"/>
        <v>107.82541057508477</v>
      </c>
      <c r="I336">
        <f t="shared" si="150"/>
        <v>1.0782541057508477E-4</v>
      </c>
      <c r="J336" s="4">
        <f t="shared" si="166"/>
        <v>475.82918750252225</v>
      </c>
      <c r="K336" s="40">
        <f t="shared" si="167"/>
        <v>4.4129596628911161</v>
      </c>
      <c r="L336" s="40">
        <f t="shared" si="151"/>
        <v>1.5870403371088839</v>
      </c>
      <c r="M336" s="10">
        <f t="shared" si="168"/>
        <v>4.8538810390237952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13.672328335082975</v>
      </c>
      <c r="Q336" s="42">
        <f t="shared" si="170"/>
        <v>0.27546583357661242</v>
      </c>
      <c r="R336" s="4">
        <f t="shared" si="171"/>
        <v>150295.40703470522</v>
      </c>
      <c r="S336">
        <f t="shared" si="152"/>
        <v>1.5029540703470523E-4</v>
      </c>
      <c r="T336" s="41">
        <f t="shared" si="153"/>
        <v>1.7226761867262681E-4</v>
      </c>
      <c r="U336" s="42">
        <f t="shared" si="172"/>
        <v>0.26971262269413021</v>
      </c>
      <c r="V336" s="42">
        <f t="shared" si="173"/>
        <v>0.58750907681877562</v>
      </c>
      <c r="W336" s="42">
        <f t="shared" si="174"/>
        <v>0.58176211794811694</v>
      </c>
      <c r="X336" s="42">
        <f t="shared" si="175"/>
        <v>5.7469588706586805E-3</v>
      </c>
      <c r="Y336" s="42">
        <f t="shared" si="149"/>
        <v>2.6157870022869662E-3</v>
      </c>
      <c r="Z336" s="10">
        <f t="shared" si="176"/>
        <v>15.184438157573561</v>
      </c>
      <c r="AA336">
        <f t="shared" si="154"/>
        <v>4855107.2340715416</v>
      </c>
      <c r="AB336" s="10">
        <f t="shared" si="155"/>
        <v>4.855107234071542</v>
      </c>
      <c r="AC336" s="10">
        <f t="shared" si="156"/>
        <v>4.754107234071542</v>
      </c>
      <c r="AD336" s="3">
        <f t="shared" si="157"/>
        <v>689.50068659485737</v>
      </c>
      <c r="AI336" s="94">
        <f t="shared" si="158"/>
        <v>0.58176211794811694</v>
      </c>
    </row>
    <row r="337" spans="2:35">
      <c r="B337" s="39">
        <f t="shared" si="159"/>
        <v>309</v>
      </c>
      <c r="C337" s="42">
        <f t="shared" si="160"/>
        <v>3.6679856115110847</v>
      </c>
      <c r="D337" s="10">
        <f t="shared" si="161"/>
        <v>6.2320143884889418</v>
      </c>
      <c r="E337" s="40">
        <f t="shared" si="162"/>
        <v>24.335971223022113</v>
      </c>
      <c r="F337" s="40">
        <f t="shared" si="163"/>
        <v>36.799999999999997</v>
      </c>
      <c r="G337" s="3">
        <f t="shared" si="164"/>
        <v>250.65611510791155</v>
      </c>
      <c r="H337" s="3">
        <f t="shared" si="165"/>
        <v>107.82541057508477</v>
      </c>
      <c r="I337">
        <f t="shared" si="150"/>
        <v>1.0782541057508477E-4</v>
      </c>
      <c r="J337" s="4">
        <f t="shared" si="166"/>
        <v>476.73628884501727</v>
      </c>
      <c r="K337" s="40">
        <f t="shared" si="167"/>
        <v>4.4213723490812908</v>
      </c>
      <c r="L337" s="40">
        <f t="shared" si="151"/>
        <v>1.5786276509187092</v>
      </c>
      <c r="M337" s="10">
        <f t="shared" si="168"/>
        <v>4.855107234071542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13.673430042411947</v>
      </c>
      <c r="Q337" s="42">
        <f t="shared" si="170"/>
        <v>0.2763339773825414</v>
      </c>
      <c r="R337" s="4">
        <f t="shared" si="171"/>
        <v>150011.11691132229</v>
      </c>
      <c r="S337">
        <f t="shared" si="152"/>
        <v>1.5001111691132228E-4</v>
      </c>
      <c r="T337" s="41">
        <f t="shared" si="153"/>
        <v>1.7255190879600976E-4</v>
      </c>
      <c r="U337" s="42">
        <f t="shared" si="172"/>
        <v>0.2692024498532134</v>
      </c>
      <c r="V337" s="42">
        <f t="shared" si="173"/>
        <v>0.58765936868130841</v>
      </c>
      <c r="W337" s="42">
        <f t="shared" si="174"/>
        <v>0.58191220666738797</v>
      </c>
      <c r="X337" s="42">
        <f t="shared" si="175"/>
        <v>5.7471620139204482E-3</v>
      </c>
      <c r="Y337" s="42">
        <f t="shared" si="149"/>
        <v>2.6207763653910217E-3</v>
      </c>
      <c r="Z337" s="10">
        <f t="shared" si="176"/>
        <v>15.18833598351725</v>
      </c>
      <c r="AA337">
        <f t="shared" si="154"/>
        <v>4856327.607346057</v>
      </c>
      <c r="AB337" s="10">
        <f t="shared" si="155"/>
        <v>4.8563276073460573</v>
      </c>
      <c r="AC337" s="10">
        <f t="shared" si="156"/>
        <v>4.7553276073460573</v>
      </c>
      <c r="AD337" s="3">
        <f t="shared" si="157"/>
        <v>689.67768054330054</v>
      </c>
      <c r="AI337" s="94">
        <f t="shared" si="158"/>
        <v>0.58191220666738797</v>
      </c>
    </row>
    <row r="338" spans="2:35">
      <c r="B338" s="39">
        <f t="shared" si="159"/>
        <v>310</v>
      </c>
      <c r="C338" s="42">
        <f t="shared" si="160"/>
        <v>3.6798561151082079</v>
      </c>
      <c r="D338" s="10">
        <f t="shared" si="161"/>
        <v>6.2201438848918187</v>
      </c>
      <c r="E338" s="40">
        <f t="shared" si="162"/>
        <v>24.35971223021636</v>
      </c>
      <c r="F338" s="40">
        <f t="shared" si="163"/>
        <v>36.799999999999997</v>
      </c>
      <c r="G338" s="3">
        <f t="shared" si="164"/>
        <v>250.56115107913456</v>
      </c>
      <c r="H338" s="3">
        <f t="shared" si="165"/>
        <v>107.82541057508477</v>
      </c>
      <c r="I338">
        <f t="shared" si="150"/>
        <v>1.0782541057508477E-4</v>
      </c>
      <c r="J338" s="4">
        <f t="shared" si="166"/>
        <v>477.64427554396366</v>
      </c>
      <c r="K338" s="40">
        <f t="shared" si="167"/>
        <v>4.4297932462900631</v>
      </c>
      <c r="L338" s="40">
        <f t="shared" si="151"/>
        <v>1.5702067537099369</v>
      </c>
      <c r="M338" s="10">
        <f t="shared" si="168"/>
        <v>4.8563276073460573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13.674526330893693</v>
      </c>
      <c r="Q338" s="42">
        <f t="shared" si="170"/>
        <v>0.27720205158927319</v>
      </c>
      <c r="R338" s="4">
        <f t="shared" si="171"/>
        <v>149726.77723600378</v>
      </c>
      <c r="S338">
        <f t="shared" si="152"/>
        <v>1.4972677723600378E-4</v>
      </c>
      <c r="T338" s="41">
        <f t="shared" si="153"/>
        <v>1.7283624847132825E-4</v>
      </c>
      <c r="U338" s="42">
        <f t="shared" si="172"/>
        <v>0.26869218808887058</v>
      </c>
      <c r="V338" s="42">
        <f t="shared" si="173"/>
        <v>0.58780892276929098</v>
      </c>
      <c r="W338" s="42">
        <f t="shared" si="174"/>
        <v>0.58206158279000486</v>
      </c>
      <c r="X338" s="42">
        <f t="shared" si="175"/>
        <v>5.7473399792861146E-3</v>
      </c>
      <c r="Y338" s="42">
        <f t="shared" si="149"/>
        <v>2.6257654829843586E-3</v>
      </c>
      <c r="Z338" s="10">
        <f t="shared" si="176"/>
        <v>15.192215210687971</v>
      </c>
      <c r="AA338">
        <f t="shared" si="154"/>
        <v>4857542.1575166695</v>
      </c>
      <c r="AB338" s="10">
        <f t="shared" si="155"/>
        <v>4.8575421575166695</v>
      </c>
      <c r="AC338" s="10">
        <f t="shared" si="156"/>
        <v>4.7565421575166695</v>
      </c>
      <c r="AD338" s="3">
        <f t="shared" si="157"/>
        <v>689.85382995165617</v>
      </c>
      <c r="AI338" s="94">
        <f t="shared" si="158"/>
        <v>0.58206158279000486</v>
      </c>
    </row>
    <row r="339" spans="2:35">
      <c r="B339" s="39">
        <f t="shared" si="159"/>
        <v>311</v>
      </c>
      <c r="C339" s="42">
        <f t="shared" si="160"/>
        <v>3.691726618705331</v>
      </c>
      <c r="D339" s="10">
        <f t="shared" si="161"/>
        <v>6.2082733812946955</v>
      </c>
      <c r="E339" s="40">
        <f t="shared" si="162"/>
        <v>24.383453237410606</v>
      </c>
      <c r="F339" s="40">
        <f t="shared" si="163"/>
        <v>36.799999999999997</v>
      </c>
      <c r="G339" s="3">
        <f t="shared" si="164"/>
        <v>250.46618705035758</v>
      </c>
      <c r="H339" s="3">
        <f t="shared" si="165"/>
        <v>107.82541057508477</v>
      </c>
      <c r="I339">
        <f t="shared" si="150"/>
        <v>1.0782541057508477E-4</v>
      </c>
      <c r="J339" s="4">
        <f t="shared" si="166"/>
        <v>478.55314759936141</v>
      </c>
      <c r="K339" s="40">
        <f t="shared" si="167"/>
        <v>4.4382223545174302</v>
      </c>
      <c r="L339" s="40">
        <f t="shared" si="151"/>
        <v>1.5617776454825698</v>
      </c>
      <c r="M339" s="10">
        <f t="shared" si="168"/>
        <v>4.8575421575166695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13.675617202097733</v>
      </c>
      <c r="Q339" s="42">
        <f t="shared" si="170"/>
        <v>0.27807005655180622</v>
      </c>
      <c r="R339" s="4">
        <f t="shared" si="171"/>
        <v>149442.38826098072</v>
      </c>
      <c r="S339">
        <f t="shared" si="152"/>
        <v>1.4944238826098072E-4</v>
      </c>
      <c r="T339" s="41">
        <f t="shared" si="153"/>
        <v>1.7312063744635131E-4</v>
      </c>
      <c r="U339" s="42">
        <f t="shared" si="172"/>
        <v>0.26818183785374294</v>
      </c>
      <c r="V339" s="42">
        <f t="shared" si="173"/>
        <v>0.58795773890314762</v>
      </c>
      <c r="W339" s="42">
        <f t="shared" si="174"/>
        <v>0.58221024615309114</v>
      </c>
      <c r="X339" s="42">
        <f t="shared" si="175"/>
        <v>5.7474927500564821E-3</v>
      </c>
      <c r="Y339" s="42">
        <f t="shared" si="149"/>
        <v>2.6307543352135304E-3</v>
      </c>
      <c r="Z339" s="10">
        <f t="shared" si="176"/>
        <v>15.19607583485695</v>
      </c>
      <c r="AA339">
        <f t="shared" si="154"/>
        <v>4858750.8832593877</v>
      </c>
      <c r="AB339" s="10">
        <f t="shared" si="155"/>
        <v>4.858750883259388</v>
      </c>
      <c r="AC339" s="10">
        <f t="shared" si="156"/>
        <v>4.757750883259388</v>
      </c>
      <c r="AD339" s="3">
        <f t="shared" si="157"/>
        <v>690.02913462790252</v>
      </c>
      <c r="AI339" s="94">
        <f t="shared" si="158"/>
        <v>0.58221024615309114</v>
      </c>
    </row>
    <row r="340" spans="2:35">
      <c r="B340" s="39">
        <f t="shared" si="159"/>
        <v>312</v>
      </c>
      <c r="C340" s="42">
        <f t="shared" si="160"/>
        <v>3.7035971223024542</v>
      </c>
      <c r="D340" s="10">
        <f t="shared" si="161"/>
        <v>6.1964028776975724</v>
      </c>
      <c r="E340" s="40">
        <f t="shared" si="162"/>
        <v>24.407194244604852</v>
      </c>
      <c r="F340" s="40">
        <f t="shared" si="163"/>
        <v>36.799999999999997</v>
      </c>
      <c r="G340" s="3">
        <f t="shared" si="164"/>
        <v>250.37122302158059</v>
      </c>
      <c r="H340" s="3">
        <f t="shared" si="165"/>
        <v>107.82541057508477</v>
      </c>
      <c r="I340">
        <f t="shared" si="150"/>
        <v>1.0782541057508477E-4</v>
      </c>
      <c r="J340" s="4">
        <f t="shared" si="166"/>
        <v>479.46290501121075</v>
      </c>
      <c r="K340" s="40">
        <f t="shared" si="167"/>
        <v>4.4466596737633965</v>
      </c>
      <c r="L340" s="40">
        <f t="shared" si="151"/>
        <v>1.5533403262366035</v>
      </c>
      <c r="M340" s="10">
        <f t="shared" si="168"/>
        <v>4.858750883259388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13.676702657585277</v>
      </c>
      <c r="Q340" s="42">
        <f t="shared" si="170"/>
        <v>0.27893799262487279</v>
      </c>
      <c r="R340" s="4">
        <f t="shared" si="171"/>
        <v>149157.9502384841</v>
      </c>
      <c r="S340">
        <f t="shared" si="152"/>
        <v>1.4915795023848411E-4</v>
      </c>
      <c r="T340" s="41">
        <f t="shared" si="153"/>
        <v>1.7340507546884792E-4</v>
      </c>
      <c r="U340" s="42">
        <f t="shared" si="172"/>
        <v>0.26767139960047159</v>
      </c>
      <c r="V340" s="42">
        <f t="shared" si="173"/>
        <v>0.58810581690410069</v>
      </c>
      <c r="W340" s="42">
        <f t="shared" si="174"/>
        <v>0.58235819659458721</v>
      </c>
      <c r="X340" s="42">
        <f t="shared" si="175"/>
        <v>5.7476203095134792E-3</v>
      </c>
      <c r="Y340" s="42">
        <f t="shared" si="149"/>
        <v>2.6357429022144472E-3</v>
      </c>
      <c r="Z340" s="10">
        <f t="shared" si="176"/>
        <v>15.199917851816029</v>
      </c>
      <c r="AA340">
        <f t="shared" si="154"/>
        <v>4859953.783256677</v>
      </c>
      <c r="AB340" s="10">
        <f t="shared" si="155"/>
        <v>4.8599537832566773</v>
      </c>
      <c r="AC340" s="10">
        <f t="shared" si="156"/>
        <v>4.7589537832566773</v>
      </c>
      <c r="AD340" s="3">
        <f t="shared" si="157"/>
        <v>690.20359438095386</v>
      </c>
      <c r="AI340" s="94">
        <f t="shared" si="158"/>
        <v>0.58235819659458721</v>
      </c>
    </row>
    <row r="341" spans="2:35">
      <c r="B341" s="39">
        <f t="shared" si="159"/>
        <v>313</v>
      </c>
      <c r="C341" s="42">
        <f t="shared" si="160"/>
        <v>3.7154676258995774</v>
      </c>
      <c r="D341" s="10">
        <f t="shared" si="161"/>
        <v>6.1845323741004492</v>
      </c>
      <c r="E341" s="40">
        <f t="shared" si="162"/>
        <v>24.430935251799099</v>
      </c>
      <c r="F341" s="40">
        <f t="shared" si="163"/>
        <v>36.799999999999997</v>
      </c>
      <c r="G341" s="3">
        <f t="shared" si="164"/>
        <v>250.2762589928036</v>
      </c>
      <c r="H341" s="3">
        <f t="shared" si="165"/>
        <v>107.82541057508477</v>
      </c>
      <c r="I341">
        <f t="shared" si="150"/>
        <v>1.0782541057508477E-4</v>
      </c>
      <c r="J341" s="4">
        <f t="shared" si="166"/>
        <v>480.37354777951157</v>
      </c>
      <c r="K341" s="40">
        <f t="shared" si="167"/>
        <v>4.4551052040279595</v>
      </c>
      <c r="L341" s="40">
        <f t="shared" si="151"/>
        <v>1.5448947959720405</v>
      </c>
      <c r="M341" s="10">
        <f t="shared" si="168"/>
        <v>4.8599537832566773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13.67778269890905</v>
      </c>
      <c r="Q341" s="42">
        <f t="shared" si="170"/>
        <v>0.27980586016294018</v>
      </c>
      <c r="R341" s="4">
        <f t="shared" si="171"/>
        <v>148873.46342074504</v>
      </c>
      <c r="S341">
        <f t="shared" si="152"/>
        <v>1.4887346342074505E-4</v>
      </c>
      <c r="T341" s="41">
        <f t="shared" si="153"/>
        <v>1.7368956228658698E-4</v>
      </c>
      <c r="U341" s="42">
        <f t="shared" si="172"/>
        <v>0.26716087378169801</v>
      </c>
      <c r="V341" s="42">
        <f t="shared" si="173"/>
        <v>0.5882531565939797</v>
      </c>
      <c r="W341" s="42">
        <f t="shared" si="174"/>
        <v>0.58250543395322452</v>
      </c>
      <c r="X341" s="42">
        <f t="shared" si="175"/>
        <v>5.7477226407551818E-3</v>
      </c>
      <c r="Y341" s="42">
        <f t="shared" si="149"/>
        <v>2.6407311641121734E-3</v>
      </c>
      <c r="Z341" s="10">
        <f t="shared" si="176"/>
        <v>15.203741257376072</v>
      </c>
      <c r="AA341">
        <f t="shared" si="154"/>
        <v>4861150.8561969576</v>
      </c>
      <c r="AB341" s="10">
        <f t="shared" si="155"/>
        <v>4.8611508561969581</v>
      </c>
      <c r="AC341" s="10">
        <f t="shared" si="156"/>
        <v>4.7601508561969581</v>
      </c>
      <c r="AD341" s="3">
        <f t="shared" si="157"/>
        <v>690.37720902058845</v>
      </c>
      <c r="AI341" s="94">
        <f t="shared" si="158"/>
        <v>0.58250543395322452</v>
      </c>
    </row>
    <row r="342" spans="2:35">
      <c r="B342" s="39">
        <f t="shared" si="159"/>
        <v>314</v>
      </c>
      <c r="C342" s="42">
        <f t="shared" si="160"/>
        <v>3.7273381294967005</v>
      </c>
      <c r="D342" s="10">
        <f t="shared" si="161"/>
        <v>6.172661870503326</v>
      </c>
      <c r="E342" s="40">
        <f t="shared" si="162"/>
        <v>24.454676258993345</v>
      </c>
      <c r="F342" s="40">
        <f t="shared" si="163"/>
        <v>36.799999999999997</v>
      </c>
      <c r="G342" s="3">
        <f t="shared" si="164"/>
        <v>250.18129496402662</v>
      </c>
      <c r="H342" s="3">
        <f t="shared" si="165"/>
        <v>107.82541057508477</v>
      </c>
      <c r="I342">
        <f t="shared" si="150"/>
        <v>1.0782541057508477E-4</v>
      </c>
      <c r="J342" s="4">
        <f t="shared" si="166"/>
        <v>481.28507590426375</v>
      </c>
      <c r="K342" s="40">
        <f t="shared" si="167"/>
        <v>4.4635589453111191</v>
      </c>
      <c r="L342" s="40">
        <f t="shared" si="151"/>
        <v>1.5364410546888809</v>
      </c>
      <c r="M342" s="10">
        <f t="shared" si="168"/>
        <v>4.8611508561969581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13.678857327612828</v>
      </c>
      <c r="Q342" s="42">
        <f t="shared" si="170"/>
        <v>0.28067365952021256</v>
      </c>
      <c r="R342" s="4">
        <f t="shared" si="171"/>
        <v>148588.92805999456</v>
      </c>
      <c r="S342">
        <f t="shared" si="152"/>
        <v>1.4858892805999456E-4</v>
      </c>
      <c r="T342" s="41">
        <f t="shared" si="153"/>
        <v>1.7397409764733748E-4</v>
      </c>
      <c r="U342" s="42">
        <f t="shared" si="172"/>
        <v>0.26665026085006321</v>
      </c>
      <c r="V342" s="42">
        <f t="shared" si="173"/>
        <v>0.58839975779622744</v>
      </c>
      <c r="W342" s="42">
        <f t="shared" si="174"/>
        <v>0.58265195806846271</v>
      </c>
      <c r="X342" s="42">
        <f t="shared" si="175"/>
        <v>5.7477997277647352E-3</v>
      </c>
      <c r="Y342" s="42">
        <f t="shared" si="149"/>
        <v>2.645719101021658E-3</v>
      </c>
      <c r="Z342" s="10">
        <f t="shared" si="176"/>
        <v>15.207546047370739</v>
      </c>
      <c r="AA342">
        <f t="shared" si="154"/>
        <v>4862342.1007757867</v>
      </c>
      <c r="AB342" s="10">
        <f t="shared" si="155"/>
        <v>4.8623421007757868</v>
      </c>
      <c r="AC342" s="10">
        <f t="shared" si="156"/>
        <v>4.7613421007757868</v>
      </c>
      <c r="AD342" s="3">
        <f t="shared" si="157"/>
        <v>690.54997835761958</v>
      </c>
      <c r="AI342" s="94">
        <f t="shared" si="158"/>
        <v>0.58265195806846271</v>
      </c>
    </row>
    <row r="343" spans="2:35">
      <c r="B343" s="39">
        <f t="shared" si="159"/>
        <v>315</v>
      </c>
      <c r="C343" s="42">
        <f t="shared" si="160"/>
        <v>3.7392086330938237</v>
      </c>
      <c r="D343" s="10">
        <f t="shared" si="161"/>
        <v>6.1607913669062029</v>
      </c>
      <c r="E343" s="40">
        <f t="shared" si="162"/>
        <v>24.478417266187591</v>
      </c>
      <c r="F343" s="40">
        <f t="shared" si="163"/>
        <v>36.799999999999997</v>
      </c>
      <c r="G343" s="3">
        <f t="shared" si="164"/>
        <v>250.08633093524963</v>
      </c>
      <c r="H343" s="3">
        <f t="shared" si="165"/>
        <v>107.82541057508477</v>
      </c>
      <c r="I343">
        <f t="shared" si="150"/>
        <v>1.0782541057508477E-4</v>
      </c>
      <c r="J343" s="4">
        <f t="shared" si="166"/>
        <v>482.19748938546752</v>
      </c>
      <c r="K343" s="40">
        <f t="shared" si="167"/>
        <v>4.4720208976128761</v>
      </c>
      <c r="L343" s="40">
        <f t="shared" si="151"/>
        <v>1.5279791023871239</v>
      </c>
      <c r="M343" s="10">
        <f t="shared" si="168"/>
        <v>4.8623421007757868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13.679926545232542</v>
      </c>
      <c r="Q343" s="42">
        <f t="shared" si="170"/>
        <v>0.28154139105063225</v>
      </c>
      <c r="R343" s="4">
        <f t="shared" si="171"/>
        <v>148304.34440846369</v>
      </c>
      <c r="S343">
        <f t="shared" si="152"/>
        <v>1.483043444084637E-4</v>
      </c>
      <c r="T343" s="41">
        <f t="shared" si="153"/>
        <v>1.7425868129886834E-4</v>
      </c>
      <c r="U343" s="42">
        <f t="shared" si="172"/>
        <v>0.26613956125820848</v>
      </c>
      <c r="V343" s="42">
        <f t="shared" si="173"/>
        <v>0.58854562033458435</v>
      </c>
      <c r="W343" s="42">
        <f t="shared" si="174"/>
        <v>0.58279776878063583</v>
      </c>
      <c r="X343" s="42">
        <f t="shared" si="175"/>
        <v>5.7478515539485242E-3</v>
      </c>
      <c r="Y343" s="42">
        <f t="shared" si="149"/>
        <v>2.6507066930471909E-3</v>
      </c>
      <c r="Z343" s="10">
        <f t="shared" si="176"/>
        <v>15.211332217652934</v>
      </c>
      <c r="AA343">
        <f t="shared" si="154"/>
        <v>4863527.5156947458</v>
      </c>
      <c r="AB343" s="10">
        <f t="shared" si="155"/>
        <v>4.863527515694746</v>
      </c>
      <c r="AC343" s="10">
        <f t="shared" si="156"/>
        <v>4.762527515694746</v>
      </c>
      <c r="AD343" s="3">
        <f t="shared" si="157"/>
        <v>690.72190220373398</v>
      </c>
      <c r="AI343" s="94">
        <f t="shared" si="158"/>
        <v>0.58279776878063583</v>
      </c>
    </row>
    <row r="344" spans="2:35">
      <c r="B344" s="39">
        <f t="shared" si="159"/>
        <v>316</v>
      </c>
      <c r="C344" s="42">
        <f t="shared" si="160"/>
        <v>3.7510791366909468</v>
      </c>
      <c r="D344" s="10">
        <f t="shared" si="161"/>
        <v>6.1489208633090797</v>
      </c>
      <c r="E344" s="40">
        <f t="shared" si="162"/>
        <v>24.502158273381838</v>
      </c>
      <c r="F344" s="40">
        <f t="shared" si="163"/>
        <v>36.799999999999997</v>
      </c>
      <c r="G344" s="3">
        <f t="shared" si="164"/>
        <v>249.99136690647265</v>
      </c>
      <c r="H344" s="3">
        <f t="shared" si="165"/>
        <v>107.82541057508477</v>
      </c>
      <c r="I344">
        <f t="shared" si="150"/>
        <v>1.0782541057508477E-4</v>
      </c>
      <c r="J344" s="4">
        <f t="shared" si="166"/>
        <v>483.11078822312265</v>
      </c>
      <c r="K344" s="40">
        <f t="shared" si="167"/>
        <v>4.4804910609332298</v>
      </c>
      <c r="L344" s="40">
        <f t="shared" si="151"/>
        <v>1.5195089390667702</v>
      </c>
      <c r="M344" s="10">
        <f t="shared" si="168"/>
        <v>4.863527515694746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13.68099035329527</v>
      </c>
      <c r="Q344" s="42">
        <f t="shared" si="170"/>
        <v>0.28240905510788117</v>
      </c>
      <c r="R344" s="4">
        <f t="shared" si="171"/>
        <v>148019.7127183835</v>
      </c>
      <c r="S344">
        <f t="shared" si="152"/>
        <v>1.4801971271838349E-4</v>
      </c>
      <c r="T344" s="41">
        <f t="shared" si="153"/>
        <v>1.7454331298894855E-4</v>
      </c>
      <c r="U344" s="42">
        <f t="shared" si="172"/>
        <v>0.26562877545877511</v>
      </c>
      <c r="V344" s="42">
        <f t="shared" si="173"/>
        <v>0.58869074403393284</v>
      </c>
      <c r="W344" s="42">
        <f t="shared" si="174"/>
        <v>0.58294286593081468</v>
      </c>
      <c r="X344" s="42">
        <f t="shared" si="175"/>
        <v>5.7478781031181647E-3</v>
      </c>
      <c r="Y344" s="42">
        <f t="shared" si="149"/>
        <v>2.6556939202827148E-3</v>
      </c>
      <c r="Z344" s="10">
        <f t="shared" si="176"/>
        <v>15.21509976409617</v>
      </c>
      <c r="AA344">
        <f t="shared" si="154"/>
        <v>4864707.0996618718</v>
      </c>
      <c r="AB344" s="10">
        <f t="shared" si="155"/>
        <v>4.8647070996618718</v>
      </c>
      <c r="AC344" s="10">
        <f t="shared" si="156"/>
        <v>4.7637070996618718</v>
      </c>
      <c r="AD344" s="3">
        <f t="shared" si="157"/>
        <v>690.89298037155504</v>
      </c>
      <c r="AI344" s="94">
        <f t="shared" si="158"/>
        <v>0.58294286593081468</v>
      </c>
    </row>
    <row r="345" spans="2:35">
      <c r="B345" s="39">
        <f t="shared" si="159"/>
        <v>317</v>
      </c>
      <c r="C345" s="42">
        <f t="shared" si="160"/>
        <v>3.76294964028807</v>
      </c>
      <c r="D345" s="10">
        <f t="shared" si="161"/>
        <v>6.1370503597119566</v>
      </c>
      <c r="E345" s="40">
        <f t="shared" si="162"/>
        <v>24.525899280576084</v>
      </c>
      <c r="F345" s="40">
        <f t="shared" si="163"/>
        <v>36.799999999999997</v>
      </c>
      <c r="G345" s="3">
        <f t="shared" si="164"/>
        <v>249.89640287769566</v>
      </c>
      <c r="H345" s="3">
        <f t="shared" si="165"/>
        <v>107.82541057508477</v>
      </c>
      <c r="I345">
        <f t="shared" si="150"/>
        <v>1.0782541057508477E-4</v>
      </c>
      <c r="J345" s="4">
        <f t="shared" si="166"/>
        <v>484.02497241722938</v>
      </c>
      <c r="K345" s="40">
        <f t="shared" si="167"/>
        <v>4.488969435272181</v>
      </c>
      <c r="L345" s="40">
        <f t="shared" si="151"/>
        <v>1.511030564727819</v>
      </c>
      <c r="M345" s="10">
        <f t="shared" si="168"/>
        <v>4.8647070996618718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13.682048753319659</v>
      </c>
      <c r="Q345" s="42">
        <f t="shared" si="170"/>
        <v>0.28327665204538244</v>
      </c>
      <c r="R345" s="4">
        <f t="shared" si="171"/>
        <v>147735.03324198502</v>
      </c>
      <c r="S345">
        <f t="shared" si="152"/>
        <v>1.4773503324198501E-4</v>
      </c>
      <c r="T345" s="41">
        <f t="shared" si="153"/>
        <v>1.7482799246534703E-4</v>
      </c>
      <c r="U345" s="42">
        <f t="shared" si="172"/>
        <v>0.26511790390440421</v>
      </c>
      <c r="V345" s="42">
        <f t="shared" si="173"/>
        <v>0.58883512872030963</v>
      </c>
      <c r="W345" s="42">
        <f t="shared" si="174"/>
        <v>0.5830872493608602</v>
      </c>
      <c r="X345" s="42">
        <f t="shared" si="175"/>
        <v>5.747879359449426E-3</v>
      </c>
      <c r="Y345" s="42">
        <f t="shared" si="149"/>
        <v>2.6606807628120998E-3</v>
      </c>
      <c r="Z345" s="10">
        <f t="shared" si="176"/>
        <v>15.218848682595713</v>
      </c>
      <c r="AA345">
        <f t="shared" si="154"/>
        <v>4865880.8513920102</v>
      </c>
      <c r="AB345" s="10">
        <f t="shared" si="155"/>
        <v>4.86588085139201</v>
      </c>
      <c r="AC345" s="10">
        <f t="shared" si="156"/>
        <v>4.76488085139201</v>
      </c>
      <c r="AD345" s="3">
        <f t="shared" si="157"/>
        <v>691.06321267469332</v>
      </c>
      <c r="AI345" s="94">
        <f t="shared" si="158"/>
        <v>0.5830872493608602</v>
      </c>
    </row>
    <row r="346" spans="2:35">
      <c r="B346" s="39">
        <f t="shared" si="159"/>
        <v>318</v>
      </c>
      <c r="C346" s="42">
        <f t="shared" si="160"/>
        <v>3.7748201438851932</v>
      </c>
      <c r="D346" s="10">
        <f t="shared" si="161"/>
        <v>6.1251798561148334</v>
      </c>
      <c r="E346" s="40">
        <f t="shared" si="162"/>
        <v>24.54964028777033</v>
      </c>
      <c r="F346" s="40">
        <f t="shared" si="163"/>
        <v>36.799999999999997</v>
      </c>
      <c r="G346" s="3">
        <f t="shared" si="164"/>
        <v>249.80143884891868</v>
      </c>
      <c r="H346" s="3">
        <f t="shared" si="165"/>
        <v>107.82541057508477</v>
      </c>
      <c r="I346">
        <f t="shared" si="150"/>
        <v>1.0782541057508477E-4</v>
      </c>
      <c r="J346" s="4">
        <f t="shared" si="166"/>
        <v>484.94004196778747</v>
      </c>
      <c r="K346" s="40">
        <f t="shared" si="167"/>
        <v>4.4974560206297287</v>
      </c>
      <c r="L346" s="40">
        <f t="shared" si="151"/>
        <v>1.5025439793702713</v>
      </c>
      <c r="M346" s="10">
        <f t="shared" si="168"/>
        <v>4.86588085139201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13.683101746816233</v>
      </c>
      <c r="Q346" s="42">
        <f t="shared" si="170"/>
        <v>0.28414418221630183</v>
      </c>
      <c r="R346" s="4">
        <f t="shared" si="171"/>
        <v>147450.3062314993</v>
      </c>
      <c r="S346">
        <f t="shared" si="152"/>
        <v>1.4745030623149931E-4</v>
      </c>
      <c r="T346" s="41">
        <f t="shared" si="153"/>
        <v>1.7511271947583273E-4</v>
      </c>
      <c r="U346" s="42">
        <f t="shared" si="172"/>
        <v>0.26460694704773707</v>
      </c>
      <c r="V346" s="42">
        <f t="shared" si="173"/>
        <v>0.58897877422018519</v>
      </c>
      <c r="W346" s="42">
        <f t="shared" si="174"/>
        <v>0.58323091891346712</v>
      </c>
      <c r="X346" s="42">
        <f t="shared" si="175"/>
        <v>5.7478553067180638E-3</v>
      </c>
      <c r="Y346" s="42">
        <f t="shared" si="149"/>
        <v>2.6656672007087569E-3</v>
      </c>
      <c r="Z346" s="10">
        <f t="shared" si="176"/>
        <v>15.222578969065951</v>
      </c>
      <c r="AA346">
        <f t="shared" si="154"/>
        <v>4867048.7696059924</v>
      </c>
      <c r="AB346" s="10">
        <f t="shared" si="155"/>
        <v>4.8670487696059928</v>
      </c>
      <c r="AC346" s="10">
        <f t="shared" si="156"/>
        <v>4.7660487696059928</v>
      </c>
      <c r="AD346" s="3">
        <f t="shared" si="157"/>
        <v>691.23259892762758</v>
      </c>
      <c r="AI346" s="94">
        <f t="shared" si="158"/>
        <v>0.58323091891346712</v>
      </c>
    </row>
    <row r="347" spans="2:35">
      <c r="B347" s="39">
        <f t="shared" si="159"/>
        <v>319</v>
      </c>
      <c r="C347" s="42">
        <f t="shared" si="160"/>
        <v>3.7866906474823163</v>
      </c>
      <c r="D347" s="10">
        <f t="shared" si="161"/>
        <v>6.1133093525177102</v>
      </c>
      <c r="E347" s="40">
        <f t="shared" si="162"/>
        <v>24.573381294964577</v>
      </c>
      <c r="F347" s="40">
        <f t="shared" si="163"/>
        <v>36.799999999999997</v>
      </c>
      <c r="G347" s="3">
        <f t="shared" si="164"/>
        <v>249.70647482014169</v>
      </c>
      <c r="H347" s="3">
        <f t="shared" si="165"/>
        <v>107.82541057508477</v>
      </c>
      <c r="I347">
        <f t="shared" si="150"/>
        <v>1.0782541057508477E-4</v>
      </c>
      <c r="J347" s="4">
        <f t="shared" si="166"/>
        <v>485.85599687479703</v>
      </c>
      <c r="K347" s="40">
        <f t="shared" si="167"/>
        <v>4.505950817005874</v>
      </c>
      <c r="L347" s="40">
        <f t="shared" si="151"/>
        <v>1.494049182994126</v>
      </c>
      <c r="M347" s="10">
        <f t="shared" si="168"/>
        <v>4.8670487696059928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13.684149335286687</v>
      </c>
      <c r="Q347" s="42">
        <f t="shared" si="170"/>
        <v>0.28501164597354928</v>
      </c>
      <c r="R347" s="4">
        <f t="shared" si="171"/>
        <v>147165.5319391574</v>
      </c>
      <c r="S347">
        <f t="shared" si="152"/>
        <v>1.471655319391574E-4</v>
      </c>
      <c r="T347" s="41">
        <f t="shared" si="153"/>
        <v>1.7539749376817464E-4</v>
      </c>
      <c r="U347" s="42">
        <f t="shared" si="172"/>
        <v>0.26409590534141492</v>
      </c>
      <c r="V347" s="42">
        <f t="shared" si="173"/>
        <v>0.58912168036131862</v>
      </c>
      <c r="W347" s="42">
        <f t="shared" si="174"/>
        <v>0.58337387443206268</v>
      </c>
      <c r="X347" s="42">
        <f t="shared" si="175"/>
        <v>5.7478059292559447E-3</v>
      </c>
      <c r="Y347" s="42">
        <f t="shared" si="149"/>
        <v>2.6706532140360786E-3</v>
      </c>
      <c r="Z347" s="10">
        <f t="shared" si="176"/>
        <v>15.226290619442482</v>
      </c>
      <c r="AA347">
        <f t="shared" si="154"/>
        <v>4868210.8530312926</v>
      </c>
      <c r="AB347" s="10">
        <f t="shared" si="155"/>
        <v>4.8682108530312922</v>
      </c>
      <c r="AC347" s="10">
        <f t="shared" si="156"/>
        <v>4.7672108530312922</v>
      </c>
      <c r="AD347" s="3">
        <f t="shared" si="157"/>
        <v>691.4011389458002</v>
      </c>
      <c r="AI347" s="94">
        <f t="shared" si="158"/>
        <v>0.58337387443206268</v>
      </c>
    </row>
    <row r="348" spans="2:35">
      <c r="B348" s="39">
        <f t="shared" si="159"/>
        <v>320</v>
      </c>
      <c r="C348" s="42">
        <f t="shared" si="160"/>
        <v>3.7985611510794395</v>
      </c>
      <c r="D348" s="10">
        <f t="shared" si="161"/>
        <v>6.1014388489205871</v>
      </c>
      <c r="E348" s="40">
        <f t="shared" si="162"/>
        <v>24.597122302158823</v>
      </c>
      <c r="F348" s="40">
        <f t="shared" si="163"/>
        <v>36.799999999999997</v>
      </c>
      <c r="G348" s="3">
        <f t="shared" si="164"/>
        <v>249.61151079136471</v>
      </c>
      <c r="H348" s="3">
        <f t="shared" si="165"/>
        <v>107.82541057508477</v>
      </c>
      <c r="I348">
        <f t="shared" si="150"/>
        <v>1.0782541057508477E-4</v>
      </c>
      <c r="J348" s="4">
        <f t="shared" si="166"/>
        <v>486.77283713825807</v>
      </c>
      <c r="K348" s="40">
        <f t="shared" si="167"/>
        <v>4.5144538244006158</v>
      </c>
      <c r="L348" s="40">
        <f t="shared" si="151"/>
        <v>1.4855461755993842</v>
      </c>
      <c r="M348" s="10">
        <f t="shared" si="168"/>
        <v>4.8682108530312922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13.685191520224475</v>
      </c>
      <c r="Q348" s="42">
        <f t="shared" si="170"/>
        <v>0.28587904366978034</v>
      </c>
      <c r="R348" s="4">
        <f t="shared" si="171"/>
        <v>146880.71061719034</v>
      </c>
      <c r="S348">
        <f t="shared" si="152"/>
        <v>1.4688071061719034E-4</v>
      </c>
      <c r="T348" s="41">
        <f t="shared" si="153"/>
        <v>1.756823150901417E-4</v>
      </c>
      <c r="U348" s="42">
        <f t="shared" si="172"/>
        <v>0.26358477923807894</v>
      </c>
      <c r="V348" s="42">
        <f t="shared" si="173"/>
        <v>0.58926384697224421</v>
      </c>
      <c r="W348" s="42">
        <f t="shared" si="174"/>
        <v>0.58351611576088713</v>
      </c>
      <c r="X348" s="42">
        <f t="shared" si="175"/>
        <v>5.7477312113570767E-3</v>
      </c>
      <c r="Y348" s="42">
        <f t="shared" si="149"/>
        <v>2.6756387828473652E-3</v>
      </c>
      <c r="Z348" s="10">
        <f t="shared" si="176"/>
        <v>15.229983629681271</v>
      </c>
      <c r="AA348">
        <f t="shared" si="154"/>
        <v>4869367.1004017601</v>
      </c>
      <c r="AB348" s="10">
        <f t="shared" si="155"/>
        <v>4.8693671004017602</v>
      </c>
      <c r="AC348" s="10">
        <f t="shared" si="156"/>
        <v>4.7683671004017603</v>
      </c>
      <c r="AD348" s="3">
        <f t="shared" si="157"/>
        <v>691.56883254557795</v>
      </c>
      <c r="AI348" s="94">
        <f t="shared" si="158"/>
        <v>0.58351611576088713</v>
      </c>
    </row>
    <row r="349" spans="2:35">
      <c r="B349" s="39">
        <f t="shared" si="159"/>
        <v>321</v>
      </c>
      <c r="C349" s="42">
        <f t="shared" si="160"/>
        <v>3.8104316546765626</v>
      </c>
      <c r="D349" s="10">
        <f t="shared" si="161"/>
        <v>6.0895683453234639</v>
      </c>
      <c r="E349" s="40">
        <f t="shared" si="162"/>
        <v>24.620863309353069</v>
      </c>
      <c r="F349" s="40">
        <f t="shared" si="163"/>
        <v>36.799999999999997</v>
      </c>
      <c r="G349" s="3">
        <f t="shared" si="164"/>
        <v>249.51654676258772</v>
      </c>
      <c r="H349" s="3">
        <f t="shared" si="165"/>
        <v>107.82541057508477</v>
      </c>
      <c r="I349">
        <f t="shared" si="150"/>
        <v>1.0782541057508477E-4</v>
      </c>
      <c r="J349" s="4">
        <f t="shared" si="166"/>
        <v>487.6905627581707</v>
      </c>
      <c r="K349" s="40">
        <f t="shared" si="167"/>
        <v>4.5229650428139561</v>
      </c>
      <c r="L349" s="40">
        <f t="shared" si="151"/>
        <v>1.4770349571860439</v>
      </c>
      <c r="M349" s="10">
        <f t="shared" si="168"/>
        <v>4.8693671004017602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13.686228303114598</v>
      </c>
      <c r="Q349" s="42">
        <f t="shared" si="170"/>
        <v>0.28674637565739752</v>
      </c>
      <c r="R349" s="4">
        <f t="shared" si="171"/>
        <v>146595.84251782918</v>
      </c>
      <c r="S349">
        <f t="shared" si="152"/>
        <v>1.4659584251782917E-4</v>
      </c>
      <c r="T349" s="41">
        <f t="shared" si="153"/>
        <v>1.7596718318950286E-4</v>
      </c>
      <c r="U349" s="42">
        <f t="shared" si="172"/>
        <v>0.26307356919037034</v>
      </c>
      <c r="V349" s="42">
        <f t="shared" si="173"/>
        <v>0.58940527388254738</v>
      </c>
      <c r="W349" s="42">
        <f t="shared" si="174"/>
        <v>0.5836576427449609</v>
      </c>
      <c r="X349" s="42">
        <f t="shared" si="175"/>
        <v>5.747631137586473E-3</v>
      </c>
      <c r="Y349" s="42">
        <f t="shared" si="149"/>
        <v>2.6806238871860187E-3</v>
      </c>
      <c r="Z349" s="10">
        <f t="shared" si="176"/>
        <v>15.233657995759339</v>
      </c>
      <c r="AA349">
        <f t="shared" si="154"/>
        <v>4870517.510457838</v>
      </c>
      <c r="AB349" s="10">
        <f t="shared" si="155"/>
        <v>4.8705175104578382</v>
      </c>
      <c r="AC349" s="10">
        <f t="shared" si="156"/>
        <v>4.7695175104578382</v>
      </c>
      <c r="AD349" s="3">
        <f t="shared" si="157"/>
        <v>691.73567954428393</v>
      </c>
      <c r="AI349" s="94">
        <f t="shared" si="158"/>
        <v>0.5836576427449609</v>
      </c>
    </row>
    <row r="350" spans="2:35">
      <c r="B350" s="39">
        <f t="shared" si="159"/>
        <v>322</v>
      </c>
      <c r="C350" s="42">
        <f t="shared" si="160"/>
        <v>3.8223021582736858</v>
      </c>
      <c r="D350" s="10">
        <f t="shared" si="161"/>
        <v>6.0776978417263408</v>
      </c>
      <c r="E350" s="40">
        <f t="shared" si="162"/>
        <v>24.644604316547316</v>
      </c>
      <c r="F350" s="40">
        <f t="shared" si="163"/>
        <v>36.799999999999997</v>
      </c>
      <c r="G350" s="3">
        <f t="shared" si="164"/>
        <v>249.42158273381074</v>
      </c>
      <c r="H350" s="3">
        <f t="shared" si="165"/>
        <v>107.82541057508477</v>
      </c>
      <c r="I350">
        <f t="shared" si="150"/>
        <v>1.0782541057508477E-4</v>
      </c>
      <c r="J350" s="4">
        <f t="shared" si="166"/>
        <v>488.60917373453458</v>
      </c>
      <c r="K350" s="40">
        <f t="shared" si="167"/>
        <v>4.5314844722458911</v>
      </c>
      <c r="L350" s="40">
        <f t="shared" si="151"/>
        <v>1.4685155277541089</v>
      </c>
      <c r="M350" s="10">
        <f t="shared" si="168"/>
        <v>4.8705175104578382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13.687259685433805</v>
      </c>
      <c r="Q350" s="42">
        <f t="shared" si="170"/>
        <v>0.28761364228855202</v>
      </c>
      <c r="R350" s="4">
        <f t="shared" si="171"/>
        <v>146310.92789330499</v>
      </c>
      <c r="S350">
        <f t="shared" si="152"/>
        <v>1.46310927893305E-4</v>
      </c>
      <c r="T350" s="41">
        <f t="shared" si="153"/>
        <v>1.7625209781402704E-4</v>
      </c>
      <c r="U350" s="42">
        <f t="shared" si="172"/>
        <v>0.26256227565093049</v>
      </c>
      <c r="V350" s="42">
        <f t="shared" si="173"/>
        <v>0.58954596092233125</v>
      </c>
      <c r="W350" s="42">
        <f t="shared" si="174"/>
        <v>0.58379845523011198</v>
      </c>
      <c r="X350" s="42">
        <f t="shared" si="175"/>
        <v>5.747505692219268E-3</v>
      </c>
      <c r="Y350" s="42">
        <f t="shared" ref="Y350:Y413" si="179">IF((X350*(Q350-Q349)+Y349)&lt;0,0,X350*(Q350-Q349)+Y349)</f>
        <v>2.6856085070852509E-3</v>
      </c>
      <c r="Z350" s="10">
        <f t="shared" si="176"/>
        <v>15.23731371367267</v>
      </c>
      <c r="AA350">
        <f t="shared" si="154"/>
        <v>4871662.0819459064</v>
      </c>
      <c r="AB350" s="10">
        <f t="shared" si="155"/>
        <v>4.8716620819459067</v>
      </c>
      <c r="AC350" s="10">
        <f t="shared" si="156"/>
        <v>4.7706620819459067</v>
      </c>
      <c r="AD350" s="3">
        <f t="shared" si="157"/>
        <v>691.90167976010241</v>
      </c>
      <c r="AI350" s="94">
        <f t="shared" si="158"/>
        <v>0.58379845523011198</v>
      </c>
    </row>
    <row r="351" spans="2:35">
      <c r="B351" s="39">
        <f t="shared" si="159"/>
        <v>323</v>
      </c>
      <c r="C351" s="42">
        <f t="shared" si="160"/>
        <v>3.834172661870809</v>
      </c>
      <c r="D351" s="10">
        <f t="shared" si="161"/>
        <v>6.0658273381292176</v>
      </c>
      <c r="E351" s="40">
        <f t="shared" si="162"/>
        <v>24.668345323741562</v>
      </c>
      <c r="F351" s="40">
        <f t="shared" si="163"/>
        <v>36.799999999999997</v>
      </c>
      <c r="G351" s="3">
        <f t="shared" si="164"/>
        <v>249.32661870503375</v>
      </c>
      <c r="H351" s="3">
        <f t="shared" si="165"/>
        <v>107.82541057508477</v>
      </c>
      <c r="I351">
        <f t="shared" si="150"/>
        <v>1.0782541057508477E-4</v>
      </c>
      <c r="J351" s="4">
        <f t="shared" si="166"/>
        <v>489.52867006735005</v>
      </c>
      <c r="K351" s="40">
        <f t="shared" si="167"/>
        <v>4.5400121126964246</v>
      </c>
      <c r="L351" s="40">
        <f t="shared" si="151"/>
        <v>1.4599878873035754</v>
      </c>
      <c r="M351" s="10">
        <f t="shared" si="168"/>
        <v>4.8716620819459067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13.688285668650007</v>
      </c>
      <c r="Q351" s="42">
        <f t="shared" si="170"/>
        <v>0.28848084391514506</v>
      </c>
      <c r="R351" s="4">
        <f t="shared" si="171"/>
        <v>146025.96699584878</v>
      </c>
      <c r="S351">
        <f t="shared" si="152"/>
        <v>1.4602596699584878E-4</v>
      </c>
      <c r="T351" s="41">
        <f t="shared" si="153"/>
        <v>1.7653705871148326E-4</v>
      </c>
      <c r="U351" s="42">
        <f t="shared" si="172"/>
        <v>0.26205089907240042</v>
      </c>
      <c r="V351" s="42">
        <f t="shared" si="173"/>
        <v>0.5896859079232839</v>
      </c>
      <c r="W351" s="42">
        <f t="shared" si="174"/>
        <v>0.58393855306289488</v>
      </c>
      <c r="X351" s="42">
        <f t="shared" si="175"/>
        <v>5.7473548603890201E-3</v>
      </c>
      <c r="Y351" s="42">
        <f t="shared" si="179"/>
        <v>2.6905926225687877E-3</v>
      </c>
      <c r="Z351" s="10">
        <f t="shared" si="176"/>
        <v>15.240950779439784</v>
      </c>
      <c r="AA351">
        <f t="shared" si="154"/>
        <v>4872800.8136193994</v>
      </c>
      <c r="AB351" s="10">
        <f t="shared" si="155"/>
        <v>4.8728008136193992</v>
      </c>
      <c r="AC351" s="10">
        <f t="shared" si="156"/>
        <v>4.7718008136193992</v>
      </c>
      <c r="AD351" s="3">
        <f t="shared" si="157"/>
        <v>692.06683301224064</v>
      </c>
      <c r="AI351" s="94">
        <f t="shared" si="158"/>
        <v>0.58393855306289488</v>
      </c>
    </row>
    <row r="352" spans="2:35">
      <c r="B352" s="39">
        <f t="shared" si="159"/>
        <v>324</v>
      </c>
      <c r="C352" s="42">
        <f t="shared" si="160"/>
        <v>3.8460431654679321</v>
      </c>
      <c r="D352" s="10">
        <f t="shared" si="161"/>
        <v>6.0539568345320944</v>
      </c>
      <c r="E352" s="40">
        <f t="shared" si="162"/>
        <v>24.692086330935808</v>
      </c>
      <c r="F352" s="40">
        <f t="shared" si="163"/>
        <v>36.799999999999997</v>
      </c>
      <c r="G352" s="3">
        <f t="shared" si="164"/>
        <v>249.23165467625677</v>
      </c>
      <c r="H352" s="3">
        <f t="shared" si="165"/>
        <v>107.82541057508477</v>
      </c>
      <c r="I352">
        <f t="shared" si="150"/>
        <v>1.0782541057508477E-4</v>
      </c>
      <c r="J352" s="4">
        <f t="shared" si="166"/>
        <v>490.449051756617</v>
      </c>
      <c r="K352" s="40">
        <f t="shared" si="167"/>
        <v>4.5485479641655555</v>
      </c>
      <c r="L352" s="40">
        <f t="shared" si="151"/>
        <v>1.4514520358344445</v>
      </c>
      <c r="M352" s="10">
        <f t="shared" si="168"/>
        <v>4.8728008136193992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13.68930625422332</v>
      </c>
      <c r="Q352" s="42">
        <f t="shared" si="170"/>
        <v>0.28934798088882924</v>
      </c>
      <c r="R352" s="4">
        <f t="shared" si="171"/>
        <v>145740.96007769162</v>
      </c>
      <c r="S352">
        <f t="shared" si="152"/>
        <v>1.4574096007769161E-4</v>
      </c>
      <c r="T352" s="41">
        <f t="shared" si="153"/>
        <v>1.7682206562964043E-4</v>
      </c>
      <c r="U352" s="42">
        <f t="shared" si="172"/>
        <v>0.26153943990742146</v>
      </c>
      <c r="V352" s="42">
        <f t="shared" si="173"/>
        <v>0.58982511471739607</v>
      </c>
      <c r="W352" s="42">
        <f t="shared" si="174"/>
        <v>0.58407793609072722</v>
      </c>
      <c r="X352" s="42">
        <f t="shared" si="175"/>
        <v>5.7471786266688474E-3</v>
      </c>
      <c r="Y352" s="42">
        <f t="shared" si="179"/>
        <v>2.6955762136503395E-3</v>
      </c>
      <c r="Z352" s="10">
        <f t="shared" si="176"/>
        <v>15.244569189098332</v>
      </c>
      <c r="AA352">
        <f t="shared" si="154"/>
        <v>4873933.7042377433</v>
      </c>
      <c r="AB352" s="10">
        <f t="shared" si="155"/>
        <v>4.8739337042377429</v>
      </c>
      <c r="AC352" s="10">
        <f t="shared" si="156"/>
        <v>4.7729337042377429</v>
      </c>
      <c r="AD352" s="3">
        <f t="shared" si="157"/>
        <v>692.23113912077497</v>
      </c>
      <c r="AI352" s="94">
        <f t="shared" si="158"/>
        <v>0.58407793609072722</v>
      </c>
    </row>
    <row r="353" spans="2:35">
      <c r="B353" s="39">
        <f t="shared" si="159"/>
        <v>325</v>
      </c>
      <c r="C353" s="42">
        <f t="shared" si="160"/>
        <v>3.8579136690650553</v>
      </c>
      <c r="D353" s="10">
        <f t="shared" si="161"/>
        <v>6.0420863309349713</v>
      </c>
      <c r="E353" s="40">
        <f t="shared" si="162"/>
        <v>24.715827338130055</v>
      </c>
      <c r="F353" s="40">
        <f t="shared" si="163"/>
        <v>36.799999999999997</v>
      </c>
      <c r="G353" s="3">
        <f t="shared" si="164"/>
        <v>249.13669064747978</v>
      </c>
      <c r="H353" s="3">
        <f t="shared" si="165"/>
        <v>107.82541057508477</v>
      </c>
      <c r="I353">
        <f t="shared" si="150"/>
        <v>1.0782541057508477E-4</v>
      </c>
      <c r="J353" s="4">
        <f t="shared" si="166"/>
        <v>491.37031880233542</v>
      </c>
      <c r="K353" s="40">
        <f t="shared" si="167"/>
        <v>4.5570920266532831</v>
      </c>
      <c r="L353" s="40">
        <f t="shared" si="151"/>
        <v>1.4429079733467169</v>
      </c>
      <c r="M353" s="10">
        <f t="shared" si="168"/>
        <v>4.8739337042377429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13.690321443605095</v>
      </c>
      <c r="Q353" s="42">
        <f t="shared" si="170"/>
        <v>0.29021505356101024</v>
      </c>
      <c r="R353" s="4">
        <f t="shared" si="171"/>
        <v>145455.90739106454</v>
      </c>
      <c r="S353">
        <f t="shared" si="152"/>
        <v>1.4545590739106453E-4</v>
      </c>
      <c r="T353" s="41">
        <f t="shared" si="153"/>
        <v>1.7710711831626751E-4</v>
      </c>
      <c r="U353" s="42">
        <f t="shared" si="172"/>
        <v>0.26102789860863485</v>
      </c>
      <c r="V353" s="42">
        <f t="shared" si="173"/>
        <v>0.58996358113778302</v>
      </c>
      <c r="W353" s="42">
        <f t="shared" si="174"/>
        <v>0.58421660416176036</v>
      </c>
      <c r="X353" s="42">
        <f t="shared" si="175"/>
        <v>5.7469769760226663E-3</v>
      </c>
      <c r="Y353" s="42">
        <f t="shared" si="179"/>
        <v>2.700559260333902E-3</v>
      </c>
      <c r="Z353" s="10">
        <f t="shared" si="176"/>
        <v>15.248168938706357</v>
      </c>
      <c r="AA353">
        <f t="shared" si="154"/>
        <v>4875060.7525667474</v>
      </c>
      <c r="AB353" s="10">
        <f t="shared" si="155"/>
        <v>4.8750607525667471</v>
      </c>
      <c r="AC353" s="10">
        <f t="shared" si="156"/>
        <v>4.7740607525667471</v>
      </c>
      <c r="AD353" s="3">
        <f t="shared" si="157"/>
        <v>692.39459790670742</v>
      </c>
      <c r="AI353" s="94">
        <f t="shared" si="158"/>
        <v>0.58421660416176036</v>
      </c>
    </row>
    <row r="354" spans="2:35">
      <c r="B354" s="39">
        <f t="shared" si="159"/>
        <v>326</v>
      </c>
      <c r="C354" s="42">
        <f t="shared" si="160"/>
        <v>3.8697841726621784</v>
      </c>
      <c r="D354" s="10">
        <f t="shared" si="161"/>
        <v>6.0302158273378481</v>
      </c>
      <c r="E354" s="40">
        <f t="shared" si="162"/>
        <v>24.739568345324301</v>
      </c>
      <c r="F354" s="40">
        <f t="shared" si="163"/>
        <v>36.799999999999997</v>
      </c>
      <c r="G354" s="3">
        <f t="shared" si="164"/>
        <v>249.0417266187028</v>
      </c>
      <c r="H354" s="3">
        <f t="shared" si="165"/>
        <v>107.82541057508477</v>
      </c>
      <c r="I354">
        <f t="shared" si="150"/>
        <v>1.0782541057508477E-4</v>
      </c>
      <c r="J354" s="4">
        <f t="shared" si="166"/>
        <v>492.2924712045052</v>
      </c>
      <c r="K354" s="40">
        <f t="shared" si="167"/>
        <v>4.5656443001596072</v>
      </c>
      <c r="L354" s="40">
        <f t="shared" si="151"/>
        <v>1.4343556998403928</v>
      </c>
      <c r="M354" s="10">
        <f t="shared" si="168"/>
        <v>4.8750607525667471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13.691331238238302</v>
      </c>
      <c r="Q354" s="42">
        <f t="shared" si="170"/>
        <v>0.29108206228284805</v>
      </c>
      <c r="R354" s="4">
        <f t="shared" si="171"/>
        <v>145170.80918819862</v>
      </c>
      <c r="S354">
        <f t="shared" si="152"/>
        <v>1.4517080918819862E-4</v>
      </c>
      <c r="T354" s="41">
        <f t="shared" si="153"/>
        <v>1.7739221651913342E-4</v>
      </c>
      <c r="U354" s="42">
        <f t="shared" si="172"/>
        <v>0.26051627562868179</v>
      </c>
      <c r="V354" s="42">
        <f t="shared" si="173"/>
        <v>0.5901013070186375</v>
      </c>
      <c r="W354" s="42">
        <f t="shared" si="174"/>
        <v>0.58435455712492679</v>
      </c>
      <c r="X354" s="42">
        <f t="shared" si="175"/>
        <v>5.746749893710712E-3</v>
      </c>
      <c r="Y354" s="42">
        <f t="shared" si="179"/>
        <v>2.7055417426139696E-3</v>
      </c>
      <c r="Z354" s="10">
        <f t="shared" si="176"/>
        <v>15.251750024343099</v>
      </c>
      <c r="AA354">
        <f t="shared" si="154"/>
        <v>4876181.9573788578</v>
      </c>
      <c r="AB354" s="10">
        <f t="shared" si="155"/>
        <v>4.8761819573788578</v>
      </c>
      <c r="AC354" s="10">
        <f t="shared" si="156"/>
        <v>4.7751819573788579</v>
      </c>
      <c r="AD354" s="3">
        <f t="shared" si="157"/>
        <v>692.55720919200257</v>
      </c>
      <c r="AI354" s="94">
        <f t="shared" si="158"/>
        <v>0.58435455712492679</v>
      </c>
    </row>
    <row r="355" spans="2:35">
      <c r="B355" s="39">
        <f t="shared" si="159"/>
        <v>327</v>
      </c>
      <c r="C355" s="42">
        <f t="shared" si="160"/>
        <v>3.8816546762593016</v>
      </c>
      <c r="D355" s="10">
        <f t="shared" si="161"/>
        <v>6.018345323740725</v>
      </c>
      <c r="E355" s="40">
        <f t="shared" si="162"/>
        <v>24.763309352518547</v>
      </c>
      <c r="F355" s="40">
        <f t="shared" si="163"/>
        <v>36.799999999999997</v>
      </c>
      <c r="G355" s="3">
        <f t="shared" si="164"/>
        <v>248.94676258992581</v>
      </c>
      <c r="H355" s="3">
        <f t="shared" si="165"/>
        <v>107.82541057508477</v>
      </c>
      <c r="I355">
        <f t="shared" si="150"/>
        <v>1.0782541057508477E-4</v>
      </c>
      <c r="J355" s="4">
        <f t="shared" si="166"/>
        <v>493.21550896312658</v>
      </c>
      <c r="K355" s="40">
        <f t="shared" si="167"/>
        <v>4.5742047846845288</v>
      </c>
      <c r="L355" s="40">
        <f t="shared" si="151"/>
        <v>1.4257952153154712</v>
      </c>
      <c r="M355" s="10">
        <f t="shared" si="168"/>
        <v>4.8761819573788578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13.69233563955776</v>
      </c>
      <c r="Q355" s="42">
        <f t="shared" si="170"/>
        <v>0.29194900740525864</v>
      </c>
      <c r="R355" s="4">
        <f t="shared" si="171"/>
        <v>144885.66572132485</v>
      </c>
      <c r="S355">
        <f t="shared" si="152"/>
        <v>1.4488566572132486E-4</v>
      </c>
      <c r="T355" s="41">
        <f t="shared" si="153"/>
        <v>1.7767735998600718E-4</v>
      </c>
      <c r="U355" s="42">
        <f t="shared" si="172"/>
        <v>0.2600045714202035</v>
      </c>
      <c r="V355" s="42">
        <f t="shared" si="173"/>
        <v>0.5902382921948619</v>
      </c>
      <c r="W355" s="42">
        <f t="shared" si="174"/>
        <v>0.58449179482997182</v>
      </c>
      <c r="X355" s="42">
        <f t="shared" si="175"/>
        <v>5.7464973648900797E-3</v>
      </c>
      <c r="Y355" s="42">
        <f t="shared" si="179"/>
        <v>2.7105236404754065E-3</v>
      </c>
      <c r="Z355" s="10">
        <f t="shared" si="176"/>
        <v>15.255312442107826</v>
      </c>
      <c r="AA355">
        <f t="shared" si="154"/>
        <v>4877297.3174527921</v>
      </c>
      <c r="AB355" s="10">
        <f t="shared" si="155"/>
        <v>4.8772973174527925</v>
      </c>
      <c r="AC355" s="10">
        <f t="shared" si="156"/>
        <v>4.7762973174527925</v>
      </c>
      <c r="AD355" s="3">
        <f t="shared" si="157"/>
        <v>692.71897279953475</v>
      </c>
      <c r="AI355" s="94">
        <f t="shared" si="158"/>
        <v>0.58449179482997182</v>
      </c>
    </row>
    <row r="356" spans="2:35">
      <c r="B356" s="39">
        <f t="shared" si="159"/>
        <v>328</v>
      </c>
      <c r="C356" s="42">
        <f t="shared" si="160"/>
        <v>3.8935251798564248</v>
      </c>
      <c r="D356" s="10">
        <f t="shared" si="161"/>
        <v>6.0064748201436018</v>
      </c>
      <c r="E356" s="40">
        <f t="shared" si="162"/>
        <v>24.787050359712794</v>
      </c>
      <c r="F356" s="40">
        <f t="shared" si="163"/>
        <v>36.799999999999997</v>
      </c>
      <c r="G356" s="3">
        <f t="shared" si="164"/>
        <v>248.85179856114883</v>
      </c>
      <c r="H356" s="3">
        <f t="shared" si="165"/>
        <v>107.82541057508477</v>
      </c>
      <c r="I356">
        <f t="shared" si="150"/>
        <v>1.0782541057508477E-4</v>
      </c>
      <c r="J356" s="4">
        <f t="shared" si="166"/>
        <v>494.13943207819932</v>
      </c>
      <c r="K356" s="40">
        <f t="shared" si="167"/>
        <v>4.5827734802280471</v>
      </c>
      <c r="L356" s="40">
        <f t="shared" si="151"/>
        <v>1.4172265197719529</v>
      </c>
      <c r="M356" s="10">
        <f t="shared" si="168"/>
        <v>4.8772973174527925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13.693334648989824</v>
      </c>
      <c r="Q356" s="42">
        <f t="shared" si="170"/>
        <v>0.29281588927891528</v>
      </c>
      <c r="R356" s="4">
        <f t="shared" si="171"/>
        <v>144600.47724267433</v>
      </c>
      <c r="S356">
        <f t="shared" si="152"/>
        <v>1.4460047724267433E-4</v>
      </c>
      <c r="T356" s="41">
        <f t="shared" si="153"/>
        <v>1.7796254846465771E-4</v>
      </c>
      <c r="U356" s="42">
        <f t="shared" si="172"/>
        <v>0.25949278643584123</v>
      </c>
      <c r="V356" s="42">
        <f t="shared" si="173"/>
        <v>0.59037453650229232</v>
      </c>
      <c r="W356" s="42">
        <f t="shared" si="174"/>
        <v>0.5846283171274077</v>
      </c>
      <c r="X356" s="42">
        <f t="shared" si="175"/>
        <v>5.7462193748846202E-3</v>
      </c>
      <c r="Y356" s="42">
        <f t="shared" si="179"/>
        <v>2.7155049338935485E-3</v>
      </c>
      <c r="Z356" s="10">
        <f t="shared" si="176"/>
        <v>15.258856188120005</v>
      </c>
      <c r="AA356">
        <f t="shared" si="154"/>
        <v>4878406.8315735897</v>
      </c>
      <c r="AB356" s="10">
        <f t="shared" si="155"/>
        <v>4.8784068315735896</v>
      </c>
      <c r="AC356" s="10">
        <f t="shared" si="156"/>
        <v>4.7774068315735896</v>
      </c>
      <c r="AD356" s="3">
        <f t="shared" si="157"/>
        <v>692.87988855309493</v>
      </c>
      <c r="AI356" s="94">
        <f t="shared" si="158"/>
        <v>0.5846283171274077</v>
      </c>
    </row>
    <row r="357" spans="2:35">
      <c r="B357" s="39">
        <f t="shared" si="159"/>
        <v>329</v>
      </c>
      <c r="C357" s="42">
        <f t="shared" si="160"/>
        <v>3.9053956834535479</v>
      </c>
      <c r="D357" s="10">
        <f t="shared" si="161"/>
        <v>5.9946043165464786</v>
      </c>
      <c r="E357" s="40">
        <f t="shared" si="162"/>
        <v>24.81079136690704</v>
      </c>
      <c r="F357" s="40">
        <f t="shared" si="163"/>
        <v>36.799999999999997</v>
      </c>
      <c r="G357" s="3">
        <f t="shared" si="164"/>
        <v>248.75683453237184</v>
      </c>
      <c r="H357" s="3">
        <f t="shared" si="165"/>
        <v>107.82541057508477</v>
      </c>
      <c r="I357">
        <f t="shared" si="150"/>
        <v>1.0782541057508477E-4</v>
      </c>
      <c r="J357" s="4">
        <f t="shared" si="166"/>
        <v>495.06424054972365</v>
      </c>
      <c r="K357" s="40">
        <f t="shared" si="167"/>
        <v>4.5913503867901637</v>
      </c>
      <c r="L357" s="40">
        <f t="shared" si="151"/>
        <v>1.4086496132098363</v>
      </c>
      <c r="M357" s="10">
        <f t="shared" si="168"/>
        <v>4.8784068315735896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13.694328267952448</v>
      </c>
      <c r="Q357" s="42">
        <f t="shared" si="170"/>
        <v>0.29368270825424997</v>
      </c>
      <c r="R357" s="4">
        <f t="shared" si="171"/>
        <v>144315.24400447807</v>
      </c>
      <c r="S357">
        <f t="shared" si="152"/>
        <v>1.4431524400447806E-4</v>
      </c>
      <c r="T357" s="41">
        <f t="shared" si="153"/>
        <v>1.7824778170285398E-4</v>
      </c>
      <c r="U357" s="42">
        <f t="shared" si="172"/>
        <v>0.25898092112823612</v>
      </c>
      <c r="V357" s="42">
        <f t="shared" si="173"/>
        <v>0.59051003977787697</v>
      </c>
      <c r="W357" s="42">
        <f t="shared" si="174"/>
        <v>0.58476412386852084</v>
      </c>
      <c r="X357" s="42">
        <f t="shared" si="175"/>
        <v>5.7459159093561363E-3</v>
      </c>
      <c r="Y357" s="42">
        <f t="shared" si="179"/>
        <v>2.7204856028344559E-3</v>
      </c>
      <c r="Z357" s="10">
        <f t="shared" si="176"/>
        <v>15.262381258520298</v>
      </c>
      <c r="AA357">
        <f t="shared" si="154"/>
        <v>4879510.4985329285</v>
      </c>
      <c r="AB357" s="10">
        <f t="shared" si="155"/>
        <v>4.8795104985329285</v>
      </c>
      <c r="AC357" s="10">
        <f t="shared" si="156"/>
        <v>4.7785104985329285</v>
      </c>
      <c r="AD357" s="3">
        <f t="shared" si="157"/>
        <v>693.03995627743711</v>
      </c>
      <c r="AI357" s="94">
        <f t="shared" si="158"/>
        <v>0.58476412386852084</v>
      </c>
    </row>
    <row r="358" spans="2:35">
      <c r="B358" s="39">
        <f t="shared" si="159"/>
        <v>330</v>
      </c>
      <c r="C358" s="42">
        <f t="shared" si="160"/>
        <v>3.9172661870506711</v>
      </c>
      <c r="D358" s="10">
        <f t="shared" si="161"/>
        <v>5.9827338129493555</v>
      </c>
      <c r="E358" s="40">
        <f t="shared" si="162"/>
        <v>24.834532374101286</v>
      </c>
      <c r="F358" s="40">
        <f t="shared" si="163"/>
        <v>36.799999999999997</v>
      </c>
      <c r="G358" s="3">
        <f t="shared" si="164"/>
        <v>248.66187050359486</v>
      </c>
      <c r="H358" s="3">
        <f t="shared" si="165"/>
        <v>107.82541057508477</v>
      </c>
      <c r="I358">
        <f t="shared" si="150"/>
        <v>1.0782541057508477E-4</v>
      </c>
      <c r="J358" s="4">
        <f t="shared" si="166"/>
        <v>495.98993437769934</v>
      </c>
      <c r="K358" s="40">
        <f t="shared" si="167"/>
        <v>4.5999355043708761</v>
      </c>
      <c r="L358" s="40">
        <f t="shared" si="151"/>
        <v>1.4000644956291239</v>
      </c>
      <c r="M358" s="10">
        <f t="shared" si="168"/>
        <v>4.8795104985329285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13.69531649785548</v>
      </c>
      <c r="Q358" s="42">
        <f t="shared" si="170"/>
        <v>0.29454946468145499</v>
      </c>
      <c r="R358" s="4">
        <f t="shared" si="171"/>
        <v>144029.96625896712</v>
      </c>
      <c r="S358">
        <f t="shared" si="152"/>
        <v>1.4402996625896713E-4</v>
      </c>
      <c r="T358" s="41">
        <f t="shared" si="153"/>
        <v>1.7853305944836491E-4</v>
      </c>
      <c r="U358" s="42">
        <f t="shared" si="172"/>
        <v>0.25846897595002943</v>
      </c>
      <c r="V358" s="42">
        <f t="shared" si="173"/>
        <v>0.59064480185918788</v>
      </c>
      <c r="W358" s="42">
        <f t="shared" si="174"/>
        <v>0.5848992149054103</v>
      </c>
      <c r="X358" s="42">
        <f t="shared" si="175"/>
        <v>5.7455869537775817E-3</v>
      </c>
      <c r="Y358" s="42">
        <f t="shared" si="179"/>
        <v>2.7254656272547081E-3</v>
      </c>
      <c r="Z358" s="10">
        <f t="shared" si="176"/>
        <v>15.265887649468997</v>
      </c>
      <c r="AA358">
        <f t="shared" si="154"/>
        <v>4880608.3171286322</v>
      </c>
      <c r="AB358" s="10">
        <f t="shared" si="155"/>
        <v>4.8806083171286323</v>
      </c>
      <c r="AC358" s="10">
        <f t="shared" si="156"/>
        <v>4.7796083171286323</v>
      </c>
      <c r="AD358" s="3">
        <f t="shared" si="157"/>
        <v>693.19917579820628</v>
      </c>
      <c r="AI358" s="94">
        <f t="shared" si="158"/>
        <v>0.5848992149054103</v>
      </c>
    </row>
    <row r="359" spans="2:35">
      <c r="B359" s="39">
        <f t="shared" si="159"/>
        <v>331</v>
      </c>
      <c r="C359" s="42">
        <f t="shared" si="160"/>
        <v>3.9291366906477942</v>
      </c>
      <c r="D359" s="10">
        <f t="shared" si="161"/>
        <v>5.9708633093522323</v>
      </c>
      <c r="E359" s="40">
        <f t="shared" si="162"/>
        <v>24.858273381295533</v>
      </c>
      <c r="F359" s="40">
        <f t="shared" si="163"/>
        <v>36.799999999999997</v>
      </c>
      <c r="G359" s="3">
        <f t="shared" si="164"/>
        <v>248.56690647481787</v>
      </c>
      <c r="H359" s="3">
        <f t="shared" si="165"/>
        <v>107.82541057508477</v>
      </c>
      <c r="I359">
        <f t="shared" ref="I359:I422" si="180">H359/1000^2</f>
        <v>1.0782541057508477E-4</v>
      </c>
      <c r="J359" s="4">
        <f t="shared" si="166"/>
        <v>496.91651356212651</v>
      </c>
      <c r="K359" s="40">
        <f t="shared" si="167"/>
        <v>4.608528832970185</v>
      </c>
      <c r="L359" s="40">
        <f t="shared" ref="L359:L422" si="181">IF((gstar-K359)&lt;0,0,gstar-K359)</f>
        <v>1.391471167029815</v>
      </c>
      <c r="M359" s="10">
        <f t="shared" si="168"/>
        <v>4.8806083171286323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13.696299340100223</v>
      </c>
      <c r="Q359" s="42">
        <f t="shared" si="170"/>
        <v>0.29541615891048434</v>
      </c>
      <c r="R359" s="4">
        <f t="shared" si="171"/>
        <v>143744.64425837257</v>
      </c>
      <c r="S359">
        <f t="shared" ref="S359:S422" si="182">R359/1000^3</f>
        <v>1.4374464425837257E-4</v>
      </c>
      <c r="T359" s="41">
        <f t="shared" ref="T359:T422" si="183">(vc/1000^3-S359)</f>
        <v>1.7881838144895946E-4</v>
      </c>
      <c r="U359" s="42">
        <f t="shared" si="172"/>
        <v>0.25795695135386248</v>
      </c>
      <c r="V359" s="42">
        <f t="shared" si="173"/>
        <v>0.59077882258473913</v>
      </c>
      <c r="W359" s="42">
        <f t="shared" si="174"/>
        <v>0.58503359009092726</v>
      </c>
      <c r="X359" s="42">
        <f t="shared" si="175"/>
        <v>5.7452324938118693E-3</v>
      </c>
      <c r="Y359" s="42">
        <f t="shared" si="179"/>
        <v>2.7304449871015267E-3</v>
      </c>
      <c r="Z359" s="10">
        <f t="shared" si="176"/>
        <v>15.269375357146288</v>
      </c>
      <c r="AA359">
        <f t="shared" ref="AA359:AA422" si="184">Z359*rat*to+patm*1000000</f>
        <v>4881700.2861647513</v>
      </c>
      <c r="AB359" s="10">
        <f t="shared" ref="AB359:AB422" si="185">AA359/1000000</f>
        <v>4.8817002861647509</v>
      </c>
      <c r="AC359" s="10">
        <f t="shared" ref="AC359:AC422" si="186">AB359-patm</f>
        <v>4.780700286164751</v>
      </c>
      <c r="AD359" s="3">
        <f t="shared" ref="AD359:AD422" si="187">AC359*1000000/6895</f>
        <v>693.35754694195089</v>
      </c>
      <c r="AI359" s="94">
        <f t="shared" ref="AI359:AI422" si="188">($M359-patm)*1000000*$I359/SQRT(rat*to)*SQRT(k)*(2/(k+1))^((k+1)/2/(k-1))</f>
        <v>0.58503359009092726</v>
      </c>
    </row>
    <row r="360" spans="2:35">
      <c r="B360" s="39">
        <f t="shared" ref="B360:B423" si="189">1+B359</f>
        <v>332</v>
      </c>
      <c r="C360" s="42">
        <f t="shared" ref="C360:C423" si="190">xincp+C359</f>
        <v>3.9410071942449174</v>
      </c>
      <c r="D360" s="10">
        <f t="shared" ref="D360:D423" si="191">(F360-E360)/2</f>
        <v>5.9589928057551091</v>
      </c>
      <c r="E360" s="40">
        <f t="shared" ref="E360:E423" si="192">E359+ci*2*xincp</f>
        <v>24.882014388489779</v>
      </c>
      <c r="F360" s="40">
        <f t="shared" ref="F360:F423" si="193">F359-osi*2*xincp</f>
        <v>36.799999999999997</v>
      </c>
      <c r="G360" s="3">
        <f t="shared" ref="G360:G423" si="194">G359-ei*n*2*xincp</f>
        <v>248.47194244604088</v>
      </c>
      <c r="H360" s="3">
        <f t="shared" ref="H360:H423" si="195">PI()/4*(dto+erate*(two-D360)/two)^2</f>
        <v>107.82541057508477</v>
      </c>
      <c r="I360">
        <f t="shared" si="180"/>
        <v>1.0782541057508477E-4</v>
      </c>
      <c r="J360" s="4">
        <f t="shared" ref="J360:J423" si="196">PI()/4*dc^2-PI()/4*(F360^2-E360^2)</f>
        <v>497.84397810300527</v>
      </c>
      <c r="K360" s="40">
        <f t="shared" ref="K360:K423" si="197">J360/H360</f>
        <v>4.6171303725880932</v>
      </c>
      <c r="L360" s="40">
        <f t="shared" si="181"/>
        <v>1.3828696274119068</v>
      </c>
      <c r="M360" s="10">
        <f t="shared" ref="M360:M423" si="198">AB359</f>
        <v>4.8817002861647509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13.697276796079535</v>
      </c>
      <c r="Q360" s="42">
        <f t="shared" ref="Q360:Q423" si="200">xincp/P360+Q359</f>
        <v>0.29628279129105511</v>
      </c>
      <c r="R360" s="4">
        <f t="shared" ref="R360:R423" si="201">PI()/4*(F360^2-E360^2)*G360</f>
        <v>143459.27825492542</v>
      </c>
      <c r="S360">
        <f t="shared" si="182"/>
        <v>1.4345927825492542E-4</v>
      </c>
      <c r="T360" s="41">
        <f t="shared" si="183"/>
        <v>1.7910374745240662E-4</v>
      </c>
      <c r="U360" s="42">
        <f t="shared" ref="U360:U423" si="202">rhopgrain*R360/1000^2</f>
        <v>0.25744484779237636</v>
      </c>
      <c r="V360" s="42">
        <f t="shared" ref="V360:V423" si="203">(U359-U360)/(Q360-Q359)</f>
        <v>0.59091210179435394</v>
      </c>
      <c r="W360" s="42">
        <f t="shared" ref="W360:W423" si="204">IF(V360&lt;AI360,IF(AB359&gt;pbd,AI360,0),AI360)</f>
        <v>0.58516724927868546</v>
      </c>
      <c r="X360" s="42">
        <f t="shared" ref="X360:X423" si="205">V360-W360</f>
        <v>5.7448525156684749E-3</v>
      </c>
      <c r="Y360" s="42">
        <f t="shared" si="179"/>
        <v>2.7354236623132085E-3</v>
      </c>
      <c r="Z360" s="10">
        <f t="shared" ref="Z360:Z423" si="206">Y360/T360</f>
        <v>15.272844377754266</v>
      </c>
      <c r="AA360">
        <f t="shared" si="184"/>
        <v>4882786.4044521973</v>
      </c>
      <c r="AB360" s="10">
        <f t="shared" si="185"/>
        <v>4.8827864044521974</v>
      </c>
      <c r="AC360" s="10">
        <f t="shared" si="186"/>
        <v>4.7817864044521974</v>
      </c>
      <c r="AD360" s="3">
        <f t="shared" si="187"/>
        <v>693.51506953621424</v>
      </c>
      <c r="AI360" s="94">
        <f t="shared" si="188"/>
        <v>0.58516724927868546</v>
      </c>
    </row>
    <row r="361" spans="2:35">
      <c r="B361" s="39">
        <f t="shared" si="189"/>
        <v>333</v>
      </c>
      <c r="C361" s="42">
        <f t="shared" si="190"/>
        <v>3.9528776978420406</v>
      </c>
      <c r="D361" s="10">
        <f t="shared" si="191"/>
        <v>5.947122302157986</v>
      </c>
      <c r="E361" s="40">
        <f t="shared" si="192"/>
        <v>24.905755395684025</v>
      </c>
      <c r="F361" s="40">
        <f t="shared" si="193"/>
        <v>36.799999999999997</v>
      </c>
      <c r="G361" s="3">
        <f t="shared" si="194"/>
        <v>248.3769784172639</v>
      </c>
      <c r="H361" s="3">
        <f t="shared" si="195"/>
        <v>107.82541057508477</v>
      </c>
      <c r="I361">
        <f t="shared" si="180"/>
        <v>1.0782541057508477E-4</v>
      </c>
      <c r="J361" s="4">
        <f t="shared" si="196"/>
        <v>498.77232800033528</v>
      </c>
      <c r="K361" s="40">
        <f t="shared" si="197"/>
        <v>4.6257401232245954</v>
      </c>
      <c r="L361" s="40">
        <f t="shared" si="181"/>
        <v>1.3742598767754046</v>
      </c>
      <c r="M361" s="10">
        <f t="shared" si="198"/>
        <v>4.8827864044521974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13.698248867178402</v>
      </c>
      <c r="Q361" s="42">
        <f t="shared" si="200"/>
        <v>0.29714936217264898</v>
      </c>
      <c r="R361" s="4">
        <f t="shared" si="201"/>
        <v>143173.86850085674</v>
      </c>
      <c r="S361">
        <f t="shared" si="182"/>
        <v>1.4317386850085673E-4</v>
      </c>
      <c r="T361" s="41">
        <f t="shared" si="183"/>
        <v>1.7938915720647531E-4</v>
      </c>
      <c r="U361" s="42">
        <f t="shared" si="202"/>
        <v>0.25693266571821244</v>
      </c>
      <c r="V361" s="42">
        <f t="shared" si="203"/>
        <v>0.59104463932815265</v>
      </c>
      <c r="W361" s="42">
        <f t="shared" si="204"/>
        <v>0.58530019232313757</v>
      </c>
      <c r="X361" s="42">
        <f t="shared" si="205"/>
        <v>5.7444470050150853E-3</v>
      </c>
      <c r="Y361" s="42">
        <f t="shared" si="179"/>
        <v>2.7404016328186134E-3</v>
      </c>
      <c r="Z361" s="10">
        <f t="shared" si="206"/>
        <v>15.276294707513653</v>
      </c>
      <c r="AA361">
        <f t="shared" si="184"/>
        <v>4883866.6708077127</v>
      </c>
      <c r="AB361" s="10">
        <f t="shared" si="185"/>
        <v>4.8838666708077128</v>
      </c>
      <c r="AC361" s="10">
        <f t="shared" si="186"/>
        <v>4.7828666708077128</v>
      </c>
      <c r="AD361" s="3">
        <f t="shared" si="187"/>
        <v>693.6717434093855</v>
      </c>
      <c r="AI361" s="94">
        <f t="shared" si="188"/>
        <v>0.58530019232313757</v>
      </c>
    </row>
    <row r="362" spans="2:35">
      <c r="B362" s="39">
        <f t="shared" si="189"/>
        <v>334</v>
      </c>
      <c r="C362" s="42">
        <f t="shared" si="190"/>
        <v>3.9647482014391637</v>
      </c>
      <c r="D362" s="10">
        <f t="shared" si="191"/>
        <v>5.9352517985608628</v>
      </c>
      <c r="E362" s="40">
        <f t="shared" si="192"/>
        <v>24.929496402878272</v>
      </c>
      <c r="F362" s="40">
        <f t="shared" si="193"/>
        <v>36.799999999999997</v>
      </c>
      <c r="G362" s="3">
        <f t="shared" si="194"/>
        <v>248.28201438848691</v>
      </c>
      <c r="H362" s="3">
        <f t="shared" si="195"/>
        <v>107.82541057508477</v>
      </c>
      <c r="I362">
        <f t="shared" si="180"/>
        <v>1.0782541057508477E-4</v>
      </c>
      <c r="J362" s="4">
        <f t="shared" si="196"/>
        <v>499.70156325411688</v>
      </c>
      <c r="K362" s="40">
        <f t="shared" si="197"/>
        <v>4.6343580848796968</v>
      </c>
      <c r="L362" s="40">
        <f t="shared" si="181"/>
        <v>1.3656419151203032</v>
      </c>
      <c r="M362" s="10">
        <f t="shared" si="198"/>
        <v>4.8838666708077128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13.699215554773023</v>
      </c>
      <c r="Q362" s="42">
        <f t="shared" si="200"/>
        <v>0.29801587190451367</v>
      </c>
      <c r="R362" s="4">
        <f t="shared" si="201"/>
        <v>142888.41524839756</v>
      </c>
      <c r="S362">
        <f t="shared" si="182"/>
        <v>1.4288841524839758E-4</v>
      </c>
      <c r="T362" s="41">
        <f t="shared" si="183"/>
        <v>1.7967461045893446E-4</v>
      </c>
      <c r="U362" s="42">
        <f t="shared" si="202"/>
        <v>0.25642040558401186</v>
      </c>
      <c r="V362" s="42">
        <f t="shared" si="203"/>
        <v>0.59117643502770334</v>
      </c>
      <c r="W362" s="42">
        <f t="shared" si="204"/>
        <v>0.58543241907945076</v>
      </c>
      <c r="X362" s="42">
        <f t="shared" si="205"/>
        <v>5.7440159482525788E-3</v>
      </c>
      <c r="Y362" s="42">
        <f t="shared" si="179"/>
        <v>2.7453788785377605E-3</v>
      </c>
      <c r="Z362" s="10">
        <f t="shared" si="206"/>
        <v>15.279726342666709</v>
      </c>
      <c r="AA362">
        <f t="shared" si="184"/>
        <v>4884941.0840547848</v>
      </c>
      <c r="AB362" s="10">
        <f t="shared" si="185"/>
        <v>4.8849410840547849</v>
      </c>
      <c r="AC362" s="10">
        <f t="shared" si="186"/>
        <v>4.7839410840547849</v>
      </c>
      <c r="AD362" s="3">
        <f t="shared" si="187"/>
        <v>693.82756839083174</v>
      </c>
      <c r="AI362" s="94">
        <f t="shared" si="188"/>
        <v>0.58543241907945076</v>
      </c>
    </row>
    <row r="363" spans="2:35">
      <c r="B363" s="39">
        <f t="shared" si="189"/>
        <v>335</v>
      </c>
      <c r="C363" s="42">
        <f t="shared" si="190"/>
        <v>3.9766187050362869</v>
      </c>
      <c r="D363" s="10">
        <f t="shared" si="191"/>
        <v>5.9233812949637397</v>
      </c>
      <c r="E363" s="40">
        <f t="shared" si="192"/>
        <v>24.953237410072518</v>
      </c>
      <c r="F363" s="40">
        <f t="shared" si="193"/>
        <v>36.799999999999997</v>
      </c>
      <c r="G363" s="3">
        <f t="shared" si="194"/>
        <v>248.18705035970993</v>
      </c>
      <c r="H363" s="3">
        <f t="shared" si="195"/>
        <v>107.82541057508477</v>
      </c>
      <c r="I363">
        <f t="shared" si="180"/>
        <v>1.0782541057508477E-4</v>
      </c>
      <c r="J363" s="4">
        <f t="shared" si="196"/>
        <v>500.63168386434995</v>
      </c>
      <c r="K363" s="40">
        <f t="shared" si="197"/>
        <v>4.6429842575533948</v>
      </c>
      <c r="L363" s="40">
        <f t="shared" si="181"/>
        <v>1.3570157424466052</v>
      </c>
      <c r="M363" s="10">
        <f t="shared" si="198"/>
        <v>4.8849410840547849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13.700176860231645</v>
      </c>
      <c r="Q363" s="42">
        <f t="shared" si="200"/>
        <v>0.29888232083566435</v>
      </c>
      <c r="R363" s="4">
        <f t="shared" si="201"/>
        <v>142602.91874977894</v>
      </c>
      <c r="S363">
        <f t="shared" si="182"/>
        <v>1.4260291874977895E-4</v>
      </c>
      <c r="T363" s="41">
        <f t="shared" si="183"/>
        <v>1.7996010695755309E-4</v>
      </c>
      <c r="U363" s="42">
        <f t="shared" si="202"/>
        <v>0.25590806784241577</v>
      </c>
      <c r="V363" s="42">
        <f t="shared" si="203"/>
        <v>0.59130748873530059</v>
      </c>
      <c r="W363" s="42">
        <f t="shared" si="204"/>
        <v>0.58556392940361757</v>
      </c>
      <c r="X363" s="42">
        <f t="shared" si="205"/>
        <v>5.7435593316830236E-3</v>
      </c>
      <c r="Y363" s="42">
        <f t="shared" si="179"/>
        <v>2.7503553793816978E-3</v>
      </c>
      <c r="Z363" s="10">
        <f t="shared" si="206"/>
        <v>15.283139279476089</v>
      </c>
      <c r="AA363">
        <f t="shared" si="184"/>
        <v>4886009.6430232842</v>
      </c>
      <c r="AB363" s="10">
        <f t="shared" si="185"/>
        <v>4.886009643023284</v>
      </c>
      <c r="AC363" s="10">
        <f t="shared" si="186"/>
        <v>4.785009643023284</v>
      </c>
      <c r="AD363" s="3">
        <f t="shared" si="187"/>
        <v>693.98254431084615</v>
      </c>
      <c r="AI363" s="94">
        <f t="shared" si="188"/>
        <v>0.58556392940361757</v>
      </c>
    </row>
    <row r="364" spans="2:35">
      <c r="B364" s="39">
        <f t="shared" si="189"/>
        <v>336</v>
      </c>
      <c r="C364" s="42">
        <f t="shared" si="190"/>
        <v>3.9884892086334101</v>
      </c>
      <c r="D364" s="10">
        <f t="shared" si="191"/>
        <v>5.9115107913666165</v>
      </c>
      <c r="E364" s="40">
        <f t="shared" si="192"/>
        <v>24.976978417266764</v>
      </c>
      <c r="F364" s="40">
        <f t="shared" si="193"/>
        <v>36.799999999999997</v>
      </c>
      <c r="G364" s="3">
        <f t="shared" si="194"/>
        <v>248.09208633093294</v>
      </c>
      <c r="H364" s="3">
        <f t="shared" si="195"/>
        <v>107.82541057508477</v>
      </c>
      <c r="I364">
        <f t="shared" si="180"/>
        <v>1.0782541057508477E-4</v>
      </c>
      <c r="J364" s="4">
        <f t="shared" si="196"/>
        <v>501.56268983103462</v>
      </c>
      <c r="K364" s="40">
        <f t="shared" si="197"/>
        <v>4.6516186412456912</v>
      </c>
      <c r="L364" s="40">
        <f t="shared" si="181"/>
        <v>1.3483813587543088</v>
      </c>
      <c r="M364" s="10">
        <f t="shared" si="198"/>
        <v>4.886009643023284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13.701132784914265</v>
      </c>
      <c r="Q364" s="42">
        <f t="shared" si="200"/>
        <v>0.29974870931488506</v>
      </c>
      <c r="R364" s="4">
        <f t="shared" si="201"/>
        <v>142317.37925723189</v>
      </c>
      <c r="S364">
        <f t="shared" si="182"/>
        <v>1.4231737925723189E-4</v>
      </c>
      <c r="T364" s="41">
        <f t="shared" si="183"/>
        <v>1.8024564645010015E-4</v>
      </c>
      <c r="U364" s="42">
        <f t="shared" si="202"/>
        <v>0.25539565294606548</v>
      </c>
      <c r="V364" s="42">
        <f t="shared" si="203"/>
        <v>0.59143780029391357</v>
      </c>
      <c r="W364" s="42">
        <f t="shared" si="204"/>
        <v>0.58569472315241167</v>
      </c>
      <c r="X364" s="42">
        <f t="shared" si="205"/>
        <v>5.7430771415019066E-3</v>
      </c>
      <c r="Y364" s="42">
        <f t="shared" si="179"/>
        <v>2.7553311152523708E-3</v>
      </c>
      <c r="Z364" s="10">
        <f t="shared" si="206"/>
        <v>15.286533514223693</v>
      </c>
      <c r="AA364">
        <f t="shared" si="184"/>
        <v>4887072.3465491096</v>
      </c>
      <c r="AB364" s="10">
        <f t="shared" si="185"/>
        <v>4.8870723465491093</v>
      </c>
      <c r="AC364" s="10">
        <f t="shared" si="186"/>
        <v>4.7860723465491093</v>
      </c>
      <c r="AD364" s="3">
        <f t="shared" si="187"/>
        <v>694.13667100059604</v>
      </c>
      <c r="AI364" s="94">
        <f t="shared" si="188"/>
        <v>0.58569472315241167</v>
      </c>
    </row>
    <row r="365" spans="2:35">
      <c r="B365" s="39">
        <f t="shared" si="189"/>
        <v>337</v>
      </c>
      <c r="C365" s="42">
        <f t="shared" si="190"/>
        <v>4.0003597122305337</v>
      </c>
      <c r="D365" s="10">
        <f t="shared" si="191"/>
        <v>5.8996402877694933</v>
      </c>
      <c r="E365" s="40">
        <f t="shared" si="192"/>
        <v>25.00071942446101</v>
      </c>
      <c r="F365" s="40">
        <f t="shared" si="193"/>
        <v>36.799999999999997</v>
      </c>
      <c r="G365" s="3">
        <f t="shared" si="194"/>
        <v>247.99712230215596</v>
      </c>
      <c r="H365" s="3">
        <f t="shared" si="195"/>
        <v>107.82541057508477</v>
      </c>
      <c r="I365">
        <f t="shared" si="180"/>
        <v>1.0782541057508477E-4</v>
      </c>
      <c r="J365" s="4">
        <f t="shared" si="196"/>
        <v>502.49458115417053</v>
      </c>
      <c r="K365" s="40">
        <f t="shared" si="197"/>
        <v>4.6602612359565825</v>
      </c>
      <c r="L365" s="40">
        <f t="shared" si="181"/>
        <v>1.3397387640434175</v>
      </c>
      <c r="M365" s="10">
        <f t="shared" si="198"/>
        <v>4.8870723465491093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13.702083330172295</v>
      </c>
      <c r="Q365" s="42">
        <f t="shared" si="200"/>
        <v>0.30061503769073022</v>
      </c>
      <c r="R365" s="4">
        <f t="shared" si="201"/>
        <v>142031.79702298754</v>
      </c>
      <c r="S365">
        <f t="shared" si="182"/>
        <v>1.4203179702298755E-4</v>
      </c>
      <c r="T365" s="41">
        <f t="shared" si="183"/>
        <v>1.8053122868434449E-4</v>
      </c>
      <c r="U365" s="42">
        <f t="shared" si="202"/>
        <v>0.25488316134760225</v>
      </c>
      <c r="V365" s="42">
        <f t="shared" si="203"/>
        <v>0.59156736954767075</v>
      </c>
      <c r="W365" s="42">
        <f t="shared" si="204"/>
        <v>0.58582480018334504</v>
      </c>
      <c r="X365" s="42">
        <f t="shared" si="205"/>
        <v>5.7425693643257114E-3</v>
      </c>
      <c r="Y365" s="42">
        <f t="shared" si="179"/>
        <v>2.7603060660429451E-3</v>
      </c>
      <c r="Z365" s="10">
        <f t="shared" si="206"/>
        <v>15.28990904321207</v>
      </c>
      <c r="AA365">
        <f t="shared" si="184"/>
        <v>4888129.1934746215</v>
      </c>
      <c r="AB365" s="10">
        <f t="shared" si="185"/>
        <v>4.8881291934746214</v>
      </c>
      <c r="AC365" s="10">
        <f t="shared" si="186"/>
        <v>4.7871291934746214</v>
      </c>
      <c r="AD365" s="3">
        <f t="shared" si="187"/>
        <v>694.28994829218584</v>
      </c>
      <c r="AI365" s="94">
        <f t="shared" si="188"/>
        <v>0.58582480018334504</v>
      </c>
    </row>
    <row r="366" spans="2:35">
      <c r="B366" s="39">
        <f t="shared" si="189"/>
        <v>338</v>
      </c>
      <c r="C366" s="42">
        <f t="shared" si="190"/>
        <v>4.0122302158276568</v>
      </c>
      <c r="D366" s="10">
        <f t="shared" si="191"/>
        <v>5.8877697841723702</v>
      </c>
      <c r="E366" s="40">
        <f t="shared" si="192"/>
        <v>25.024460431655257</v>
      </c>
      <c r="F366" s="40">
        <f t="shared" si="193"/>
        <v>36.799999999999997</v>
      </c>
      <c r="G366" s="3">
        <f t="shared" si="194"/>
        <v>247.90215827337897</v>
      </c>
      <c r="H366" s="3">
        <f t="shared" si="195"/>
        <v>107.82541057508477</v>
      </c>
      <c r="I366">
        <f t="shared" si="180"/>
        <v>1.0782541057508477E-4</v>
      </c>
      <c r="J366" s="4">
        <f t="shared" si="196"/>
        <v>503.42735783375804</v>
      </c>
      <c r="K366" s="40">
        <f t="shared" si="197"/>
        <v>4.6689120416860721</v>
      </c>
      <c r="L366" s="40">
        <f t="shared" si="181"/>
        <v>1.3310879583139279</v>
      </c>
      <c r="M366" s="10">
        <f t="shared" si="198"/>
        <v>4.8881291934746214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13.70302849734899</v>
      </c>
      <c r="Q366" s="42">
        <f t="shared" si="200"/>
        <v>0.30148130631152598</v>
      </c>
      <c r="R366" s="4">
        <f t="shared" si="201"/>
        <v>141746.17229927683</v>
      </c>
      <c r="S366">
        <f t="shared" si="182"/>
        <v>1.4174617229927684E-4</v>
      </c>
      <c r="T366" s="41">
        <f t="shared" si="183"/>
        <v>1.808168534080552E-4</v>
      </c>
      <c r="U366" s="42">
        <f t="shared" si="202"/>
        <v>0.25437059349966723</v>
      </c>
      <c r="V366" s="42">
        <f t="shared" si="203"/>
        <v>0.59169619634170312</v>
      </c>
      <c r="W366" s="42">
        <f t="shared" si="204"/>
        <v>0.58595416035471992</v>
      </c>
      <c r="X366" s="42">
        <f t="shared" si="205"/>
        <v>5.7420359869831961E-3</v>
      </c>
      <c r="Y366" s="42">
        <f t="shared" si="179"/>
        <v>2.7652802116379487E-3</v>
      </c>
      <c r="Z366" s="10">
        <f t="shared" si="206"/>
        <v>15.29326586276475</v>
      </c>
      <c r="AA366">
        <f t="shared" si="184"/>
        <v>4889180.1826487519</v>
      </c>
      <c r="AB366" s="10">
        <f t="shared" si="185"/>
        <v>4.8891801826487518</v>
      </c>
      <c r="AC366" s="10">
        <f t="shared" si="186"/>
        <v>4.7881801826487518</v>
      </c>
      <c r="AD366" s="3">
        <f t="shared" si="187"/>
        <v>694.44237601867326</v>
      </c>
      <c r="AI366" s="94">
        <f t="shared" si="188"/>
        <v>0.58595416035471992</v>
      </c>
    </row>
    <row r="367" spans="2:35">
      <c r="B367" s="39">
        <f t="shared" si="189"/>
        <v>339</v>
      </c>
      <c r="C367" s="42">
        <f t="shared" si="190"/>
        <v>4.02410071942478</v>
      </c>
      <c r="D367" s="10">
        <f t="shared" si="191"/>
        <v>5.875899280575247</v>
      </c>
      <c r="E367" s="40">
        <f t="shared" si="192"/>
        <v>25.048201438849503</v>
      </c>
      <c r="F367" s="40">
        <f t="shared" si="193"/>
        <v>36.799999999999997</v>
      </c>
      <c r="G367" s="3">
        <f t="shared" si="194"/>
        <v>247.80719424460199</v>
      </c>
      <c r="H367" s="3">
        <f t="shared" si="195"/>
        <v>107.82541057508477</v>
      </c>
      <c r="I367">
        <f t="shared" si="180"/>
        <v>1.0782541057508477E-4</v>
      </c>
      <c r="J367" s="4">
        <f t="shared" si="196"/>
        <v>504.36101986979691</v>
      </c>
      <c r="K367" s="40">
        <f t="shared" si="197"/>
        <v>4.6775710584341574</v>
      </c>
      <c r="L367" s="40">
        <f t="shared" si="181"/>
        <v>1.3224289415658426</v>
      </c>
      <c r="M367" s="10">
        <f t="shared" si="198"/>
        <v>4.8891801826487518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13.703968287779537</v>
      </c>
      <c r="Q367" s="42">
        <f t="shared" si="200"/>
        <v>0.30234751552537165</v>
      </c>
      <c r="R367" s="4">
        <f t="shared" si="201"/>
        <v>141460.50533833093</v>
      </c>
      <c r="S367">
        <f t="shared" si="182"/>
        <v>1.4146050533833093E-4</v>
      </c>
      <c r="T367" s="41">
        <f t="shared" si="183"/>
        <v>1.8110252036900111E-4</v>
      </c>
      <c r="U367" s="42">
        <f t="shared" si="202"/>
        <v>0.25385794985490173</v>
      </c>
      <c r="V367" s="42">
        <f t="shared" si="203"/>
        <v>0.59182428052171965</v>
      </c>
      <c r="W367" s="42">
        <f t="shared" si="204"/>
        <v>0.58608280352564346</v>
      </c>
      <c r="X367" s="42">
        <f t="shared" si="205"/>
        <v>5.7414769960761891E-3</v>
      </c>
      <c r="Y367" s="42">
        <f t="shared" si="179"/>
        <v>2.770253531913033E-3</v>
      </c>
      <c r="Z367" s="10">
        <f t="shared" si="206"/>
        <v>15.296603969224554</v>
      </c>
      <c r="AA367">
        <f t="shared" si="184"/>
        <v>4890225.3129264722</v>
      </c>
      <c r="AB367" s="10">
        <f t="shared" si="185"/>
        <v>4.8902253129264723</v>
      </c>
      <c r="AC367" s="10">
        <f t="shared" si="186"/>
        <v>4.7892253129264724</v>
      </c>
      <c r="AD367" s="3">
        <f t="shared" si="187"/>
        <v>694.59395401399161</v>
      </c>
      <c r="AI367" s="94">
        <f t="shared" si="188"/>
        <v>0.58608280352564346</v>
      </c>
    </row>
    <row r="368" spans="2:35">
      <c r="B368" s="39">
        <f t="shared" si="189"/>
        <v>340</v>
      </c>
      <c r="C368" s="42">
        <f t="shared" si="190"/>
        <v>4.0359712230219031</v>
      </c>
      <c r="D368" s="10">
        <f t="shared" si="191"/>
        <v>5.8640287769781239</v>
      </c>
      <c r="E368" s="40">
        <f t="shared" si="192"/>
        <v>25.071942446043749</v>
      </c>
      <c r="F368" s="40">
        <f t="shared" si="193"/>
        <v>36.799999999999997</v>
      </c>
      <c r="G368" s="3">
        <f t="shared" si="194"/>
        <v>247.712230215825</v>
      </c>
      <c r="H368" s="3">
        <f t="shared" si="195"/>
        <v>107.82541057508477</v>
      </c>
      <c r="I368">
        <f t="shared" si="180"/>
        <v>1.0782541057508477E-4</v>
      </c>
      <c r="J368" s="4">
        <f t="shared" si="196"/>
        <v>505.29556726228736</v>
      </c>
      <c r="K368" s="40">
        <f t="shared" si="197"/>
        <v>4.6862382862008412</v>
      </c>
      <c r="L368" s="40">
        <f t="shared" si="181"/>
        <v>1.3137617137991588</v>
      </c>
      <c r="M368" s="10">
        <f t="shared" si="198"/>
        <v>4.8902253129264723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13.704902702790609</v>
      </c>
      <c r="Q368" s="42">
        <f t="shared" si="200"/>
        <v>0.30321366568014119</v>
      </c>
      <c r="R368" s="4">
        <f t="shared" si="201"/>
        <v>141174.79639238075</v>
      </c>
      <c r="S368">
        <f t="shared" si="182"/>
        <v>1.4117479639238077E-4</v>
      </c>
      <c r="T368" s="41">
        <f t="shared" si="183"/>
        <v>1.8138822931495127E-4</v>
      </c>
      <c r="U368" s="42">
        <f t="shared" si="202"/>
        <v>0.25334523086594685</v>
      </c>
      <c r="V368" s="42">
        <f t="shared" si="203"/>
        <v>0.59195162193477457</v>
      </c>
      <c r="W368" s="42">
        <f t="shared" si="204"/>
        <v>0.58621072955596187</v>
      </c>
      <c r="X368" s="42">
        <f t="shared" si="205"/>
        <v>5.7408923788127009E-3</v>
      </c>
      <c r="Y368" s="42">
        <f t="shared" si="179"/>
        <v>2.7752260067354568E-3</v>
      </c>
      <c r="Z368" s="10">
        <f t="shared" si="206"/>
        <v>15.299923358955814</v>
      </c>
      <c r="AA368">
        <f t="shared" si="184"/>
        <v>4891264.5831694882</v>
      </c>
      <c r="AB368" s="10">
        <f t="shared" si="185"/>
        <v>4.8912645831694883</v>
      </c>
      <c r="AC368" s="10">
        <f t="shared" si="186"/>
        <v>4.7902645831694883</v>
      </c>
      <c r="AD368" s="3">
        <f t="shared" si="187"/>
        <v>694.74468211305123</v>
      </c>
      <c r="AI368" s="94">
        <f t="shared" si="188"/>
        <v>0.58621072955596187</v>
      </c>
    </row>
    <row r="369" spans="2:35">
      <c r="B369" s="39">
        <f t="shared" si="189"/>
        <v>341</v>
      </c>
      <c r="C369" s="42">
        <f t="shared" si="190"/>
        <v>4.0478417266190263</v>
      </c>
      <c r="D369" s="10">
        <f t="shared" si="191"/>
        <v>5.8521582733810007</v>
      </c>
      <c r="E369" s="40">
        <f t="shared" si="192"/>
        <v>25.095683453237996</v>
      </c>
      <c r="F369" s="40">
        <f t="shared" si="193"/>
        <v>36.799999999999997</v>
      </c>
      <c r="G369" s="3">
        <f t="shared" si="194"/>
        <v>247.61726618704802</v>
      </c>
      <c r="H369" s="3">
        <f t="shared" si="195"/>
        <v>107.82541057508477</v>
      </c>
      <c r="I369">
        <f t="shared" si="180"/>
        <v>1.0782541057508477E-4</v>
      </c>
      <c r="J369" s="4">
        <f t="shared" si="196"/>
        <v>506.2310000112293</v>
      </c>
      <c r="K369" s="40">
        <f t="shared" si="197"/>
        <v>4.6949137249861224</v>
      </c>
      <c r="L369" s="40">
        <f t="shared" si="181"/>
        <v>1.3050862750138776</v>
      </c>
      <c r="M369" s="10">
        <f t="shared" si="198"/>
        <v>4.8912645831694883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13.705831743700983</v>
      </c>
      <c r="Q369" s="42">
        <f t="shared" si="200"/>
        <v>0.30407975712348456</v>
      </c>
      <c r="R369" s="4">
        <f t="shared" si="201"/>
        <v>140889.04571365743</v>
      </c>
      <c r="S369">
        <f t="shared" si="182"/>
        <v>1.4088904571365741E-4</v>
      </c>
      <c r="T369" s="41">
        <f t="shared" si="183"/>
        <v>1.8167397999367462E-4</v>
      </c>
      <c r="U369" s="42">
        <f t="shared" si="202"/>
        <v>0.25283243698544394</v>
      </c>
      <c r="V369" s="42">
        <f t="shared" si="203"/>
        <v>0.59207822042827774</v>
      </c>
      <c r="W369" s="42">
        <f t="shared" si="204"/>
        <v>0.58633793830634595</v>
      </c>
      <c r="X369" s="42">
        <f t="shared" si="205"/>
        <v>5.7402821219317834E-3</v>
      </c>
      <c r="Y369" s="42">
        <f t="shared" si="179"/>
        <v>2.7801976159636389E-3</v>
      </c>
      <c r="Z369" s="10">
        <f t="shared" si="206"/>
        <v>15.303224028341525</v>
      </c>
      <c r="AA369">
        <f t="shared" si="184"/>
        <v>4892297.99224535</v>
      </c>
      <c r="AB369" s="10">
        <f t="shared" si="185"/>
        <v>4.89229799224535</v>
      </c>
      <c r="AC369" s="10">
        <f t="shared" si="186"/>
        <v>4.79129799224535</v>
      </c>
      <c r="AD369" s="3">
        <f t="shared" si="187"/>
        <v>694.89456015160988</v>
      </c>
      <c r="AI369" s="94">
        <f t="shared" si="188"/>
        <v>0.58633793830634595</v>
      </c>
    </row>
    <row r="370" spans="2:35">
      <c r="B370" s="39">
        <f t="shared" si="189"/>
        <v>342</v>
      </c>
      <c r="C370" s="42">
        <f t="shared" si="190"/>
        <v>4.0597122302161495</v>
      </c>
      <c r="D370" s="10">
        <f t="shared" si="191"/>
        <v>5.8402877697838775</v>
      </c>
      <c r="E370" s="40">
        <f t="shared" si="192"/>
        <v>25.119424460432242</v>
      </c>
      <c r="F370" s="40">
        <f t="shared" si="193"/>
        <v>36.799999999999997</v>
      </c>
      <c r="G370" s="3">
        <f t="shared" si="194"/>
        <v>247.52230215827103</v>
      </c>
      <c r="H370" s="3">
        <f t="shared" si="195"/>
        <v>107.82541057508477</v>
      </c>
      <c r="I370">
        <f t="shared" si="180"/>
        <v>1.0782541057508477E-4</v>
      </c>
      <c r="J370" s="4">
        <f t="shared" si="196"/>
        <v>507.16731811662248</v>
      </c>
      <c r="K370" s="40">
        <f t="shared" si="197"/>
        <v>4.7035973747899984</v>
      </c>
      <c r="L370" s="40">
        <f t="shared" si="181"/>
        <v>1.2964026252100016</v>
      </c>
      <c r="M370" s="10">
        <f t="shared" si="198"/>
        <v>4.89229799224535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13.706755411820765</v>
      </c>
      <c r="Q370" s="42">
        <f t="shared" si="200"/>
        <v>0.30494579020282925</v>
      </c>
      <c r="R370" s="4">
        <f t="shared" si="201"/>
        <v>140603.25355439202</v>
      </c>
      <c r="S370">
        <f t="shared" si="182"/>
        <v>1.4060325355439202E-4</v>
      </c>
      <c r="T370" s="41">
        <f t="shared" si="183"/>
        <v>1.8195977215294001E-4</v>
      </c>
      <c r="U370" s="42">
        <f t="shared" si="202"/>
        <v>0.25231956866603417</v>
      </c>
      <c r="V370" s="42">
        <f t="shared" si="203"/>
        <v>0.59220407585107004</v>
      </c>
      <c r="W370" s="42">
        <f t="shared" si="204"/>
        <v>0.58646442963818102</v>
      </c>
      <c r="X370" s="42">
        <f t="shared" si="205"/>
        <v>5.7396462128890269E-3</v>
      </c>
      <c r="Y370" s="42">
        <f t="shared" si="179"/>
        <v>2.7851683394477362E-3</v>
      </c>
      <c r="Z370" s="10">
        <f t="shared" si="206"/>
        <v>15.306505973786113</v>
      </c>
      <c r="AA370">
        <f t="shared" si="184"/>
        <v>4893325.5390283139</v>
      </c>
      <c r="AB370" s="10">
        <f t="shared" si="185"/>
        <v>4.8933255390283144</v>
      </c>
      <c r="AC370" s="10">
        <f t="shared" si="186"/>
        <v>4.7923255390283144</v>
      </c>
      <c r="AD370" s="3">
        <f t="shared" si="187"/>
        <v>695.04358796639792</v>
      </c>
      <c r="AI370" s="94">
        <f t="shared" si="188"/>
        <v>0.58646442963818102</v>
      </c>
    </row>
    <row r="371" spans="2:35">
      <c r="B371" s="39">
        <f t="shared" si="189"/>
        <v>343</v>
      </c>
      <c r="C371" s="42">
        <f t="shared" si="190"/>
        <v>4.0715827338132726</v>
      </c>
      <c r="D371" s="10">
        <f t="shared" si="191"/>
        <v>5.8284172661867544</v>
      </c>
      <c r="E371" s="40">
        <f t="shared" si="192"/>
        <v>25.143165467626488</v>
      </c>
      <c r="F371" s="40">
        <f t="shared" si="193"/>
        <v>36.799999999999997</v>
      </c>
      <c r="G371" s="3">
        <f t="shared" si="194"/>
        <v>247.42733812949405</v>
      </c>
      <c r="H371" s="3">
        <f t="shared" si="195"/>
        <v>107.82541057508477</v>
      </c>
      <c r="I371">
        <f t="shared" si="180"/>
        <v>1.0782541057508477E-4</v>
      </c>
      <c r="J371" s="4">
        <f t="shared" si="196"/>
        <v>508.10452157846737</v>
      </c>
      <c r="K371" s="40">
        <f t="shared" si="197"/>
        <v>4.7122892356124737</v>
      </c>
      <c r="L371" s="40">
        <f t="shared" si="181"/>
        <v>1.2877107643875263</v>
      </c>
      <c r="M371" s="10">
        <f t="shared" si="198"/>
        <v>4.8933255390283144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13.707673708452177</v>
      </c>
      <c r="Q371" s="42">
        <f t="shared" si="200"/>
        <v>0.30581176526538156</v>
      </c>
      <c r="R371" s="4">
        <f t="shared" si="201"/>
        <v>140317.42016681549</v>
      </c>
      <c r="S371">
        <f t="shared" si="182"/>
        <v>1.4031742016681548E-4</v>
      </c>
      <c r="T371" s="41">
        <f t="shared" si="183"/>
        <v>1.8224560554051656E-4</v>
      </c>
      <c r="U371" s="42">
        <f t="shared" si="202"/>
        <v>0.25180662636035872</v>
      </c>
      <c r="V371" s="42">
        <f t="shared" si="203"/>
        <v>0.59232918805263823</v>
      </c>
      <c r="W371" s="42">
        <f t="shared" si="204"/>
        <v>0.58659020341367418</v>
      </c>
      <c r="X371" s="42">
        <f t="shared" si="205"/>
        <v>5.7389846389640509E-3</v>
      </c>
      <c r="Y371" s="42">
        <f t="shared" si="179"/>
        <v>2.7901381570294499E-3</v>
      </c>
      <c r="Z371" s="10">
        <f t="shared" si="206"/>
        <v>15.309769191713929</v>
      </c>
      <c r="AA371">
        <f t="shared" si="184"/>
        <v>4894347.2223988809</v>
      </c>
      <c r="AB371" s="10">
        <f t="shared" si="185"/>
        <v>4.8943472223988804</v>
      </c>
      <c r="AC371" s="10">
        <f t="shared" si="186"/>
        <v>4.7933472223988804</v>
      </c>
      <c r="AD371" s="3">
        <f t="shared" si="187"/>
        <v>695.19176539505156</v>
      </c>
      <c r="AI371" s="94">
        <f t="shared" si="188"/>
        <v>0.58659020341367418</v>
      </c>
    </row>
    <row r="372" spans="2:35">
      <c r="B372" s="39">
        <f t="shared" si="189"/>
        <v>344</v>
      </c>
      <c r="C372" s="42">
        <f t="shared" si="190"/>
        <v>4.0834532374103958</v>
      </c>
      <c r="D372" s="10">
        <f t="shared" si="191"/>
        <v>5.8165467625896312</v>
      </c>
      <c r="E372" s="40">
        <f t="shared" si="192"/>
        <v>25.166906474820735</v>
      </c>
      <c r="F372" s="40">
        <f t="shared" si="193"/>
        <v>36.799999999999997</v>
      </c>
      <c r="G372" s="3">
        <f t="shared" si="194"/>
        <v>247.33237410071706</v>
      </c>
      <c r="H372" s="3">
        <f t="shared" si="195"/>
        <v>107.82541057508477</v>
      </c>
      <c r="I372">
        <f t="shared" si="180"/>
        <v>1.0782541057508477E-4</v>
      </c>
      <c r="J372" s="4">
        <f t="shared" si="196"/>
        <v>509.04261039676362</v>
      </c>
      <c r="K372" s="40">
        <f t="shared" si="197"/>
        <v>4.7209893074535447</v>
      </c>
      <c r="L372" s="40">
        <f t="shared" si="181"/>
        <v>1.2790106925464553</v>
      </c>
      <c r="M372" s="10">
        <f t="shared" si="198"/>
        <v>4.8943472223988804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13.70858663488913</v>
      </c>
      <c r="Q372" s="42">
        <f t="shared" si="200"/>
        <v>0.30667768265812811</v>
      </c>
      <c r="R372" s="4">
        <f t="shared" si="201"/>
        <v>140031.54580315895</v>
      </c>
      <c r="S372">
        <f t="shared" si="182"/>
        <v>1.4003154580315895E-4</v>
      </c>
      <c r="T372" s="41">
        <f t="shared" si="183"/>
        <v>1.8253147990417309E-4</v>
      </c>
      <c r="U372" s="42">
        <f t="shared" si="202"/>
        <v>0.25129361052105886</v>
      </c>
      <c r="V372" s="42">
        <f t="shared" si="203"/>
        <v>0.59245355688335732</v>
      </c>
      <c r="W372" s="42">
        <f t="shared" si="204"/>
        <v>0.5867152594957965</v>
      </c>
      <c r="X372" s="42">
        <f t="shared" si="205"/>
        <v>5.7382973875608201E-3</v>
      </c>
      <c r="Y372" s="42">
        <f t="shared" si="179"/>
        <v>2.7951070485420912E-3</v>
      </c>
      <c r="Z372" s="10">
        <f t="shared" si="206"/>
        <v>15.313013678569252</v>
      </c>
      <c r="AA372">
        <f t="shared" si="184"/>
        <v>4895363.0412437841</v>
      </c>
      <c r="AB372" s="10">
        <f t="shared" si="185"/>
        <v>4.8953630412437841</v>
      </c>
      <c r="AC372" s="10">
        <f t="shared" si="186"/>
        <v>4.7943630412437841</v>
      </c>
      <c r="AD372" s="3">
        <f t="shared" si="187"/>
        <v>695.33909227611082</v>
      </c>
      <c r="AI372" s="94">
        <f t="shared" si="188"/>
        <v>0.5867152594957965</v>
      </c>
    </row>
    <row r="373" spans="2:35">
      <c r="B373" s="39">
        <f t="shared" si="189"/>
        <v>345</v>
      </c>
      <c r="C373" s="42">
        <f t="shared" si="190"/>
        <v>4.0953237410075189</v>
      </c>
      <c r="D373" s="10">
        <f t="shared" si="191"/>
        <v>5.8046762589925081</v>
      </c>
      <c r="E373" s="40">
        <f t="shared" si="192"/>
        <v>25.190647482014981</v>
      </c>
      <c r="F373" s="40">
        <f t="shared" si="193"/>
        <v>36.799999999999997</v>
      </c>
      <c r="G373" s="3">
        <f t="shared" si="194"/>
        <v>247.23741007194008</v>
      </c>
      <c r="H373" s="3">
        <f t="shared" si="195"/>
        <v>107.82541057508477</v>
      </c>
      <c r="I373">
        <f t="shared" si="180"/>
        <v>1.0782541057508477E-4</v>
      </c>
      <c r="J373" s="4">
        <f t="shared" si="196"/>
        <v>509.98158457151135</v>
      </c>
      <c r="K373" s="40">
        <f t="shared" si="197"/>
        <v>4.7296975903132132</v>
      </c>
      <c r="L373" s="40">
        <f t="shared" si="181"/>
        <v>1.2703024096867868</v>
      </c>
      <c r="M373" s="10">
        <f t="shared" si="198"/>
        <v>4.8953630412437841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13.709494192417262</v>
      </c>
      <c r="Q373" s="42">
        <f t="shared" si="200"/>
        <v>0.30754354272783724</v>
      </c>
      <c r="R373" s="4">
        <f t="shared" si="201"/>
        <v>139745.63071565345</v>
      </c>
      <c r="S373">
        <f t="shared" si="182"/>
        <v>1.3974563071565344E-4</v>
      </c>
      <c r="T373" s="41">
        <f t="shared" si="183"/>
        <v>1.828173949916786E-4</v>
      </c>
      <c r="U373" s="42">
        <f t="shared" si="202"/>
        <v>0.25078052160077591</v>
      </c>
      <c r="V373" s="42">
        <f t="shared" si="203"/>
        <v>0.59257718219448863</v>
      </c>
      <c r="W373" s="42">
        <f t="shared" si="204"/>
        <v>0.58683959774828165</v>
      </c>
      <c r="X373" s="42">
        <f t="shared" si="205"/>
        <v>5.7375844462069781E-3</v>
      </c>
      <c r="Y373" s="42">
        <f t="shared" si="179"/>
        <v>2.8000749938106458E-3</v>
      </c>
      <c r="Z373" s="10">
        <f t="shared" si="206"/>
        <v>15.316239430816189</v>
      </c>
      <c r="AA373">
        <f t="shared" si="184"/>
        <v>4896372.9944559708</v>
      </c>
      <c r="AB373" s="10">
        <f t="shared" si="185"/>
        <v>4.8963729944559704</v>
      </c>
      <c r="AC373" s="10">
        <f t="shared" si="186"/>
        <v>4.7953729944559704</v>
      </c>
      <c r="AD373" s="3">
        <f t="shared" si="187"/>
        <v>695.4855684490168</v>
      </c>
      <c r="AI373" s="94">
        <f t="shared" si="188"/>
        <v>0.58683959774828165</v>
      </c>
    </row>
    <row r="374" spans="2:35">
      <c r="B374" s="39">
        <f t="shared" si="189"/>
        <v>346</v>
      </c>
      <c r="C374" s="42">
        <f t="shared" si="190"/>
        <v>4.1071942446046421</v>
      </c>
      <c r="D374" s="10">
        <f t="shared" si="191"/>
        <v>5.7928057553953849</v>
      </c>
      <c r="E374" s="40">
        <f t="shared" si="192"/>
        <v>25.214388489209227</v>
      </c>
      <c r="F374" s="40">
        <f t="shared" si="193"/>
        <v>36.799999999999997</v>
      </c>
      <c r="G374" s="3">
        <f t="shared" si="194"/>
        <v>247.14244604316309</v>
      </c>
      <c r="H374" s="3">
        <f t="shared" si="195"/>
        <v>107.82541057508477</v>
      </c>
      <c r="I374">
        <f t="shared" si="180"/>
        <v>1.0782541057508477E-4</v>
      </c>
      <c r="J374" s="4">
        <f t="shared" si="196"/>
        <v>510.92144410271055</v>
      </c>
      <c r="K374" s="40">
        <f t="shared" si="197"/>
        <v>4.7384140841914792</v>
      </c>
      <c r="L374" s="40">
        <f t="shared" si="181"/>
        <v>1.2615859158085208</v>
      </c>
      <c r="M374" s="10">
        <f t="shared" si="198"/>
        <v>4.8963729944559704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13.710396382313901</v>
      </c>
      <c r="Q374" s="42">
        <f t="shared" si="200"/>
        <v>0.30840934582106044</v>
      </c>
      <c r="R374" s="4">
        <f t="shared" si="201"/>
        <v>139459.67515653002</v>
      </c>
      <c r="S374">
        <f t="shared" si="182"/>
        <v>1.3945967515653003E-4</v>
      </c>
      <c r="T374" s="41">
        <f t="shared" si="183"/>
        <v>1.8310335055080201E-4</v>
      </c>
      <c r="U374" s="42">
        <f t="shared" si="202"/>
        <v>0.25026736005215094</v>
      </c>
      <c r="V374" s="42">
        <f t="shared" si="203"/>
        <v>0.59270006383849827</v>
      </c>
      <c r="W374" s="42">
        <f t="shared" si="204"/>
        <v>0.58696321803562446</v>
      </c>
      <c r="X374" s="42">
        <f t="shared" si="205"/>
        <v>5.7368458028738134E-3</v>
      </c>
      <c r="Y374" s="42">
        <f t="shared" si="179"/>
        <v>2.8050419726521184E-3</v>
      </c>
      <c r="Z374" s="10">
        <f t="shared" si="206"/>
        <v>15.319446444940175</v>
      </c>
      <c r="AA374">
        <f t="shared" si="184"/>
        <v>4897377.080935061</v>
      </c>
      <c r="AB374" s="10">
        <f t="shared" si="185"/>
        <v>4.897377080935061</v>
      </c>
      <c r="AC374" s="10">
        <f t="shared" si="186"/>
        <v>4.796377080935061</v>
      </c>
      <c r="AD374" s="3">
        <f t="shared" si="187"/>
        <v>695.63119375417853</v>
      </c>
      <c r="AI374" s="94">
        <f t="shared" si="188"/>
        <v>0.58696321803562446</v>
      </c>
    </row>
    <row r="375" spans="2:35">
      <c r="B375" s="39">
        <f t="shared" si="189"/>
        <v>347</v>
      </c>
      <c r="C375" s="42">
        <f t="shared" si="190"/>
        <v>4.1190647482017653</v>
      </c>
      <c r="D375" s="10">
        <f t="shared" si="191"/>
        <v>5.7809352517982617</v>
      </c>
      <c r="E375" s="40">
        <f t="shared" si="192"/>
        <v>25.238129496403474</v>
      </c>
      <c r="F375" s="40">
        <f t="shared" si="193"/>
        <v>36.799999999999997</v>
      </c>
      <c r="G375" s="3">
        <f t="shared" si="194"/>
        <v>247.04748201438611</v>
      </c>
      <c r="H375" s="3">
        <f t="shared" si="195"/>
        <v>107.82541057508477</v>
      </c>
      <c r="I375">
        <f t="shared" si="180"/>
        <v>1.0782541057508477E-4</v>
      </c>
      <c r="J375" s="4">
        <f t="shared" si="196"/>
        <v>511.86218899036123</v>
      </c>
      <c r="K375" s="40">
        <f t="shared" si="197"/>
        <v>4.7471387890883419</v>
      </c>
      <c r="L375" s="40">
        <f t="shared" si="181"/>
        <v>1.2528612109116581</v>
      </c>
      <c r="M375" s="10">
        <f t="shared" si="198"/>
        <v>4.897377080935061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13.711293205848509</v>
      </c>
      <c r="Q375" s="42">
        <f t="shared" si="200"/>
        <v>0.30927509228413369</v>
      </c>
      <c r="R375" s="4">
        <f t="shared" si="201"/>
        <v>139173.67937801967</v>
      </c>
      <c r="S375">
        <f t="shared" si="182"/>
        <v>1.3917367937801967E-4</v>
      </c>
      <c r="T375" s="41">
        <f t="shared" si="183"/>
        <v>1.8338934632931237E-4</v>
      </c>
      <c r="U375" s="42">
        <f t="shared" si="202"/>
        <v>0.24975412632782518</v>
      </c>
      <c r="V375" s="42">
        <f t="shared" si="203"/>
        <v>0.592822201668464</v>
      </c>
      <c r="W375" s="42">
        <f t="shared" si="204"/>
        <v>0.58708612022313611</v>
      </c>
      <c r="X375" s="42">
        <f t="shared" si="205"/>
        <v>5.7360814453278897E-3</v>
      </c>
      <c r="Y375" s="42">
        <f t="shared" si="179"/>
        <v>2.8100079648753109E-3</v>
      </c>
      <c r="Z375" s="10">
        <f t="shared" si="206"/>
        <v>15.322634717446332</v>
      </c>
      <c r="AA375">
        <f t="shared" si="184"/>
        <v>4898375.2995868437</v>
      </c>
      <c r="AB375" s="10">
        <f t="shared" si="185"/>
        <v>4.8983752995868439</v>
      </c>
      <c r="AC375" s="10">
        <f t="shared" si="186"/>
        <v>4.7973752995868439</v>
      </c>
      <c r="AD375" s="3">
        <f t="shared" si="187"/>
        <v>695.77596803289975</v>
      </c>
      <c r="AI375" s="94">
        <f t="shared" si="188"/>
        <v>0.58708612022313611</v>
      </c>
    </row>
    <row r="376" spans="2:35">
      <c r="B376" s="39">
        <f t="shared" si="189"/>
        <v>348</v>
      </c>
      <c r="C376" s="42">
        <f t="shared" si="190"/>
        <v>4.1309352517988884</v>
      </c>
      <c r="D376" s="10">
        <f t="shared" si="191"/>
        <v>5.7690647482011386</v>
      </c>
      <c r="E376" s="40">
        <f t="shared" si="192"/>
        <v>25.26187050359772</v>
      </c>
      <c r="F376" s="40">
        <f t="shared" si="193"/>
        <v>36.799999999999997</v>
      </c>
      <c r="G376" s="3">
        <f t="shared" si="194"/>
        <v>246.95251798560912</v>
      </c>
      <c r="H376" s="3">
        <f t="shared" si="195"/>
        <v>107.82541057508477</v>
      </c>
      <c r="I376">
        <f t="shared" si="180"/>
        <v>1.0782541057508477E-4</v>
      </c>
      <c r="J376" s="4">
        <f t="shared" si="196"/>
        <v>512.80381923446339</v>
      </c>
      <c r="K376" s="40">
        <f t="shared" si="197"/>
        <v>4.755871705003802</v>
      </c>
      <c r="L376" s="40">
        <f t="shared" si="181"/>
        <v>1.244128294996198</v>
      </c>
      <c r="M376" s="10">
        <f t="shared" si="198"/>
        <v>4.8983752995868439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13.712184664282221</v>
      </c>
      <c r="Q376" s="42">
        <f t="shared" si="200"/>
        <v>0.31014078246317889</v>
      </c>
      <c r="R376" s="4">
        <f t="shared" si="201"/>
        <v>138887.64363235349</v>
      </c>
      <c r="S376">
        <f t="shared" si="182"/>
        <v>1.388876436323535E-4</v>
      </c>
      <c r="T376" s="41">
        <f t="shared" si="183"/>
        <v>1.8367538207497854E-4</v>
      </c>
      <c r="U376" s="42">
        <f t="shared" si="202"/>
        <v>0.24924082088043992</v>
      </c>
      <c r="V376" s="42">
        <f t="shared" si="203"/>
        <v>0.592943595538306</v>
      </c>
      <c r="W376" s="42">
        <f t="shared" si="204"/>
        <v>0.58720830417688297</v>
      </c>
      <c r="X376" s="42">
        <f t="shared" si="205"/>
        <v>5.7352913614230339E-3</v>
      </c>
      <c r="Y376" s="42">
        <f t="shared" si="179"/>
        <v>2.8149729502808577E-3</v>
      </c>
      <c r="Z376" s="10">
        <f t="shared" si="206"/>
        <v>15.325804244859288</v>
      </c>
      <c r="AA376">
        <f t="shared" si="184"/>
        <v>4899367.6493232092</v>
      </c>
      <c r="AB376" s="10">
        <f t="shared" si="185"/>
        <v>4.8993676493232092</v>
      </c>
      <c r="AC376" s="10">
        <f t="shared" si="186"/>
        <v>4.7983676493232092</v>
      </c>
      <c r="AD376" s="3">
        <f t="shared" si="187"/>
        <v>695.91989112736894</v>
      </c>
      <c r="AI376" s="94">
        <f t="shared" si="188"/>
        <v>0.58720830417688297</v>
      </c>
    </row>
    <row r="377" spans="2:35">
      <c r="B377" s="39">
        <f t="shared" si="189"/>
        <v>349</v>
      </c>
      <c r="C377" s="42">
        <f t="shared" si="190"/>
        <v>4.1428057553960116</v>
      </c>
      <c r="D377" s="10">
        <f t="shared" si="191"/>
        <v>5.7571942446040154</v>
      </c>
      <c r="E377" s="40">
        <f t="shared" si="192"/>
        <v>25.285611510791966</v>
      </c>
      <c r="F377" s="40">
        <f t="shared" si="193"/>
        <v>36.799999999999997</v>
      </c>
      <c r="G377" s="3">
        <f t="shared" si="194"/>
        <v>246.85755395683213</v>
      </c>
      <c r="H377" s="3">
        <f t="shared" si="195"/>
        <v>107.82541057508477</v>
      </c>
      <c r="I377">
        <f t="shared" si="180"/>
        <v>1.0782541057508477E-4</v>
      </c>
      <c r="J377" s="4">
        <f t="shared" si="196"/>
        <v>513.74633483501702</v>
      </c>
      <c r="K377" s="40">
        <f t="shared" si="197"/>
        <v>4.7646128319378587</v>
      </c>
      <c r="L377" s="40">
        <f t="shared" si="181"/>
        <v>1.2353871680621413</v>
      </c>
      <c r="M377" s="10">
        <f t="shared" si="198"/>
        <v>4.8993676493232092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13.713070758867822</v>
      </c>
      <c r="Q377" s="42">
        <f t="shared" si="200"/>
        <v>0.31100641670410534</v>
      </c>
      <c r="R377" s="4">
        <f t="shared" si="201"/>
        <v>138601.56817176254</v>
      </c>
      <c r="S377">
        <f t="shared" si="182"/>
        <v>1.3860156817176254E-4</v>
      </c>
      <c r="T377" s="41">
        <f t="shared" si="183"/>
        <v>1.839614575355695E-4</v>
      </c>
      <c r="U377" s="42">
        <f t="shared" si="202"/>
        <v>0.24872744416263645</v>
      </c>
      <c r="V377" s="42">
        <f t="shared" si="203"/>
        <v>0.59306424530298307</v>
      </c>
      <c r="W377" s="42">
        <f t="shared" si="204"/>
        <v>0.58732976976367823</v>
      </c>
      <c r="X377" s="42">
        <f t="shared" si="205"/>
        <v>5.7344755393048397E-3</v>
      </c>
      <c r="Y377" s="42">
        <f t="shared" si="179"/>
        <v>2.819936908661435E-3</v>
      </c>
      <c r="Z377" s="10">
        <f t="shared" si="206"/>
        <v>15.328955023723879</v>
      </c>
      <c r="AA377">
        <f t="shared" si="184"/>
        <v>4900354.1290623769</v>
      </c>
      <c r="AB377" s="10">
        <f t="shared" si="185"/>
        <v>4.9003541290623769</v>
      </c>
      <c r="AC377" s="10">
        <f t="shared" si="186"/>
        <v>4.7993541290623769</v>
      </c>
      <c r="AD377" s="3">
        <f t="shared" si="187"/>
        <v>696.06296288069279</v>
      </c>
      <c r="AI377" s="94">
        <f t="shared" si="188"/>
        <v>0.58732976976367823</v>
      </c>
    </row>
    <row r="378" spans="2:35">
      <c r="B378" s="39">
        <f t="shared" si="189"/>
        <v>350</v>
      </c>
      <c r="C378" s="42">
        <f t="shared" si="190"/>
        <v>4.1546762589931348</v>
      </c>
      <c r="D378" s="10">
        <f t="shared" si="191"/>
        <v>5.7453237410068922</v>
      </c>
      <c r="E378" s="40">
        <f t="shared" si="192"/>
        <v>25.309352517986213</v>
      </c>
      <c r="F378" s="40">
        <f t="shared" si="193"/>
        <v>36.799999999999997</v>
      </c>
      <c r="G378" s="3">
        <f t="shared" si="194"/>
        <v>246.76258992805515</v>
      </c>
      <c r="H378" s="3">
        <f t="shared" si="195"/>
        <v>107.82541057508477</v>
      </c>
      <c r="I378">
        <f t="shared" si="180"/>
        <v>1.0782541057508477E-4</v>
      </c>
      <c r="J378" s="4">
        <f t="shared" si="196"/>
        <v>514.68973579202213</v>
      </c>
      <c r="K378" s="40">
        <f t="shared" si="197"/>
        <v>4.7733621698905129</v>
      </c>
      <c r="L378" s="40">
        <f t="shared" si="181"/>
        <v>1.2266378301094871</v>
      </c>
      <c r="M378" s="10">
        <f t="shared" si="198"/>
        <v>4.9003541290623769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13.713951490849936</v>
      </c>
      <c r="Q378" s="42">
        <f t="shared" si="200"/>
        <v>0.31187199535261106</v>
      </c>
      <c r="R378" s="4">
        <f t="shared" si="201"/>
        <v>138315.4532484778</v>
      </c>
      <c r="S378">
        <f t="shared" si="182"/>
        <v>1.3831545324847781E-4</v>
      </c>
      <c r="T378" s="41">
        <f t="shared" si="183"/>
        <v>1.8424757245885423E-4</v>
      </c>
      <c r="U378" s="42">
        <f t="shared" si="202"/>
        <v>0.24821399662705584</v>
      </c>
      <c r="V378" s="42">
        <f t="shared" si="203"/>
        <v>0.59318415081863085</v>
      </c>
      <c r="W378" s="42">
        <f t="shared" si="204"/>
        <v>0.58745051685110983</v>
      </c>
      <c r="X378" s="42">
        <f t="shared" si="205"/>
        <v>5.7336339675210235E-3</v>
      </c>
      <c r="Y378" s="42">
        <f t="shared" si="179"/>
        <v>2.8248998198020683E-3</v>
      </c>
      <c r="Z378" s="10">
        <f t="shared" si="206"/>
        <v>15.332087050606427</v>
      </c>
      <c r="AA378">
        <f t="shared" si="184"/>
        <v>4901334.737729298</v>
      </c>
      <c r="AB378" s="10">
        <f t="shared" si="185"/>
        <v>4.9013347377292975</v>
      </c>
      <c r="AC378" s="10">
        <f t="shared" si="186"/>
        <v>4.8003347377292975</v>
      </c>
      <c r="AD378" s="3">
        <f t="shared" si="187"/>
        <v>696.20518313695402</v>
      </c>
      <c r="AI378" s="94">
        <f t="shared" si="188"/>
        <v>0.58745051685110983</v>
      </c>
    </row>
    <row r="379" spans="2:35">
      <c r="B379" s="39">
        <f t="shared" si="189"/>
        <v>351</v>
      </c>
      <c r="C379" s="42">
        <f t="shared" si="190"/>
        <v>4.1665467625902579</v>
      </c>
      <c r="D379" s="10">
        <f t="shared" si="191"/>
        <v>5.7334532374097691</v>
      </c>
      <c r="E379" s="40">
        <f t="shared" si="192"/>
        <v>25.333093525180459</v>
      </c>
      <c r="F379" s="40">
        <f t="shared" si="193"/>
        <v>36.799999999999997</v>
      </c>
      <c r="G379" s="3">
        <f t="shared" si="194"/>
        <v>246.66762589927816</v>
      </c>
      <c r="H379" s="3">
        <f t="shared" si="195"/>
        <v>107.82541057508477</v>
      </c>
      <c r="I379">
        <f t="shared" si="180"/>
        <v>1.0782541057508477E-4</v>
      </c>
      <c r="J379" s="4">
        <f t="shared" si="196"/>
        <v>515.63402210547861</v>
      </c>
      <c r="K379" s="40">
        <f t="shared" si="197"/>
        <v>4.7821197188617637</v>
      </c>
      <c r="L379" s="40">
        <f t="shared" si="181"/>
        <v>1.2178802811382363</v>
      </c>
      <c r="M379" s="10">
        <f t="shared" si="198"/>
        <v>4.9013347377292975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13.714826861465415</v>
      </c>
      <c r="Q379" s="42">
        <f t="shared" si="200"/>
        <v>0.31273751875418426</v>
      </c>
      <c r="R379" s="4">
        <f t="shared" si="201"/>
        <v>138029.29911473041</v>
      </c>
      <c r="S379">
        <f t="shared" si="182"/>
        <v>1.3802929911473042E-4</v>
      </c>
      <c r="T379" s="41">
        <f t="shared" si="183"/>
        <v>1.8453372659260161E-4</v>
      </c>
      <c r="U379" s="42">
        <f t="shared" si="202"/>
        <v>0.24770047872633943</v>
      </c>
      <c r="V379" s="42">
        <f t="shared" si="203"/>
        <v>0.59330331194168229</v>
      </c>
      <c r="W379" s="42">
        <f t="shared" si="204"/>
        <v>0.58757054530758968</v>
      </c>
      <c r="X379" s="42">
        <f t="shared" si="205"/>
        <v>5.732766634092612E-3</v>
      </c>
      <c r="Y379" s="42">
        <f t="shared" si="179"/>
        <v>2.8298616634796336E-3</v>
      </c>
      <c r="Z379" s="10">
        <f t="shared" si="206"/>
        <v>15.335200322091632</v>
      </c>
      <c r="AA379">
        <f t="shared" si="184"/>
        <v>4902309.4742546696</v>
      </c>
      <c r="AB379" s="10">
        <f t="shared" si="185"/>
        <v>4.90230947425467</v>
      </c>
      <c r="AC379" s="10">
        <f t="shared" si="186"/>
        <v>4.80130947425467</v>
      </c>
      <c r="AD379" s="3">
        <f t="shared" si="187"/>
        <v>696.34655174106888</v>
      </c>
      <c r="AI379" s="94">
        <f t="shared" si="188"/>
        <v>0.58757054530758968</v>
      </c>
    </row>
    <row r="380" spans="2:35">
      <c r="B380" s="39">
        <f t="shared" si="189"/>
        <v>352</v>
      </c>
      <c r="C380" s="42">
        <f t="shared" si="190"/>
        <v>4.1784172661873811</v>
      </c>
      <c r="D380" s="10">
        <f t="shared" si="191"/>
        <v>5.7215827338126459</v>
      </c>
      <c r="E380" s="40">
        <f t="shared" si="192"/>
        <v>25.356834532374705</v>
      </c>
      <c r="F380" s="40">
        <f t="shared" si="193"/>
        <v>36.799999999999997</v>
      </c>
      <c r="G380" s="3">
        <f t="shared" si="194"/>
        <v>246.57266187050118</v>
      </c>
      <c r="H380" s="3">
        <f t="shared" si="195"/>
        <v>107.82541057508477</v>
      </c>
      <c r="I380">
        <f t="shared" si="180"/>
        <v>1.0782541057508477E-4</v>
      </c>
      <c r="J380" s="4">
        <f t="shared" si="196"/>
        <v>516.57919377538667</v>
      </c>
      <c r="K380" s="40">
        <f t="shared" si="197"/>
        <v>4.790885478851612</v>
      </c>
      <c r="L380" s="40">
        <f t="shared" si="181"/>
        <v>1.209114521148388</v>
      </c>
      <c r="M380" s="10">
        <f t="shared" si="198"/>
        <v>4.90230947425467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13.715696871942457</v>
      </c>
      <c r="Q380" s="42">
        <f t="shared" si="200"/>
        <v>0.31360298725410468</v>
      </c>
      <c r="R380" s="4">
        <f t="shared" si="201"/>
        <v>137743.10602275134</v>
      </c>
      <c r="S380">
        <f t="shared" si="182"/>
        <v>1.3774310602275133E-4</v>
      </c>
      <c r="T380" s="41">
        <f t="shared" si="183"/>
        <v>1.8481991968458071E-4</v>
      </c>
      <c r="U380" s="42">
        <f t="shared" si="202"/>
        <v>0.2471868909131284</v>
      </c>
      <c r="V380" s="42">
        <f t="shared" si="203"/>
        <v>0.5934217285299942</v>
      </c>
      <c r="W380" s="42">
        <f t="shared" si="204"/>
        <v>0.58768985500223292</v>
      </c>
      <c r="X380" s="42">
        <f t="shared" si="205"/>
        <v>5.7318735277612776E-3</v>
      </c>
      <c r="Y380" s="42">
        <f t="shared" si="179"/>
        <v>2.8348224194634387E-3</v>
      </c>
      <c r="Z380" s="10">
        <f t="shared" si="206"/>
        <v>15.338294834785302</v>
      </c>
      <c r="AA380">
        <f t="shared" si="184"/>
        <v>4903278.3375758044</v>
      </c>
      <c r="AB380" s="10">
        <f t="shared" si="185"/>
        <v>4.903278337575804</v>
      </c>
      <c r="AC380" s="10">
        <f t="shared" si="186"/>
        <v>4.802278337575804</v>
      </c>
      <c r="AD380" s="3">
        <f t="shared" si="187"/>
        <v>696.48706853891292</v>
      </c>
      <c r="AI380" s="94">
        <f t="shared" si="188"/>
        <v>0.58768985500223292</v>
      </c>
    </row>
    <row r="381" spans="2:35">
      <c r="B381" s="39">
        <f t="shared" si="189"/>
        <v>353</v>
      </c>
      <c r="C381" s="42">
        <f t="shared" si="190"/>
        <v>4.1902877697845042</v>
      </c>
      <c r="D381" s="10">
        <f t="shared" si="191"/>
        <v>5.7097122302155228</v>
      </c>
      <c r="E381" s="40">
        <f t="shared" si="192"/>
        <v>25.380575539568952</v>
      </c>
      <c r="F381" s="40">
        <f t="shared" si="193"/>
        <v>36.799999999999997</v>
      </c>
      <c r="G381" s="3">
        <f t="shared" si="194"/>
        <v>246.47769784172419</v>
      </c>
      <c r="H381" s="3">
        <f t="shared" si="195"/>
        <v>107.82541057508477</v>
      </c>
      <c r="I381">
        <f t="shared" si="180"/>
        <v>1.0782541057508477E-4</v>
      </c>
      <c r="J381" s="4">
        <f t="shared" si="196"/>
        <v>517.5252508017461</v>
      </c>
      <c r="K381" s="40">
        <f t="shared" si="197"/>
        <v>4.799659449860056</v>
      </c>
      <c r="L381" s="40">
        <f t="shared" si="181"/>
        <v>1.200340550139944</v>
      </c>
      <c r="M381" s="10">
        <f t="shared" si="198"/>
        <v>4.903278337575804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13.716561523501404</v>
      </c>
      <c r="Q381" s="42">
        <f t="shared" si="200"/>
        <v>0.31446840119744501</v>
      </c>
      <c r="R381" s="4">
        <f t="shared" si="201"/>
        <v>137456.87422477169</v>
      </c>
      <c r="S381">
        <f t="shared" si="182"/>
        <v>1.374568742247717E-4</v>
      </c>
      <c r="T381" s="41">
        <f t="shared" si="183"/>
        <v>1.8510615148256034E-4</v>
      </c>
      <c r="U381" s="42">
        <f t="shared" si="202"/>
        <v>0.24667323364006402</v>
      </c>
      <c r="V381" s="42">
        <f t="shared" si="203"/>
        <v>0.59353940044201137</v>
      </c>
      <c r="W381" s="42">
        <f t="shared" si="204"/>
        <v>0.5878084458049645</v>
      </c>
      <c r="X381" s="42">
        <f t="shared" si="205"/>
        <v>5.73095463704687E-3</v>
      </c>
      <c r="Y381" s="42">
        <f t="shared" si="179"/>
        <v>2.83978206751499E-3</v>
      </c>
      <c r="Z381" s="10">
        <f t="shared" si="206"/>
        <v>15.34137058531271</v>
      </c>
      <c r="AA381">
        <f t="shared" si="184"/>
        <v>4904241.3266361039</v>
      </c>
      <c r="AB381" s="10">
        <f t="shared" si="185"/>
        <v>4.9042413266361038</v>
      </c>
      <c r="AC381" s="10">
        <f t="shared" si="186"/>
        <v>4.8032413266361038</v>
      </c>
      <c r="AD381" s="3">
        <f t="shared" si="187"/>
        <v>696.62673337724493</v>
      </c>
      <c r="AI381" s="94">
        <f t="shared" si="188"/>
        <v>0.5878084458049645</v>
      </c>
    </row>
    <row r="382" spans="2:35">
      <c r="B382" s="39">
        <f t="shared" si="189"/>
        <v>354</v>
      </c>
      <c r="C382" s="42">
        <f t="shared" si="190"/>
        <v>4.2021582733816274</v>
      </c>
      <c r="D382" s="10">
        <f t="shared" si="191"/>
        <v>5.6978417266183996</v>
      </c>
      <c r="E382" s="40">
        <f t="shared" si="192"/>
        <v>25.404316546763198</v>
      </c>
      <c r="F382" s="40">
        <f t="shared" si="193"/>
        <v>36.799999999999997</v>
      </c>
      <c r="G382" s="3">
        <f t="shared" si="194"/>
        <v>246.38273381294721</v>
      </c>
      <c r="H382" s="3">
        <f t="shared" si="195"/>
        <v>107.82541057508477</v>
      </c>
      <c r="I382">
        <f t="shared" si="180"/>
        <v>1.0782541057508477E-4</v>
      </c>
      <c r="J382" s="4">
        <f t="shared" si="196"/>
        <v>518.472193184557</v>
      </c>
      <c r="K382" s="40">
        <f t="shared" si="197"/>
        <v>4.8084416318870984</v>
      </c>
      <c r="L382" s="40">
        <f t="shared" si="181"/>
        <v>1.1915583681129016</v>
      </c>
      <c r="M382" s="10">
        <f t="shared" si="198"/>
        <v>4.9042413266361038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13.717420817354274</v>
      </c>
      <c r="Q382" s="42">
        <f t="shared" si="200"/>
        <v>0.31533376092907223</v>
      </c>
      <c r="R382" s="4">
        <f t="shared" si="201"/>
        <v>137170.60397302246</v>
      </c>
      <c r="S382">
        <f t="shared" si="182"/>
        <v>1.3717060397302246E-4</v>
      </c>
      <c r="T382" s="41">
        <f t="shared" si="183"/>
        <v>1.8539242173430957E-4</v>
      </c>
      <c r="U382" s="42">
        <f t="shared" si="202"/>
        <v>0.24615950735978745</v>
      </c>
      <c r="V382" s="42">
        <f t="shared" si="203"/>
        <v>0.59365632753741204</v>
      </c>
      <c r="W382" s="42">
        <f t="shared" si="204"/>
        <v>0.58792631758645475</v>
      </c>
      <c r="X382" s="42">
        <f t="shared" si="205"/>
        <v>5.7300099509572933E-3</v>
      </c>
      <c r="Y382" s="42">
        <f t="shared" si="179"/>
        <v>2.8447405873883716E-3</v>
      </c>
      <c r="Z382" s="10">
        <f t="shared" si="206"/>
        <v>15.34442757032021</v>
      </c>
      <c r="AA382">
        <f t="shared" si="184"/>
        <v>4905198.4403855754</v>
      </c>
      <c r="AB382" s="10">
        <f t="shared" si="185"/>
        <v>4.9051984403855755</v>
      </c>
      <c r="AC382" s="10">
        <f t="shared" si="186"/>
        <v>4.8041984403855755</v>
      </c>
      <c r="AD382" s="3">
        <f t="shared" si="187"/>
        <v>696.76554610378173</v>
      </c>
      <c r="AI382" s="94">
        <f t="shared" si="188"/>
        <v>0.58792631758645475</v>
      </c>
    </row>
    <row r="383" spans="2:35">
      <c r="B383" s="39">
        <f t="shared" si="189"/>
        <v>355</v>
      </c>
      <c r="C383" s="42">
        <f t="shared" si="190"/>
        <v>4.2140287769787506</v>
      </c>
      <c r="D383" s="10">
        <f t="shared" si="191"/>
        <v>5.6859712230212764</v>
      </c>
      <c r="E383" s="40">
        <f t="shared" si="192"/>
        <v>25.428057553957444</v>
      </c>
      <c r="F383" s="40">
        <f t="shared" si="193"/>
        <v>36.799999999999997</v>
      </c>
      <c r="G383" s="3">
        <f t="shared" si="194"/>
        <v>246.28776978417022</v>
      </c>
      <c r="H383" s="3">
        <f t="shared" si="195"/>
        <v>107.82541057508477</v>
      </c>
      <c r="I383">
        <f t="shared" si="180"/>
        <v>1.0782541057508477E-4</v>
      </c>
      <c r="J383" s="4">
        <f t="shared" si="196"/>
        <v>519.42002092381949</v>
      </c>
      <c r="K383" s="40">
        <f t="shared" si="197"/>
        <v>4.8172320249327383</v>
      </c>
      <c r="L383" s="40">
        <f t="shared" si="181"/>
        <v>1.1827679750672617</v>
      </c>
      <c r="M383" s="10">
        <f t="shared" si="198"/>
        <v>4.9051984403855755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13.718274754705236</v>
      </c>
      <c r="Q383" s="42">
        <f t="shared" si="200"/>
        <v>0.31619906679364912</v>
      </c>
      <c r="R383" s="4">
        <f t="shared" si="201"/>
        <v>136884.2955197347</v>
      </c>
      <c r="S383">
        <f t="shared" si="182"/>
        <v>1.368842955197347E-4</v>
      </c>
      <c r="T383" s="41">
        <f t="shared" si="183"/>
        <v>1.8567873018759734E-4</v>
      </c>
      <c r="U383" s="42">
        <f t="shared" si="202"/>
        <v>0.24564571252493989</v>
      </c>
      <c r="V383" s="42">
        <f t="shared" si="203"/>
        <v>0.59377250967644069</v>
      </c>
      <c r="W383" s="42">
        <f t="shared" si="204"/>
        <v>0.58804347021818226</v>
      </c>
      <c r="X383" s="42">
        <f t="shared" si="205"/>
        <v>5.7290394582584225E-3</v>
      </c>
      <c r="Y383" s="42">
        <f t="shared" si="179"/>
        <v>2.849697958829995E-3</v>
      </c>
      <c r="Z383" s="10">
        <f t="shared" si="206"/>
        <v>15.347465786473503</v>
      </c>
      <c r="AA383">
        <f t="shared" si="184"/>
        <v>4906149.677780278</v>
      </c>
      <c r="AB383" s="10">
        <f t="shared" si="185"/>
        <v>4.9061496777802782</v>
      </c>
      <c r="AC383" s="10">
        <f t="shared" si="186"/>
        <v>4.8051496777802782</v>
      </c>
      <c r="AD383" s="3">
        <f t="shared" si="187"/>
        <v>696.90350656711792</v>
      </c>
      <c r="AI383" s="94">
        <f t="shared" si="188"/>
        <v>0.58804347021818226</v>
      </c>
    </row>
    <row r="384" spans="2:35">
      <c r="B384" s="39">
        <f t="shared" si="189"/>
        <v>356</v>
      </c>
      <c r="C384" s="42">
        <f t="shared" si="190"/>
        <v>4.2258992805758737</v>
      </c>
      <c r="D384" s="10">
        <f t="shared" si="191"/>
        <v>5.6741007194241533</v>
      </c>
      <c r="E384" s="40">
        <f t="shared" si="192"/>
        <v>25.451798561151691</v>
      </c>
      <c r="F384" s="40">
        <f t="shared" si="193"/>
        <v>36.799999999999997</v>
      </c>
      <c r="G384" s="3">
        <f t="shared" si="194"/>
        <v>246.19280575539324</v>
      </c>
      <c r="H384" s="3">
        <f t="shared" si="195"/>
        <v>107.82541057508477</v>
      </c>
      <c r="I384">
        <f t="shared" si="180"/>
        <v>1.0782541057508477E-4</v>
      </c>
      <c r="J384" s="4">
        <f t="shared" si="196"/>
        <v>520.36873401953335</v>
      </c>
      <c r="K384" s="40">
        <f t="shared" si="197"/>
        <v>4.8260306289969739</v>
      </c>
      <c r="L384" s="40">
        <f t="shared" si="181"/>
        <v>1.1739693710030261</v>
      </c>
      <c r="M384" s="10">
        <f t="shared" si="198"/>
        <v>4.9061496777802782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13.719123336750132</v>
      </c>
      <c r="Q384" s="42">
        <f t="shared" si="200"/>
        <v>0.31706431913563554</v>
      </c>
      <c r="R384" s="4">
        <f t="shared" si="201"/>
        <v>136597.94911713951</v>
      </c>
      <c r="S384">
        <f t="shared" si="182"/>
        <v>1.365979491171395E-4</v>
      </c>
      <c r="T384" s="41">
        <f t="shared" si="183"/>
        <v>1.8596507659019253E-4</v>
      </c>
      <c r="U384" s="42">
        <f t="shared" si="202"/>
        <v>0.24513184958816267</v>
      </c>
      <c r="V384" s="42">
        <f t="shared" si="203"/>
        <v>0.59388794672026313</v>
      </c>
      <c r="W384" s="42">
        <f t="shared" si="204"/>
        <v>0.5881599035723668</v>
      </c>
      <c r="X384" s="42">
        <f t="shared" si="205"/>
        <v>5.7280431478963223E-3</v>
      </c>
      <c r="Y384" s="42">
        <f t="shared" si="179"/>
        <v>2.8546541615787117E-3</v>
      </c>
      <c r="Z384" s="10">
        <f t="shared" si="206"/>
        <v>15.35048523045784</v>
      </c>
      <c r="AA384">
        <f t="shared" si="184"/>
        <v>4907095.0377823971</v>
      </c>
      <c r="AB384" s="10">
        <f t="shared" si="185"/>
        <v>4.9070950377823968</v>
      </c>
      <c r="AC384" s="10">
        <f t="shared" si="186"/>
        <v>4.8060950377823968</v>
      </c>
      <c r="AD384" s="3">
        <f t="shared" si="187"/>
        <v>697.04061461673632</v>
      </c>
      <c r="AI384" s="94">
        <f t="shared" si="188"/>
        <v>0.5881599035723668</v>
      </c>
    </row>
    <row r="385" spans="2:35">
      <c r="B385" s="39">
        <f t="shared" si="189"/>
        <v>357</v>
      </c>
      <c r="C385" s="42">
        <f t="shared" si="190"/>
        <v>4.2377697841729969</v>
      </c>
      <c r="D385" s="10">
        <f t="shared" si="191"/>
        <v>5.6622302158270301</v>
      </c>
      <c r="E385" s="40">
        <f t="shared" si="192"/>
        <v>25.475539568345937</v>
      </c>
      <c r="F385" s="40">
        <f t="shared" si="193"/>
        <v>36.799999999999997</v>
      </c>
      <c r="G385" s="3">
        <f t="shared" si="194"/>
        <v>246.09784172661625</v>
      </c>
      <c r="H385" s="3">
        <f t="shared" si="195"/>
        <v>107.82541057508477</v>
      </c>
      <c r="I385">
        <f t="shared" si="180"/>
        <v>1.0782541057508477E-4</v>
      </c>
      <c r="J385" s="4">
        <f t="shared" si="196"/>
        <v>521.31833247169868</v>
      </c>
      <c r="K385" s="40">
        <f t="shared" si="197"/>
        <v>4.834837444079807</v>
      </c>
      <c r="L385" s="40">
        <f t="shared" si="181"/>
        <v>1.165162555920193</v>
      </c>
      <c r="M385" s="10">
        <f t="shared" si="198"/>
        <v>4.9070950377823968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13.719966564676541</v>
      </c>
      <c r="Q385" s="42">
        <f t="shared" si="200"/>
        <v>0.31792951829928984</v>
      </c>
      <c r="R385" s="4">
        <f t="shared" si="201"/>
        <v>136311.56501746789</v>
      </c>
      <c r="S385">
        <f t="shared" si="182"/>
        <v>1.3631156501746789E-4</v>
      </c>
      <c r="T385" s="41">
        <f t="shared" si="183"/>
        <v>1.8625146068986415E-4</v>
      </c>
      <c r="U385" s="42">
        <f t="shared" si="202"/>
        <v>0.24461791900209698</v>
      </c>
      <c r="V385" s="42">
        <f t="shared" si="203"/>
        <v>0.5940026385312609</v>
      </c>
      <c r="W385" s="42">
        <f t="shared" si="204"/>
        <v>0.58827561752197766</v>
      </c>
      <c r="X385" s="42">
        <f t="shared" si="205"/>
        <v>5.7270210092832396E-3</v>
      </c>
      <c r="Y385" s="42">
        <f t="shared" si="179"/>
        <v>2.8596091753661742E-3</v>
      </c>
      <c r="Z385" s="10">
        <f t="shared" si="206"/>
        <v>15.353485898979555</v>
      </c>
      <c r="AA385">
        <f t="shared" si="184"/>
        <v>4908034.5193607137</v>
      </c>
      <c r="AB385" s="10">
        <f t="shared" si="185"/>
        <v>4.9080345193607133</v>
      </c>
      <c r="AC385" s="10">
        <f t="shared" si="186"/>
        <v>4.8070345193607134</v>
      </c>
      <c r="AD385" s="3">
        <f t="shared" si="187"/>
        <v>697.17687010307668</v>
      </c>
      <c r="AI385" s="94">
        <f t="shared" si="188"/>
        <v>0.58827561752197766</v>
      </c>
    </row>
    <row r="386" spans="2:35">
      <c r="B386" s="39">
        <f t="shared" si="189"/>
        <v>358</v>
      </c>
      <c r="C386" s="42">
        <f t="shared" si="190"/>
        <v>4.24964028777012</v>
      </c>
      <c r="D386" s="10">
        <f t="shared" si="191"/>
        <v>5.650359712229907</v>
      </c>
      <c r="E386" s="40">
        <f t="shared" si="192"/>
        <v>25.499280575540183</v>
      </c>
      <c r="F386" s="40">
        <f t="shared" si="193"/>
        <v>36.799999999999997</v>
      </c>
      <c r="G386" s="3">
        <f t="shared" si="194"/>
        <v>246.00287769783927</v>
      </c>
      <c r="H386" s="3">
        <f t="shared" si="195"/>
        <v>107.82541057508477</v>
      </c>
      <c r="I386">
        <f t="shared" si="180"/>
        <v>1.0782541057508477E-4</v>
      </c>
      <c r="J386" s="4">
        <f t="shared" si="196"/>
        <v>522.26881628031549</v>
      </c>
      <c r="K386" s="40">
        <f t="shared" si="197"/>
        <v>4.8436524701812376</v>
      </c>
      <c r="L386" s="40">
        <f t="shared" si="181"/>
        <v>1.1563475298187624</v>
      </c>
      <c r="M386" s="10">
        <f t="shared" si="198"/>
        <v>4.9080345193607133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13.720804439664223</v>
      </c>
      <c r="Q386" s="42">
        <f t="shared" si="200"/>
        <v>0.31879466462867034</v>
      </c>
      <c r="R386" s="4">
        <f t="shared" si="201"/>
        <v>136025.14347295088</v>
      </c>
      <c r="S386">
        <f t="shared" si="182"/>
        <v>1.3602514347295087E-4</v>
      </c>
      <c r="T386" s="41">
        <f t="shared" si="183"/>
        <v>1.8653788223438116E-4</v>
      </c>
      <c r="U386" s="42">
        <f t="shared" si="202"/>
        <v>0.24410392121938398</v>
      </c>
      <c r="V386" s="42">
        <f t="shared" si="203"/>
        <v>0.59411658497244657</v>
      </c>
      <c r="W386" s="42">
        <f t="shared" si="204"/>
        <v>0.58839061194079179</v>
      </c>
      <c r="X386" s="42">
        <f t="shared" si="205"/>
        <v>5.7259730316547852E-3</v>
      </c>
      <c r="Y386" s="42">
        <f t="shared" si="179"/>
        <v>2.8645629799166419E-3</v>
      </c>
      <c r="Z386" s="10">
        <f t="shared" si="206"/>
        <v>15.356467788764617</v>
      </c>
      <c r="AA386">
        <f t="shared" si="184"/>
        <v>4908968.1214901609</v>
      </c>
      <c r="AB386" s="10">
        <f t="shared" si="185"/>
        <v>4.9089681214901608</v>
      </c>
      <c r="AC386" s="10">
        <f t="shared" si="186"/>
        <v>4.8079681214901608</v>
      </c>
      <c r="AD386" s="3">
        <f t="shared" si="187"/>
        <v>697.31227287747072</v>
      </c>
      <c r="AI386" s="94">
        <f t="shared" si="188"/>
        <v>0.58839061194079179</v>
      </c>
    </row>
    <row r="387" spans="2:35">
      <c r="B387" s="39">
        <f t="shared" si="189"/>
        <v>359</v>
      </c>
      <c r="C387" s="42">
        <f t="shared" si="190"/>
        <v>4.2615107913672432</v>
      </c>
      <c r="D387" s="10">
        <f t="shared" si="191"/>
        <v>5.6384892086327838</v>
      </c>
      <c r="E387" s="40">
        <f t="shared" si="192"/>
        <v>25.52302158273443</v>
      </c>
      <c r="F387" s="40">
        <f t="shared" si="193"/>
        <v>36.799999999999997</v>
      </c>
      <c r="G387" s="3">
        <f t="shared" si="194"/>
        <v>245.90791366906228</v>
      </c>
      <c r="H387" s="3">
        <f t="shared" si="195"/>
        <v>107.82541057508477</v>
      </c>
      <c r="I387">
        <f t="shared" si="180"/>
        <v>1.0782541057508477E-4</v>
      </c>
      <c r="J387" s="4">
        <f t="shared" si="196"/>
        <v>523.22018544538378</v>
      </c>
      <c r="K387" s="40">
        <f t="shared" si="197"/>
        <v>4.8524757073012648</v>
      </c>
      <c r="L387" s="40">
        <f t="shared" si="181"/>
        <v>1.1475242926987352</v>
      </c>
      <c r="M387" s="10">
        <f t="shared" si="198"/>
        <v>4.9089681214901608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13.721636962884721</v>
      </c>
      <c r="Q387" s="42">
        <f t="shared" si="200"/>
        <v>0.31965975846763661</v>
      </c>
      <c r="R387" s="4">
        <f t="shared" si="201"/>
        <v>135738.68473581955</v>
      </c>
      <c r="S387">
        <f t="shared" si="182"/>
        <v>1.3573868473581955E-4</v>
      </c>
      <c r="T387" s="41">
        <f t="shared" si="183"/>
        <v>1.8682434097151248E-4</v>
      </c>
      <c r="U387" s="42">
        <f t="shared" si="202"/>
        <v>0.24358985669266497</v>
      </c>
      <c r="V387" s="42">
        <f t="shared" si="203"/>
        <v>0.59422978590771625</v>
      </c>
      <c r="W387" s="42">
        <f t="shared" si="204"/>
        <v>0.58850488670333867</v>
      </c>
      <c r="X387" s="42">
        <f t="shared" si="205"/>
        <v>5.7248992043775759E-3</v>
      </c>
      <c r="Y387" s="42">
        <f t="shared" si="179"/>
        <v>2.8695155549470519E-3</v>
      </c>
      <c r="Z387" s="10">
        <f t="shared" si="206"/>
        <v>15.359430896558623</v>
      </c>
      <c r="AA387">
        <f t="shared" si="184"/>
        <v>4909895.8431518143</v>
      </c>
      <c r="AB387" s="10">
        <f t="shared" si="185"/>
        <v>4.9098958431518147</v>
      </c>
      <c r="AC387" s="10">
        <f t="shared" si="186"/>
        <v>4.8088958431518147</v>
      </c>
      <c r="AD387" s="3">
        <f t="shared" si="187"/>
        <v>697.44682279214135</v>
      </c>
      <c r="AI387" s="94">
        <f t="shared" si="188"/>
        <v>0.58850488670333867</v>
      </c>
    </row>
    <row r="388" spans="2:35">
      <c r="B388" s="39">
        <f t="shared" si="189"/>
        <v>360</v>
      </c>
      <c r="C388" s="42">
        <f t="shared" si="190"/>
        <v>4.2733812949643664</v>
      </c>
      <c r="D388" s="10">
        <f t="shared" si="191"/>
        <v>5.6266187050356606</v>
      </c>
      <c r="E388" s="40">
        <f t="shared" si="192"/>
        <v>25.546762589928676</v>
      </c>
      <c r="F388" s="40">
        <f t="shared" si="193"/>
        <v>36.799999999999997</v>
      </c>
      <c r="G388" s="3">
        <f t="shared" si="194"/>
        <v>245.8129496402853</v>
      </c>
      <c r="H388" s="3">
        <f t="shared" si="195"/>
        <v>107.82541057508477</v>
      </c>
      <c r="I388">
        <f t="shared" si="180"/>
        <v>1.0782541057508477E-4</v>
      </c>
      <c r="J388" s="4">
        <f t="shared" si="196"/>
        <v>524.17243996690343</v>
      </c>
      <c r="K388" s="40">
        <f t="shared" si="197"/>
        <v>4.8613071554398886</v>
      </c>
      <c r="L388" s="40">
        <f t="shared" si="181"/>
        <v>1.1386928445601114</v>
      </c>
      <c r="M388" s="10">
        <f t="shared" si="198"/>
        <v>4.9098958431518147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13.722464135501376</v>
      </c>
      <c r="Q388" s="42">
        <f t="shared" si="200"/>
        <v>0.32052480015985085</v>
      </c>
      <c r="R388" s="4">
        <f t="shared" si="201"/>
        <v>135452.18905830497</v>
      </c>
      <c r="S388">
        <f t="shared" si="182"/>
        <v>1.3545218905830497E-4</v>
      </c>
      <c r="T388" s="41">
        <f t="shared" si="183"/>
        <v>1.8711083664902707E-4</v>
      </c>
      <c r="U388" s="42">
        <f t="shared" si="202"/>
        <v>0.24307572587458118</v>
      </c>
      <c r="V388" s="42">
        <f t="shared" si="203"/>
        <v>0.59434224120201606</v>
      </c>
      <c r="W388" s="42">
        <f t="shared" si="204"/>
        <v>0.58861844168490007</v>
      </c>
      <c r="X388" s="42">
        <f t="shared" si="205"/>
        <v>5.7237995171159906E-3</v>
      </c>
      <c r="Y388" s="42">
        <f t="shared" si="179"/>
        <v>2.8744668801672329E-3</v>
      </c>
      <c r="Z388" s="10">
        <f t="shared" si="206"/>
        <v>15.362375219127532</v>
      </c>
      <c r="AA388">
        <f t="shared" si="184"/>
        <v>4910817.6833331259</v>
      </c>
      <c r="AB388" s="10">
        <f t="shared" si="185"/>
        <v>4.9108176833331258</v>
      </c>
      <c r="AC388" s="10">
        <f t="shared" si="186"/>
        <v>4.8098176833331259</v>
      </c>
      <c r="AD388" s="3">
        <f t="shared" si="187"/>
        <v>697.58051970023575</v>
      </c>
      <c r="AI388" s="94">
        <f t="shared" si="188"/>
        <v>0.58861844168490007</v>
      </c>
    </row>
    <row r="389" spans="2:35">
      <c r="B389" s="39">
        <f t="shared" si="189"/>
        <v>361</v>
      </c>
      <c r="C389" s="42">
        <f t="shared" si="190"/>
        <v>4.2852517985614895</v>
      </c>
      <c r="D389" s="10">
        <f t="shared" si="191"/>
        <v>5.6147482014385375</v>
      </c>
      <c r="E389" s="40">
        <f t="shared" si="192"/>
        <v>25.570503597122922</v>
      </c>
      <c r="F389" s="40">
        <f t="shared" si="193"/>
        <v>36.799999999999997</v>
      </c>
      <c r="G389" s="3">
        <f t="shared" si="194"/>
        <v>245.71798561150831</v>
      </c>
      <c r="H389" s="3">
        <f t="shared" si="195"/>
        <v>107.82541057508477</v>
      </c>
      <c r="I389">
        <f t="shared" si="180"/>
        <v>1.0782541057508477E-4</v>
      </c>
      <c r="J389" s="4">
        <f t="shared" si="196"/>
        <v>525.12557984487466</v>
      </c>
      <c r="K389" s="40">
        <f t="shared" si="197"/>
        <v>4.8701468145971099</v>
      </c>
      <c r="L389" s="40">
        <f t="shared" si="181"/>
        <v>1.1298531854028901</v>
      </c>
      <c r="M389" s="10">
        <f t="shared" si="198"/>
        <v>4.9108176833331258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13.723285958669525</v>
      </c>
      <c r="Q389" s="42">
        <f t="shared" si="200"/>
        <v>0.32138979004877932</v>
      </c>
      <c r="R389" s="4">
        <f t="shared" si="201"/>
        <v>135165.65669263812</v>
      </c>
      <c r="S389">
        <f t="shared" si="182"/>
        <v>1.3516565669263812E-4</v>
      </c>
      <c r="T389" s="41">
        <f t="shared" si="183"/>
        <v>1.8739736901469392E-4</v>
      </c>
      <c r="U389" s="42">
        <f t="shared" si="202"/>
        <v>0.24256152921777374</v>
      </c>
      <c r="V389" s="42">
        <f t="shared" si="203"/>
        <v>0.59445395072121843</v>
      </c>
      <c r="W389" s="42">
        <f t="shared" si="204"/>
        <v>0.58873127676153802</v>
      </c>
      <c r="X389" s="42">
        <f t="shared" si="205"/>
        <v>5.7226739596804022E-3</v>
      </c>
      <c r="Y389" s="42">
        <f t="shared" si="179"/>
        <v>2.8794169352799907E-3</v>
      </c>
      <c r="Z389" s="10">
        <f t="shared" si="206"/>
        <v>15.365300753257717</v>
      </c>
      <c r="AA389">
        <f t="shared" si="184"/>
        <v>4911733.6410279376</v>
      </c>
      <c r="AB389" s="10">
        <f t="shared" si="185"/>
        <v>4.9117336410279373</v>
      </c>
      <c r="AC389" s="10">
        <f t="shared" si="186"/>
        <v>4.8107336410279373</v>
      </c>
      <c r="AD389" s="3">
        <f t="shared" si="187"/>
        <v>697.71336345582847</v>
      </c>
      <c r="AI389" s="94">
        <f t="shared" si="188"/>
        <v>0.58873127676153802</v>
      </c>
    </row>
    <row r="390" spans="2:35">
      <c r="B390" s="39">
        <f t="shared" si="189"/>
        <v>362</v>
      </c>
      <c r="C390" s="42">
        <f t="shared" si="190"/>
        <v>4.2971223021586127</v>
      </c>
      <c r="D390" s="10">
        <f t="shared" si="191"/>
        <v>5.6028776978414143</v>
      </c>
      <c r="E390" s="40">
        <f t="shared" si="192"/>
        <v>25.594244604317169</v>
      </c>
      <c r="F390" s="40">
        <f t="shared" si="193"/>
        <v>36.799999999999997</v>
      </c>
      <c r="G390" s="3">
        <f t="shared" si="194"/>
        <v>245.62302158273133</v>
      </c>
      <c r="H390" s="3">
        <f t="shared" si="195"/>
        <v>107.82541057508477</v>
      </c>
      <c r="I390">
        <f t="shared" si="180"/>
        <v>1.0782541057508477E-4</v>
      </c>
      <c r="J390" s="4">
        <f t="shared" si="196"/>
        <v>526.07960507929738</v>
      </c>
      <c r="K390" s="40">
        <f t="shared" si="197"/>
        <v>4.8789946847729286</v>
      </c>
      <c r="L390" s="40">
        <f t="shared" si="181"/>
        <v>1.1210053152270714</v>
      </c>
      <c r="M390" s="10">
        <f t="shared" si="198"/>
        <v>4.9117336410279373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13.724102433536547</v>
      </c>
      <c r="Q390" s="42">
        <f t="shared" si="200"/>
        <v>0.32225472847769371</v>
      </c>
      <c r="R390" s="4">
        <f t="shared" si="201"/>
        <v>134879.08789105009</v>
      </c>
      <c r="S390">
        <f t="shared" si="182"/>
        <v>1.3487908789105009E-4</v>
      </c>
      <c r="T390" s="41">
        <f t="shared" si="183"/>
        <v>1.8768393781628195E-4</v>
      </c>
      <c r="U390" s="42">
        <f t="shared" si="202"/>
        <v>0.24204726717488392</v>
      </c>
      <c r="V390" s="42">
        <f t="shared" si="203"/>
        <v>0.5945649143318632</v>
      </c>
      <c r="W390" s="42">
        <f t="shared" si="204"/>
        <v>0.58884339181009693</v>
      </c>
      <c r="X390" s="42">
        <f t="shared" si="205"/>
        <v>5.7215225217662757E-3</v>
      </c>
      <c r="Y390" s="42">
        <f t="shared" si="179"/>
        <v>2.8843656999809654E-3</v>
      </c>
      <c r="Z390" s="10">
        <f t="shared" si="206"/>
        <v>15.368207495754818</v>
      </c>
      <c r="AA390">
        <f t="shared" si="184"/>
        <v>4912643.7152361283</v>
      </c>
      <c r="AB390" s="10">
        <f t="shared" si="185"/>
        <v>4.9126437152361282</v>
      </c>
      <c r="AC390" s="10">
        <f t="shared" si="186"/>
        <v>4.8116437152361282</v>
      </c>
      <c r="AD390" s="3">
        <f t="shared" si="187"/>
        <v>697.84535391386919</v>
      </c>
      <c r="AI390" s="94">
        <f t="shared" si="188"/>
        <v>0.58884339181009693</v>
      </c>
    </row>
    <row r="391" spans="2:35">
      <c r="B391" s="39">
        <f t="shared" si="189"/>
        <v>363</v>
      </c>
      <c r="C391" s="42">
        <f t="shared" si="190"/>
        <v>4.3089928057557358</v>
      </c>
      <c r="D391" s="10">
        <f t="shared" si="191"/>
        <v>5.5910071942442912</v>
      </c>
      <c r="E391" s="40">
        <f t="shared" si="192"/>
        <v>25.617985611511415</v>
      </c>
      <c r="F391" s="40">
        <f t="shared" si="193"/>
        <v>36.799999999999997</v>
      </c>
      <c r="G391" s="3">
        <f t="shared" si="194"/>
        <v>245.52805755395434</v>
      </c>
      <c r="H391" s="3">
        <f t="shared" si="195"/>
        <v>107.82541057508477</v>
      </c>
      <c r="I391">
        <f t="shared" si="180"/>
        <v>1.0782541057508477E-4</v>
      </c>
      <c r="J391" s="4">
        <f t="shared" si="196"/>
        <v>527.03451567017157</v>
      </c>
      <c r="K391" s="40">
        <f t="shared" si="197"/>
        <v>4.8878507659673449</v>
      </c>
      <c r="L391" s="40">
        <f t="shared" si="181"/>
        <v>1.1121492340326551</v>
      </c>
      <c r="M391" s="10">
        <f t="shared" si="198"/>
        <v>4.9126437152361282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13.724913561241546</v>
      </c>
      <c r="Q391" s="42">
        <f t="shared" si="200"/>
        <v>0.32311961578967247</v>
      </c>
      <c r="R391" s="4">
        <f t="shared" si="201"/>
        <v>134592.4829057719</v>
      </c>
      <c r="S391">
        <f t="shared" si="182"/>
        <v>1.345924829057719E-4</v>
      </c>
      <c r="T391" s="41">
        <f t="shared" si="183"/>
        <v>1.8797054280156013E-4</v>
      </c>
      <c r="U391" s="42">
        <f t="shared" si="202"/>
        <v>0.24153294019855295</v>
      </c>
      <c r="V391" s="42">
        <f t="shared" si="203"/>
        <v>0.5946751319015795</v>
      </c>
      <c r="W391" s="42">
        <f t="shared" si="204"/>
        <v>0.58895478670815982</v>
      </c>
      <c r="X391" s="42">
        <f t="shared" si="205"/>
        <v>5.7203451934196847E-3</v>
      </c>
      <c r="Y391" s="42">
        <f t="shared" si="179"/>
        <v>2.8893131539588926E-3</v>
      </c>
      <c r="Z391" s="10">
        <f t="shared" si="206"/>
        <v>15.371095443444725</v>
      </c>
      <c r="AA391">
        <f t="shared" si="184"/>
        <v>4913547.9049639087</v>
      </c>
      <c r="AB391" s="10">
        <f t="shared" si="185"/>
        <v>4.9135479049639086</v>
      </c>
      <c r="AC391" s="10">
        <f t="shared" si="186"/>
        <v>4.8125479049639086</v>
      </c>
      <c r="AD391" s="3">
        <f t="shared" si="187"/>
        <v>697.97649093022608</v>
      </c>
      <c r="AI391" s="94">
        <f t="shared" si="188"/>
        <v>0.58895478670815982</v>
      </c>
    </row>
    <row r="392" spans="2:35">
      <c r="B392" s="39">
        <f t="shared" si="189"/>
        <v>364</v>
      </c>
      <c r="C392" s="42">
        <f t="shared" si="190"/>
        <v>4.320863309352859</v>
      </c>
      <c r="D392" s="10">
        <f t="shared" si="191"/>
        <v>5.579136690647168</v>
      </c>
      <c r="E392" s="40">
        <f t="shared" si="192"/>
        <v>25.641726618705661</v>
      </c>
      <c r="F392" s="40">
        <f t="shared" si="193"/>
        <v>36.799999999999997</v>
      </c>
      <c r="G392" s="3">
        <f t="shared" si="194"/>
        <v>245.43309352517736</v>
      </c>
      <c r="H392" s="3">
        <f t="shared" si="195"/>
        <v>107.82541057508477</v>
      </c>
      <c r="I392">
        <f t="shared" si="180"/>
        <v>1.0782541057508477E-4</v>
      </c>
      <c r="J392" s="4">
        <f t="shared" si="196"/>
        <v>527.99031161749713</v>
      </c>
      <c r="K392" s="40">
        <f t="shared" si="197"/>
        <v>4.8967150581803569</v>
      </c>
      <c r="L392" s="40">
        <f t="shared" si="181"/>
        <v>1.1032849418196431</v>
      </c>
      <c r="M392" s="10">
        <f t="shared" si="198"/>
        <v>4.9135479049639086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13.725719342915626</v>
      </c>
      <c r="Q392" s="42">
        <f t="shared" si="200"/>
        <v>0.32398445232760226</v>
      </c>
      <c r="R392" s="4">
        <f t="shared" si="201"/>
        <v>134305.84198903467</v>
      </c>
      <c r="S392">
        <f t="shared" si="182"/>
        <v>1.3430584198903468E-4</v>
      </c>
      <c r="T392" s="41">
        <f t="shared" si="183"/>
        <v>1.8825718371829735E-4</v>
      </c>
      <c r="U392" s="42">
        <f t="shared" si="202"/>
        <v>0.24101854874142215</v>
      </c>
      <c r="V392" s="42">
        <f t="shared" si="203"/>
        <v>0.59478460329871852</v>
      </c>
      <c r="W392" s="42">
        <f t="shared" si="204"/>
        <v>0.58906546133408488</v>
      </c>
      <c r="X392" s="42">
        <f t="shared" si="205"/>
        <v>5.7191419646336339E-3</v>
      </c>
      <c r="Y392" s="42">
        <f t="shared" si="179"/>
        <v>2.8942592768955154E-3</v>
      </c>
      <c r="Z392" s="10">
        <f t="shared" si="206"/>
        <v>15.373964593172721</v>
      </c>
      <c r="AA392">
        <f t="shared" si="184"/>
        <v>4914446.2092235684</v>
      </c>
      <c r="AB392" s="10">
        <f t="shared" si="185"/>
        <v>4.9144462092235681</v>
      </c>
      <c r="AC392" s="10">
        <f t="shared" si="186"/>
        <v>4.8134462092235681</v>
      </c>
      <c r="AD392" s="3">
        <f t="shared" si="187"/>
        <v>698.10677436164883</v>
      </c>
      <c r="AI392" s="94">
        <f t="shared" si="188"/>
        <v>0.58906546133408488</v>
      </c>
    </row>
    <row r="393" spans="2:35">
      <c r="B393" s="39">
        <f t="shared" si="189"/>
        <v>365</v>
      </c>
      <c r="C393" s="42">
        <f t="shared" si="190"/>
        <v>4.3327338129499822</v>
      </c>
      <c r="D393" s="10">
        <f t="shared" si="191"/>
        <v>5.5672661870500448</v>
      </c>
      <c r="E393" s="40">
        <f t="shared" si="192"/>
        <v>25.665467625899907</v>
      </c>
      <c r="F393" s="40">
        <f t="shared" si="193"/>
        <v>36.799999999999997</v>
      </c>
      <c r="G393" s="3">
        <f t="shared" si="194"/>
        <v>245.33812949640037</v>
      </c>
      <c r="H393" s="3">
        <f t="shared" si="195"/>
        <v>107.82541057508477</v>
      </c>
      <c r="I393">
        <f t="shared" si="180"/>
        <v>1.0782541057508477E-4</v>
      </c>
      <c r="J393" s="4">
        <f t="shared" si="196"/>
        <v>528.94699292127427</v>
      </c>
      <c r="K393" s="40">
        <f t="shared" si="197"/>
        <v>4.9055875614119673</v>
      </c>
      <c r="L393" s="40">
        <f t="shared" si="181"/>
        <v>1.0944124385880327</v>
      </c>
      <c r="M393" s="10">
        <f t="shared" si="198"/>
        <v>4.9144462092235681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13.72651977968167</v>
      </c>
      <c r="Q393" s="42">
        <f t="shared" si="200"/>
        <v>0.32484923843417929</v>
      </c>
      <c r="R393" s="4">
        <f t="shared" si="201"/>
        <v>134019.16539306933</v>
      </c>
      <c r="S393">
        <f t="shared" si="182"/>
        <v>1.3401916539306934E-4</v>
      </c>
      <c r="T393" s="41">
        <f t="shared" si="183"/>
        <v>1.885438603142627E-4</v>
      </c>
      <c r="U393" s="42">
        <f t="shared" si="202"/>
        <v>0.24050409325613253</v>
      </c>
      <c r="V393" s="42">
        <f t="shared" si="203"/>
        <v>0.59489332839297371</v>
      </c>
      <c r="W393" s="42">
        <f t="shared" si="204"/>
        <v>0.5891754155669745</v>
      </c>
      <c r="X393" s="42">
        <f t="shared" si="205"/>
        <v>5.7179128259992051E-3</v>
      </c>
      <c r="Y393" s="42">
        <f t="shared" si="179"/>
        <v>2.8992040484660583E-3</v>
      </c>
      <c r="Z393" s="10">
        <f t="shared" si="206"/>
        <v>15.376814941805577</v>
      </c>
      <c r="AA393">
        <f t="shared" si="184"/>
        <v>4915338.627034124</v>
      </c>
      <c r="AB393" s="10">
        <f t="shared" si="185"/>
        <v>4.9153386270341244</v>
      </c>
      <c r="AC393" s="10">
        <f t="shared" si="186"/>
        <v>4.8143386270341244</v>
      </c>
      <c r="AD393" s="3">
        <f t="shared" si="187"/>
        <v>698.23620406586281</v>
      </c>
      <c r="AI393" s="94">
        <f t="shared" si="188"/>
        <v>0.5891754155669745</v>
      </c>
    </row>
    <row r="394" spans="2:35">
      <c r="B394" s="39">
        <f t="shared" si="189"/>
        <v>366</v>
      </c>
      <c r="C394" s="42">
        <f t="shared" si="190"/>
        <v>4.3446043165471053</v>
      </c>
      <c r="D394" s="10">
        <f t="shared" si="191"/>
        <v>5.5553956834529217</v>
      </c>
      <c r="E394" s="40">
        <f t="shared" si="192"/>
        <v>25.689208633094154</v>
      </c>
      <c r="F394" s="40">
        <f t="shared" si="193"/>
        <v>36.799999999999997</v>
      </c>
      <c r="G394" s="3">
        <f t="shared" si="194"/>
        <v>245.24316546762338</v>
      </c>
      <c r="H394" s="3">
        <f t="shared" si="195"/>
        <v>107.82541057508477</v>
      </c>
      <c r="I394">
        <f t="shared" si="180"/>
        <v>1.0782541057508477E-4</v>
      </c>
      <c r="J394" s="4">
        <f t="shared" si="196"/>
        <v>529.90455958150278</v>
      </c>
      <c r="K394" s="40">
        <f t="shared" si="197"/>
        <v>4.9144682756621734</v>
      </c>
      <c r="L394" s="40">
        <f t="shared" si="181"/>
        <v>1.0855317243378266</v>
      </c>
      <c r="M394" s="10">
        <f t="shared" si="198"/>
        <v>4.9153386270341244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13.72731487265494</v>
      </c>
      <c r="Q394" s="42">
        <f t="shared" si="200"/>
        <v>0.32571397445191058</v>
      </c>
      <c r="R394" s="4">
        <f t="shared" si="201"/>
        <v>133732.45337010705</v>
      </c>
      <c r="S394">
        <f t="shared" si="182"/>
        <v>1.3373245337010704E-4</v>
      </c>
      <c r="T394" s="41">
        <f t="shared" si="183"/>
        <v>1.88830572337225E-4</v>
      </c>
      <c r="U394" s="42">
        <f t="shared" si="202"/>
        <v>0.23998957419532557</v>
      </c>
      <c r="V394" s="42">
        <f t="shared" si="203"/>
        <v>0.59500130705419785</v>
      </c>
      <c r="W394" s="42">
        <f t="shared" si="204"/>
        <v>0.58928464928675428</v>
      </c>
      <c r="X394" s="42">
        <f t="shared" si="205"/>
        <v>5.716657767443567E-3</v>
      </c>
      <c r="Y394" s="42">
        <f t="shared" si="179"/>
        <v>2.9041474483386099E-3</v>
      </c>
      <c r="Z394" s="10">
        <f t="shared" si="206"/>
        <v>15.379646486227921</v>
      </c>
      <c r="AA394">
        <f t="shared" si="184"/>
        <v>4916225.1574201789</v>
      </c>
      <c r="AB394" s="10">
        <f t="shared" si="185"/>
        <v>4.916225157420179</v>
      </c>
      <c r="AC394" s="10">
        <f t="shared" si="186"/>
        <v>4.815225157420179</v>
      </c>
      <c r="AD394" s="3">
        <f t="shared" si="187"/>
        <v>698.36477990140372</v>
      </c>
      <c r="AI394" s="94">
        <f t="shared" si="188"/>
        <v>0.58928464928675428</v>
      </c>
    </row>
    <row r="395" spans="2:35">
      <c r="B395" s="39">
        <f t="shared" si="189"/>
        <v>367</v>
      </c>
      <c r="C395" s="42">
        <f t="shared" si="190"/>
        <v>4.3564748201442285</v>
      </c>
      <c r="D395" s="10">
        <f t="shared" si="191"/>
        <v>5.5435251798557985</v>
      </c>
      <c r="E395" s="40">
        <f t="shared" si="192"/>
        <v>25.7129496402884</v>
      </c>
      <c r="F395" s="40">
        <f t="shared" si="193"/>
        <v>36.799999999999997</v>
      </c>
      <c r="G395" s="3">
        <f t="shared" si="194"/>
        <v>245.1482014388464</v>
      </c>
      <c r="H395" s="3">
        <f t="shared" si="195"/>
        <v>107.82541057508477</v>
      </c>
      <c r="I395">
        <f t="shared" si="180"/>
        <v>1.0782541057508477E-4</v>
      </c>
      <c r="J395" s="4">
        <f t="shared" si="196"/>
        <v>530.86301159818277</v>
      </c>
      <c r="K395" s="40">
        <f t="shared" si="197"/>
        <v>4.923357200930977</v>
      </c>
      <c r="L395" s="40">
        <f t="shared" si="181"/>
        <v>1.076642799069023</v>
      </c>
      <c r="M395" s="10">
        <f t="shared" si="198"/>
        <v>4.916225157420179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13.728104622942055</v>
      </c>
      <c r="Q395" s="42">
        <f t="shared" si="200"/>
        <v>0.32657866072311553</v>
      </c>
      <c r="R395" s="4">
        <f t="shared" si="201"/>
        <v>133445.70617237879</v>
      </c>
      <c r="S395">
        <f t="shared" si="182"/>
        <v>1.3344570617237879E-4</v>
      </c>
      <c r="T395" s="41">
        <f t="shared" si="183"/>
        <v>1.8911731953495325E-4</v>
      </c>
      <c r="U395" s="42">
        <f t="shared" si="202"/>
        <v>0.23947499201164235</v>
      </c>
      <c r="V395" s="42">
        <f t="shared" si="203"/>
        <v>0.59510853915391126</v>
      </c>
      <c r="W395" s="42">
        <f t="shared" si="204"/>
        <v>0.58939316237403383</v>
      </c>
      <c r="X395" s="42">
        <f t="shared" si="205"/>
        <v>5.7153767798774346E-3</v>
      </c>
      <c r="Y395" s="42">
        <f t="shared" si="179"/>
        <v>2.9090894561749335E-3</v>
      </c>
      <c r="Z395" s="10">
        <f t="shared" si="206"/>
        <v>15.382459223346101</v>
      </c>
      <c r="AA395">
        <f t="shared" si="184"/>
        <v>4917105.7994131399</v>
      </c>
      <c r="AB395" s="10">
        <f t="shared" si="185"/>
        <v>4.9171057994131395</v>
      </c>
      <c r="AC395" s="10">
        <f t="shared" si="186"/>
        <v>4.8161057994131395</v>
      </c>
      <c r="AD395" s="3">
        <f t="shared" si="187"/>
        <v>698.49250172779409</v>
      </c>
      <c r="AI395" s="94">
        <f t="shared" si="188"/>
        <v>0.58939316237403383</v>
      </c>
    </row>
    <row r="396" spans="2:35">
      <c r="B396" s="39">
        <f t="shared" si="189"/>
        <v>368</v>
      </c>
      <c r="C396" s="42">
        <f t="shared" si="190"/>
        <v>4.3683453237413516</v>
      </c>
      <c r="D396" s="10">
        <f t="shared" si="191"/>
        <v>5.5316546762586754</v>
      </c>
      <c r="E396" s="40">
        <f t="shared" si="192"/>
        <v>25.736690647482646</v>
      </c>
      <c r="F396" s="40">
        <f t="shared" si="193"/>
        <v>36.799999999999997</v>
      </c>
      <c r="G396" s="3">
        <f t="shared" si="194"/>
        <v>245.05323741006941</v>
      </c>
      <c r="H396" s="3">
        <f t="shared" si="195"/>
        <v>107.82541057508477</v>
      </c>
      <c r="I396">
        <f t="shared" si="180"/>
        <v>1.0782541057508477E-4</v>
      </c>
      <c r="J396" s="4">
        <f t="shared" si="196"/>
        <v>531.82234897131423</v>
      </c>
      <c r="K396" s="40">
        <f t="shared" si="197"/>
        <v>4.932254337218378</v>
      </c>
      <c r="L396" s="40">
        <f t="shared" si="181"/>
        <v>1.067745662781622</v>
      </c>
      <c r="M396" s="10">
        <f t="shared" si="198"/>
        <v>4.9171057994131395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13.728889031642101</v>
      </c>
      <c r="Q396" s="42">
        <f t="shared" si="200"/>
        <v>0.32744329758992713</v>
      </c>
      <c r="R396" s="4">
        <f t="shared" si="201"/>
        <v>133158.92405211562</v>
      </c>
      <c r="S396">
        <f t="shared" si="182"/>
        <v>1.3315892405211562E-4</v>
      </c>
      <c r="T396" s="41">
        <f t="shared" si="183"/>
        <v>1.8940410165521642E-4</v>
      </c>
      <c r="U396" s="42">
        <f t="shared" si="202"/>
        <v>0.23896034715772405</v>
      </c>
      <c r="V396" s="42">
        <f t="shared" si="203"/>
        <v>0.59521502456411701</v>
      </c>
      <c r="W396" s="42">
        <f t="shared" si="204"/>
        <v>0.58950095471025521</v>
      </c>
      <c r="X396" s="42">
        <f t="shared" si="205"/>
        <v>5.7140698538618029E-3</v>
      </c>
      <c r="Y396" s="42">
        <f t="shared" si="179"/>
        <v>2.9140300516301192E-3</v>
      </c>
      <c r="Z396" s="10">
        <f t="shared" si="206"/>
        <v>15.385253150085957</v>
      </c>
      <c r="AA396">
        <f t="shared" si="184"/>
        <v>4917980.5520505169</v>
      </c>
      <c r="AB396" s="10">
        <f t="shared" si="185"/>
        <v>4.9179805520505173</v>
      </c>
      <c r="AC396" s="10">
        <f t="shared" si="186"/>
        <v>4.8169805520505173</v>
      </c>
      <c r="AD396" s="3">
        <f t="shared" si="187"/>
        <v>698.61936940544115</v>
      </c>
      <c r="AI396" s="94">
        <f t="shared" si="188"/>
        <v>0.58950095471025521</v>
      </c>
    </row>
    <row r="397" spans="2:35">
      <c r="B397" s="39">
        <f t="shared" si="189"/>
        <v>369</v>
      </c>
      <c r="C397" s="42">
        <f t="shared" si="190"/>
        <v>4.3802158273384748</v>
      </c>
      <c r="D397" s="10">
        <f t="shared" si="191"/>
        <v>5.5197841726615522</v>
      </c>
      <c r="E397" s="40">
        <f t="shared" si="192"/>
        <v>25.760431654676893</v>
      </c>
      <c r="F397" s="40">
        <f t="shared" si="193"/>
        <v>36.799999999999997</v>
      </c>
      <c r="G397" s="3">
        <f t="shared" si="194"/>
        <v>244.95827338129243</v>
      </c>
      <c r="H397" s="3">
        <f t="shared" si="195"/>
        <v>107.82541057508477</v>
      </c>
      <c r="I397">
        <f t="shared" si="180"/>
        <v>1.0782541057508477E-4</v>
      </c>
      <c r="J397" s="4">
        <f t="shared" si="196"/>
        <v>532.78257170089728</v>
      </c>
      <c r="K397" s="40">
        <f t="shared" si="197"/>
        <v>4.9411596845243766</v>
      </c>
      <c r="L397" s="40">
        <f t="shared" si="181"/>
        <v>1.0588403154756234</v>
      </c>
      <c r="M397" s="10">
        <f t="shared" si="198"/>
        <v>4.9179805520505173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13.729668099846004</v>
      </c>
      <c r="Q397" s="42">
        <f t="shared" si="200"/>
        <v>0.3283078853942934</v>
      </c>
      <c r="R397" s="4">
        <f t="shared" si="201"/>
        <v>132872.10726154855</v>
      </c>
      <c r="S397">
        <f t="shared" si="182"/>
        <v>1.3287210726154854E-4</v>
      </c>
      <c r="T397" s="41">
        <f t="shared" si="183"/>
        <v>1.8969091844578349E-4</v>
      </c>
      <c r="U397" s="42">
        <f t="shared" si="202"/>
        <v>0.23844564008621194</v>
      </c>
      <c r="V397" s="42">
        <f t="shared" si="203"/>
        <v>0.59532076315762827</v>
      </c>
      <c r="W397" s="42">
        <f t="shared" si="204"/>
        <v>0.58960802617760788</v>
      </c>
      <c r="X397" s="42">
        <f t="shared" si="205"/>
        <v>5.7127369800203942E-3</v>
      </c>
      <c r="Y397" s="42">
        <f t="shared" si="179"/>
        <v>2.9189692143525969E-3</v>
      </c>
      <c r="Z397" s="10">
        <f t="shared" si="206"/>
        <v>15.388028263392494</v>
      </c>
      <c r="AA397">
        <f t="shared" si="184"/>
        <v>4918849.4143758174</v>
      </c>
      <c r="AB397" s="10">
        <f t="shared" si="185"/>
        <v>4.918849414375817</v>
      </c>
      <c r="AC397" s="10">
        <f t="shared" si="186"/>
        <v>4.817849414375817</v>
      </c>
      <c r="AD397" s="3">
        <f t="shared" si="187"/>
        <v>698.7453827956225</v>
      </c>
      <c r="AI397" s="94">
        <f t="shared" si="188"/>
        <v>0.58960802617760788</v>
      </c>
    </row>
    <row r="398" spans="2:35">
      <c r="B398" s="39">
        <f t="shared" si="189"/>
        <v>370</v>
      </c>
      <c r="C398" s="42">
        <f t="shared" si="190"/>
        <v>4.392086330935598</v>
      </c>
      <c r="D398" s="10">
        <f t="shared" si="191"/>
        <v>5.507913669064429</v>
      </c>
      <c r="E398" s="40">
        <f t="shared" si="192"/>
        <v>25.784172661871139</v>
      </c>
      <c r="F398" s="40">
        <f t="shared" si="193"/>
        <v>36.799999999999997</v>
      </c>
      <c r="G398" s="3">
        <f t="shared" si="194"/>
        <v>244.86330935251544</v>
      </c>
      <c r="H398" s="3">
        <f t="shared" si="195"/>
        <v>107.82541057508477</v>
      </c>
      <c r="I398">
        <f t="shared" si="180"/>
        <v>1.0782541057508477E-4</v>
      </c>
      <c r="J398" s="4">
        <f t="shared" si="196"/>
        <v>533.74367978693158</v>
      </c>
      <c r="K398" s="40">
        <f t="shared" si="197"/>
        <v>4.9500732428489709</v>
      </c>
      <c r="L398" s="40">
        <f t="shared" si="181"/>
        <v>1.0499267571510291</v>
      </c>
      <c r="M398" s="10">
        <f t="shared" si="198"/>
        <v>4.918849414375817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13.730441828636451</v>
      </c>
      <c r="Q398" s="42">
        <f t="shared" si="200"/>
        <v>0.32917242447797868</v>
      </c>
      <c r="R398" s="4">
        <f t="shared" si="201"/>
        <v>132585.25605290875</v>
      </c>
      <c r="S398">
        <f t="shared" si="182"/>
        <v>1.3258525605290875E-4</v>
      </c>
      <c r="T398" s="41">
        <f t="shared" si="183"/>
        <v>1.8997776965442328E-4</v>
      </c>
      <c r="U398" s="42">
        <f t="shared" si="202"/>
        <v>0.23793087124974738</v>
      </c>
      <c r="V398" s="42">
        <f t="shared" si="203"/>
        <v>0.59542575480827697</v>
      </c>
      <c r="W398" s="42">
        <f t="shared" si="204"/>
        <v>0.58971437665901538</v>
      </c>
      <c r="X398" s="42">
        <f t="shared" si="205"/>
        <v>5.7113781492615923E-3</v>
      </c>
      <c r="Y398" s="42">
        <f t="shared" si="179"/>
        <v>2.9239069239843395E-3</v>
      </c>
      <c r="Z398" s="10">
        <f t="shared" si="206"/>
        <v>15.39078456023058</v>
      </c>
      <c r="AA398">
        <f t="shared" si="184"/>
        <v>4919712.385438771</v>
      </c>
      <c r="AB398" s="10">
        <f t="shared" si="185"/>
        <v>4.9197123854387712</v>
      </c>
      <c r="AC398" s="10">
        <f t="shared" si="186"/>
        <v>4.8187123854387712</v>
      </c>
      <c r="AD398" s="3">
        <f t="shared" si="187"/>
        <v>698.87054176051788</v>
      </c>
      <c r="AI398" s="94">
        <f t="shared" si="188"/>
        <v>0.58971437665901538</v>
      </c>
    </row>
    <row r="399" spans="2:35">
      <c r="B399" s="39">
        <f t="shared" si="189"/>
        <v>371</v>
      </c>
      <c r="C399" s="42">
        <f t="shared" si="190"/>
        <v>4.4039568345327211</v>
      </c>
      <c r="D399" s="10">
        <f t="shared" si="191"/>
        <v>5.4960431654673059</v>
      </c>
      <c r="E399" s="40">
        <f t="shared" si="192"/>
        <v>25.807913669065385</v>
      </c>
      <c r="F399" s="40">
        <f t="shared" si="193"/>
        <v>36.799999999999997</v>
      </c>
      <c r="G399" s="3">
        <f t="shared" si="194"/>
        <v>244.76834532373846</v>
      </c>
      <c r="H399" s="3">
        <f t="shared" si="195"/>
        <v>107.82541057508477</v>
      </c>
      <c r="I399">
        <f t="shared" si="180"/>
        <v>1.0782541057508477E-4</v>
      </c>
      <c r="J399" s="4">
        <f t="shared" si="196"/>
        <v>534.70567322941758</v>
      </c>
      <c r="K399" s="40">
        <f t="shared" si="197"/>
        <v>4.9589950121921635</v>
      </c>
      <c r="L399" s="40">
        <f t="shared" si="181"/>
        <v>1.0410049878078365</v>
      </c>
      <c r="M399" s="10">
        <f t="shared" si="198"/>
        <v>4.9197123854387712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13.731210219088103</v>
      </c>
      <c r="Q399" s="42">
        <f t="shared" si="200"/>
        <v>0.33003691518256506</v>
      </c>
      <c r="R399" s="4">
        <f t="shared" si="201"/>
        <v>132298.37067842711</v>
      </c>
      <c r="S399">
        <f t="shared" si="182"/>
        <v>1.3229837067842709E-4</v>
      </c>
      <c r="T399" s="41">
        <f t="shared" si="183"/>
        <v>1.9026465502890494E-4</v>
      </c>
      <c r="U399" s="42">
        <f t="shared" si="202"/>
        <v>0.23741604110097134</v>
      </c>
      <c r="V399" s="42">
        <f t="shared" si="203"/>
        <v>0.5955299993912152</v>
      </c>
      <c r="W399" s="42">
        <f t="shared" si="204"/>
        <v>0.58982000603816243</v>
      </c>
      <c r="X399" s="42">
        <f t="shared" si="205"/>
        <v>5.709993353052778E-3</v>
      </c>
      <c r="Y399" s="42">
        <f t="shared" si="179"/>
        <v>2.9288431601613039E-3</v>
      </c>
      <c r="Z399" s="10">
        <f t="shared" si="206"/>
        <v>15.393522037586829</v>
      </c>
      <c r="AA399">
        <f t="shared" si="184"/>
        <v>4920569.4642959135</v>
      </c>
      <c r="AB399" s="10">
        <f t="shared" si="185"/>
        <v>4.9205694642959132</v>
      </c>
      <c r="AC399" s="10">
        <f t="shared" si="186"/>
        <v>4.8195694642959133</v>
      </c>
      <c r="AD399" s="3">
        <f t="shared" si="187"/>
        <v>698.99484616329414</v>
      </c>
      <c r="AI399" s="94">
        <f t="shared" si="188"/>
        <v>0.58982000603816243</v>
      </c>
    </row>
    <row r="400" spans="2:35">
      <c r="B400" s="39">
        <f t="shared" si="189"/>
        <v>372</v>
      </c>
      <c r="C400" s="42">
        <f t="shared" si="190"/>
        <v>4.4158273381298443</v>
      </c>
      <c r="D400" s="10">
        <f t="shared" si="191"/>
        <v>5.4841726618701827</v>
      </c>
      <c r="E400" s="40">
        <f t="shared" si="192"/>
        <v>25.831654676259632</v>
      </c>
      <c r="F400" s="40">
        <f t="shared" si="193"/>
        <v>36.799999999999997</v>
      </c>
      <c r="G400" s="3">
        <f t="shared" si="194"/>
        <v>244.67338129496147</v>
      </c>
      <c r="H400" s="3">
        <f t="shared" si="195"/>
        <v>107.82541057508477</v>
      </c>
      <c r="I400">
        <f t="shared" si="180"/>
        <v>1.0782541057508477E-4</v>
      </c>
      <c r="J400" s="4">
        <f t="shared" si="196"/>
        <v>535.66855202835484</v>
      </c>
      <c r="K400" s="40">
        <f t="shared" si="197"/>
        <v>4.9679249925539519</v>
      </c>
      <c r="L400" s="40">
        <f t="shared" si="181"/>
        <v>1.0320750074460481</v>
      </c>
      <c r="M400" s="10">
        <f t="shared" si="198"/>
        <v>4.9205694642959132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13.731973272268108</v>
      </c>
      <c r="Q400" s="42">
        <f t="shared" si="200"/>
        <v>0.33090135784945374</v>
      </c>
      <c r="R400" s="4">
        <f t="shared" si="201"/>
        <v>132011.45139033478</v>
      </c>
      <c r="S400">
        <f t="shared" si="182"/>
        <v>1.3201145139033477E-4</v>
      </c>
      <c r="T400" s="41">
        <f t="shared" si="183"/>
        <v>1.9055157431699727E-4</v>
      </c>
      <c r="U400" s="42">
        <f t="shared" si="202"/>
        <v>0.23690115009252527</v>
      </c>
      <c r="V400" s="42">
        <f t="shared" si="203"/>
        <v>0.5956334967815452</v>
      </c>
      <c r="W400" s="42">
        <f t="shared" si="204"/>
        <v>0.58992491419956705</v>
      </c>
      <c r="X400" s="42">
        <f t="shared" si="205"/>
        <v>5.7085825819781499E-3</v>
      </c>
      <c r="Y400" s="42">
        <f t="shared" si="179"/>
        <v>2.9337779025126235E-3</v>
      </c>
      <c r="Z400" s="10">
        <f t="shared" si="206"/>
        <v>15.396240692465009</v>
      </c>
      <c r="AA400">
        <f t="shared" si="184"/>
        <v>4921420.6500091534</v>
      </c>
      <c r="AB400" s="10">
        <f t="shared" si="185"/>
        <v>4.9214206500091535</v>
      </c>
      <c r="AC400" s="10">
        <f t="shared" si="186"/>
        <v>4.8204206500091535</v>
      </c>
      <c r="AD400" s="3">
        <f t="shared" si="187"/>
        <v>699.11829586789747</v>
      </c>
      <c r="AI400" s="94">
        <f t="shared" si="188"/>
        <v>0.58992491419956705</v>
      </c>
    </row>
    <row r="401" spans="2:35">
      <c r="B401" s="39">
        <f t="shared" si="189"/>
        <v>373</v>
      </c>
      <c r="C401" s="42">
        <f t="shared" si="190"/>
        <v>4.4276978417269675</v>
      </c>
      <c r="D401" s="10">
        <f t="shared" si="191"/>
        <v>5.4723021582730595</v>
      </c>
      <c r="E401" s="40">
        <f t="shared" si="192"/>
        <v>25.855395683453878</v>
      </c>
      <c r="F401" s="40">
        <f t="shared" si="193"/>
        <v>36.799999999999997</v>
      </c>
      <c r="G401" s="3">
        <f t="shared" si="194"/>
        <v>244.57841726618449</v>
      </c>
      <c r="H401" s="3">
        <f t="shared" si="195"/>
        <v>107.82541057508477</v>
      </c>
      <c r="I401">
        <f t="shared" si="180"/>
        <v>1.0782541057508477E-4</v>
      </c>
      <c r="J401" s="4">
        <f t="shared" si="196"/>
        <v>536.63231618374368</v>
      </c>
      <c r="K401" s="40">
        <f t="shared" si="197"/>
        <v>4.9768631839343387</v>
      </c>
      <c r="L401" s="40">
        <f t="shared" si="181"/>
        <v>1.0231368160656613</v>
      </c>
      <c r="M401" s="10">
        <f t="shared" si="198"/>
        <v>4.9214206500091535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13.732730989234865</v>
      </c>
      <c r="Q401" s="42">
        <f t="shared" si="200"/>
        <v>0.33176575281986631</v>
      </c>
      <c r="R401" s="4">
        <f t="shared" si="201"/>
        <v>131724.49844086278</v>
      </c>
      <c r="S401">
        <f t="shared" si="182"/>
        <v>1.3172449844086278E-4</v>
      </c>
      <c r="T401" s="41">
        <f t="shared" si="183"/>
        <v>1.9083852726646926E-4</v>
      </c>
      <c r="U401" s="42">
        <f t="shared" si="202"/>
        <v>0.23638619867705027</v>
      </c>
      <c r="V401" s="42">
        <f t="shared" si="203"/>
        <v>0.59573624685624427</v>
      </c>
      <c r="W401" s="42">
        <f t="shared" si="204"/>
        <v>0.59002910102840544</v>
      </c>
      <c r="X401" s="42">
        <f t="shared" si="205"/>
        <v>5.7071458278388221E-3</v>
      </c>
      <c r="Y401" s="42">
        <f t="shared" si="179"/>
        <v>2.9387111306616183E-3</v>
      </c>
      <c r="Z401" s="10">
        <f t="shared" si="206"/>
        <v>15.398940521890918</v>
      </c>
      <c r="AA401">
        <f t="shared" si="184"/>
        <v>4922265.9416472949</v>
      </c>
      <c r="AB401" s="10">
        <f t="shared" si="185"/>
        <v>4.9222659416472947</v>
      </c>
      <c r="AC401" s="10">
        <f t="shared" si="186"/>
        <v>4.8212659416472947</v>
      </c>
      <c r="AD401" s="3">
        <f t="shared" si="187"/>
        <v>699.24089073927405</v>
      </c>
      <c r="AI401" s="94">
        <f t="shared" si="188"/>
        <v>0.59002910102840544</v>
      </c>
    </row>
    <row r="402" spans="2:35">
      <c r="B402" s="39">
        <f t="shared" si="189"/>
        <v>374</v>
      </c>
      <c r="C402" s="42">
        <f t="shared" si="190"/>
        <v>4.4395683453240906</v>
      </c>
      <c r="D402" s="10">
        <f t="shared" si="191"/>
        <v>5.4604316546759364</v>
      </c>
      <c r="E402" s="40">
        <f t="shared" si="192"/>
        <v>25.879136690648124</v>
      </c>
      <c r="F402" s="40">
        <f t="shared" si="193"/>
        <v>36.799999999999997</v>
      </c>
      <c r="G402" s="3">
        <f t="shared" si="194"/>
        <v>244.4834532374075</v>
      </c>
      <c r="H402" s="3">
        <f t="shared" si="195"/>
        <v>107.82541057508477</v>
      </c>
      <c r="I402">
        <f t="shared" si="180"/>
        <v>1.0782541057508477E-4</v>
      </c>
      <c r="J402" s="4">
        <f t="shared" si="196"/>
        <v>537.596965695584</v>
      </c>
      <c r="K402" s="40">
        <f t="shared" si="197"/>
        <v>4.9858095863333221</v>
      </c>
      <c r="L402" s="40">
        <f t="shared" si="181"/>
        <v>1.0141904136666779</v>
      </c>
      <c r="M402" s="10">
        <f t="shared" si="198"/>
        <v>4.9222659416472947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13.733483371039355</v>
      </c>
      <c r="Q402" s="42">
        <f t="shared" si="200"/>
        <v>0.33263010043484614</v>
      </c>
      <c r="R402" s="4">
        <f t="shared" si="201"/>
        <v>131437.51208224214</v>
      </c>
      <c r="S402">
        <f t="shared" si="182"/>
        <v>1.3143751208224215E-4</v>
      </c>
      <c r="T402" s="41">
        <f t="shared" si="183"/>
        <v>1.9112551362508989E-4</v>
      </c>
      <c r="U402" s="42">
        <f t="shared" si="202"/>
        <v>0.23587118730718762</v>
      </c>
      <c r="V402" s="42">
        <f t="shared" si="203"/>
        <v>0.59583824949255726</v>
      </c>
      <c r="W402" s="42">
        <f t="shared" si="204"/>
        <v>0.59013256641069711</v>
      </c>
      <c r="X402" s="42">
        <f t="shared" si="205"/>
        <v>5.7056830818601467E-3</v>
      </c>
      <c r="Y402" s="42">
        <f t="shared" si="179"/>
        <v>2.9436428242252551E-3</v>
      </c>
      <c r="Z402" s="10">
        <f t="shared" si="206"/>
        <v>15.401621522909174</v>
      </c>
      <c r="AA402">
        <f t="shared" si="184"/>
        <v>4923105.3382850355</v>
      </c>
      <c r="AB402" s="10">
        <f t="shared" si="185"/>
        <v>4.9231053382850352</v>
      </c>
      <c r="AC402" s="10">
        <f t="shared" si="186"/>
        <v>4.8221053382850352</v>
      </c>
      <c r="AD402" s="3">
        <f t="shared" si="187"/>
        <v>699.36263064322486</v>
      </c>
      <c r="AI402" s="94">
        <f t="shared" si="188"/>
        <v>0.59013256641069711</v>
      </c>
    </row>
    <row r="403" spans="2:35">
      <c r="B403" s="39">
        <f t="shared" si="189"/>
        <v>375</v>
      </c>
      <c r="C403" s="42">
        <f t="shared" si="190"/>
        <v>4.4514388489212138</v>
      </c>
      <c r="D403" s="10">
        <f t="shared" si="191"/>
        <v>5.4485611510788132</v>
      </c>
      <c r="E403" s="40">
        <f t="shared" si="192"/>
        <v>25.902877697842371</v>
      </c>
      <c r="F403" s="40">
        <f t="shared" si="193"/>
        <v>36.799999999999997</v>
      </c>
      <c r="G403" s="3">
        <f t="shared" si="194"/>
        <v>244.38848920863052</v>
      </c>
      <c r="H403" s="3">
        <f t="shared" si="195"/>
        <v>107.82541057508477</v>
      </c>
      <c r="I403">
        <f t="shared" si="180"/>
        <v>1.0782541057508477E-4</v>
      </c>
      <c r="J403" s="4">
        <f t="shared" si="196"/>
        <v>538.56250056387569</v>
      </c>
      <c r="K403" s="40">
        <f t="shared" si="197"/>
        <v>4.9947641997509011</v>
      </c>
      <c r="L403" s="40">
        <f t="shared" si="181"/>
        <v>1.0052358002490989</v>
      </c>
      <c r="M403" s="10">
        <f t="shared" si="198"/>
        <v>4.9231053382850352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13.734230418724282</v>
      </c>
      <c r="Q403" s="42">
        <f t="shared" si="200"/>
        <v>0.33349440103525985</v>
      </c>
      <c r="R403" s="4">
        <f t="shared" si="201"/>
        <v>131150.49256670394</v>
      </c>
      <c r="S403">
        <f t="shared" si="182"/>
        <v>1.3115049256670394E-4</v>
      </c>
      <c r="T403" s="41">
        <f t="shared" si="183"/>
        <v>1.914125331406281E-4</v>
      </c>
      <c r="U403" s="42">
        <f t="shared" si="202"/>
        <v>0.23535611643557852</v>
      </c>
      <c r="V403" s="42">
        <f t="shared" si="203"/>
        <v>0.59593950456884415</v>
      </c>
      <c r="W403" s="42">
        <f t="shared" si="204"/>
        <v>0.5902353102331831</v>
      </c>
      <c r="X403" s="42">
        <f t="shared" si="205"/>
        <v>5.7041943356610503E-3</v>
      </c>
      <c r="Y403" s="42">
        <f t="shared" si="179"/>
        <v>2.9485729628144432E-3</v>
      </c>
      <c r="Z403" s="10">
        <f t="shared" si="206"/>
        <v>15.404283692584373</v>
      </c>
      <c r="AA403">
        <f t="shared" si="184"/>
        <v>4923938.8390033264</v>
      </c>
      <c r="AB403" s="10">
        <f t="shared" si="185"/>
        <v>4.9239388390033261</v>
      </c>
      <c r="AC403" s="10">
        <f t="shared" si="186"/>
        <v>4.8229388390033261</v>
      </c>
      <c r="AD403" s="3">
        <f t="shared" si="187"/>
        <v>699.48351544645777</v>
      </c>
      <c r="AI403" s="94">
        <f t="shared" si="188"/>
        <v>0.5902353102331831</v>
      </c>
    </row>
    <row r="404" spans="2:35">
      <c r="B404" s="39">
        <f t="shared" si="189"/>
        <v>376</v>
      </c>
      <c r="C404" s="42">
        <f t="shared" si="190"/>
        <v>4.4633093525183369</v>
      </c>
      <c r="D404" s="10">
        <f t="shared" si="191"/>
        <v>5.4366906474816901</v>
      </c>
      <c r="E404" s="40">
        <f t="shared" si="192"/>
        <v>25.926618705036617</v>
      </c>
      <c r="F404" s="40">
        <f t="shared" si="193"/>
        <v>36.799999999999997</v>
      </c>
      <c r="G404" s="3">
        <f t="shared" si="194"/>
        <v>244.29352517985353</v>
      </c>
      <c r="H404" s="3">
        <f t="shared" si="195"/>
        <v>107.82541057508477</v>
      </c>
      <c r="I404">
        <f t="shared" si="180"/>
        <v>1.0782541057508477E-4</v>
      </c>
      <c r="J404" s="4">
        <f t="shared" si="196"/>
        <v>539.52892078861896</v>
      </c>
      <c r="K404" s="40">
        <f t="shared" si="197"/>
        <v>5.0037270241870795</v>
      </c>
      <c r="L404" s="40">
        <f t="shared" si="181"/>
        <v>0.99627297581292051</v>
      </c>
      <c r="M404" s="10">
        <f t="shared" si="198"/>
        <v>4.9239388390033261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13.734972133324387</v>
      </c>
      <c r="Q404" s="42">
        <f t="shared" si="200"/>
        <v>0.3343586549617984</v>
      </c>
      <c r="R404" s="4">
        <f t="shared" si="201"/>
        <v>130863.44014647917</v>
      </c>
      <c r="S404">
        <f t="shared" si="182"/>
        <v>1.3086344014647918E-4</v>
      </c>
      <c r="T404" s="41">
        <f t="shared" si="183"/>
        <v>1.9169958556085285E-4</v>
      </c>
      <c r="U404" s="42">
        <f t="shared" si="202"/>
        <v>0.23484098651486418</v>
      </c>
      <c r="V404" s="42">
        <f t="shared" si="203"/>
        <v>0.59604001196442824</v>
      </c>
      <c r="W404" s="42">
        <f t="shared" si="204"/>
        <v>0.59033733238337005</v>
      </c>
      <c r="X404" s="42">
        <f t="shared" si="205"/>
        <v>5.7026795810581898E-3</v>
      </c>
      <c r="Y404" s="42">
        <f t="shared" si="179"/>
        <v>2.953501526034164E-3</v>
      </c>
      <c r="Z404" s="10">
        <f t="shared" si="206"/>
        <v>15.406927028001364</v>
      </c>
      <c r="AA404">
        <f t="shared" si="184"/>
        <v>4924766.4428894622</v>
      </c>
      <c r="AB404" s="10">
        <f t="shared" si="185"/>
        <v>4.924766442889462</v>
      </c>
      <c r="AC404" s="10">
        <f t="shared" si="186"/>
        <v>4.823766442889462</v>
      </c>
      <c r="AD404" s="3">
        <f t="shared" si="187"/>
        <v>699.60354501660072</v>
      </c>
      <c r="AI404" s="94">
        <f t="shared" si="188"/>
        <v>0.59033733238337005</v>
      </c>
    </row>
    <row r="405" spans="2:35">
      <c r="B405" s="39">
        <f t="shared" si="189"/>
        <v>377</v>
      </c>
      <c r="C405" s="42">
        <f t="shared" si="190"/>
        <v>4.4751798561154601</v>
      </c>
      <c r="D405" s="10">
        <f t="shared" si="191"/>
        <v>5.4248201438845669</v>
      </c>
      <c r="E405" s="40">
        <f t="shared" si="192"/>
        <v>25.950359712230863</v>
      </c>
      <c r="F405" s="40">
        <f t="shared" si="193"/>
        <v>36.799999999999997</v>
      </c>
      <c r="G405" s="3">
        <f t="shared" si="194"/>
        <v>244.19856115107655</v>
      </c>
      <c r="H405" s="3">
        <f t="shared" si="195"/>
        <v>107.82541057508477</v>
      </c>
      <c r="I405">
        <f t="shared" si="180"/>
        <v>1.0782541057508477E-4</v>
      </c>
      <c r="J405" s="4">
        <f t="shared" si="196"/>
        <v>540.49622636981371</v>
      </c>
      <c r="K405" s="40">
        <f t="shared" si="197"/>
        <v>5.0126980596418544</v>
      </c>
      <c r="L405" s="40">
        <f t="shared" si="181"/>
        <v>0.98730194035814556</v>
      </c>
      <c r="M405" s="10">
        <f t="shared" si="198"/>
        <v>4.924766442889462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13.735708515866548</v>
      </c>
      <c r="Q405" s="42">
        <f t="shared" si="200"/>
        <v>0.33522286255497868</v>
      </c>
      <c r="R405" s="4">
        <f t="shared" si="201"/>
        <v>130576.35507379893</v>
      </c>
      <c r="S405">
        <f t="shared" si="182"/>
        <v>1.3057635507379893E-4</v>
      </c>
      <c r="T405" s="41">
        <f t="shared" si="183"/>
        <v>1.9198667063353311E-4</v>
      </c>
      <c r="U405" s="42">
        <f t="shared" si="202"/>
        <v>0.23432579799768585</v>
      </c>
      <c r="V405" s="42">
        <f t="shared" si="203"/>
        <v>0.59613977155932096</v>
      </c>
      <c r="W405" s="42">
        <f t="shared" si="204"/>
        <v>0.590438632749541</v>
      </c>
      <c r="X405" s="42">
        <f t="shared" si="205"/>
        <v>5.7011388097799598E-3</v>
      </c>
      <c r="Y405" s="42">
        <f t="shared" si="179"/>
        <v>2.9584284934833509E-3</v>
      </c>
      <c r="Z405" s="10">
        <f t="shared" si="206"/>
        <v>15.409551526264245</v>
      </c>
      <c r="AA405">
        <f t="shared" si="184"/>
        <v>4925588.1490367623</v>
      </c>
      <c r="AB405" s="10">
        <f t="shared" si="185"/>
        <v>4.9255881490367619</v>
      </c>
      <c r="AC405" s="10">
        <f t="shared" si="186"/>
        <v>4.8245881490367619</v>
      </c>
      <c r="AD405" s="3">
        <f t="shared" si="187"/>
        <v>699.72271922215555</v>
      </c>
      <c r="AI405" s="94">
        <f t="shared" si="188"/>
        <v>0.590438632749541</v>
      </c>
    </row>
    <row r="406" spans="2:35">
      <c r="B406" s="39">
        <f t="shared" si="189"/>
        <v>378</v>
      </c>
      <c r="C406" s="42">
        <f t="shared" si="190"/>
        <v>4.4870503597125833</v>
      </c>
      <c r="D406" s="10">
        <f t="shared" si="191"/>
        <v>5.4129496402874437</v>
      </c>
      <c r="E406" s="40">
        <f t="shared" si="192"/>
        <v>25.97410071942511</v>
      </c>
      <c r="F406" s="40">
        <f t="shared" si="193"/>
        <v>36.799999999999997</v>
      </c>
      <c r="G406" s="3">
        <f t="shared" si="194"/>
        <v>244.10359712229956</v>
      </c>
      <c r="H406" s="3">
        <f t="shared" si="195"/>
        <v>107.82541057508477</v>
      </c>
      <c r="I406">
        <f t="shared" si="180"/>
        <v>1.0782541057508477E-4</v>
      </c>
      <c r="J406" s="4">
        <f t="shared" si="196"/>
        <v>541.46441730745983</v>
      </c>
      <c r="K406" s="40">
        <f t="shared" si="197"/>
        <v>5.0216773061152251</v>
      </c>
      <c r="L406" s="40">
        <f t="shared" si="181"/>
        <v>0.97832269388477489</v>
      </c>
      <c r="M406" s="10">
        <f t="shared" si="198"/>
        <v>4.9255881490367619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13.736439567369509</v>
      </c>
      <c r="Q406" s="42">
        <f t="shared" si="200"/>
        <v>0.3360870241551448</v>
      </c>
      <c r="R406" s="4">
        <f t="shared" si="201"/>
        <v>130289.23760089425</v>
      </c>
      <c r="S406">
        <f t="shared" si="182"/>
        <v>1.3028923760089424E-4</v>
      </c>
      <c r="T406" s="41">
        <f t="shared" si="183"/>
        <v>1.922737881064378E-4</v>
      </c>
      <c r="U406" s="42">
        <f t="shared" si="202"/>
        <v>0.23381055133668477</v>
      </c>
      <c r="V406" s="42">
        <f t="shared" si="203"/>
        <v>0.59623878323457202</v>
      </c>
      <c r="W406" s="42">
        <f t="shared" si="204"/>
        <v>0.59053921122071662</v>
      </c>
      <c r="X406" s="42">
        <f t="shared" si="205"/>
        <v>5.6995720138554029E-3</v>
      </c>
      <c r="Y406" s="42">
        <f t="shared" si="179"/>
        <v>2.9633538447551063E-3</v>
      </c>
      <c r="Z406" s="10">
        <f t="shared" si="206"/>
        <v>15.41215718449709</v>
      </c>
      <c r="AA406">
        <f t="shared" si="184"/>
        <v>4926403.9565447997</v>
      </c>
      <c r="AB406" s="10">
        <f t="shared" si="185"/>
        <v>4.9264039565447995</v>
      </c>
      <c r="AC406" s="10">
        <f t="shared" si="186"/>
        <v>4.8254039565447995</v>
      </c>
      <c r="AD406" s="3">
        <f t="shared" si="187"/>
        <v>699.84103793253075</v>
      </c>
      <c r="AI406" s="94">
        <f t="shared" si="188"/>
        <v>0.59053921122071662</v>
      </c>
    </row>
    <row r="407" spans="2:35">
      <c r="B407" s="39">
        <f t="shared" si="189"/>
        <v>379</v>
      </c>
      <c r="C407" s="42">
        <f t="shared" si="190"/>
        <v>4.4989208633097064</v>
      </c>
      <c r="D407" s="10">
        <f t="shared" si="191"/>
        <v>5.4010791366903206</v>
      </c>
      <c r="E407" s="40">
        <f t="shared" si="192"/>
        <v>25.997841726619356</v>
      </c>
      <c r="F407" s="40">
        <f t="shared" si="193"/>
        <v>36.799999999999997</v>
      </c>
      <c r="G407" s="3">
        <f t="shared" si="194"/>
        <v>244.00863309352258</v>
      </c>
      <c r="H407" s="3">
        <f t="shared" si="195"/>
        <v>107.82541057508477</v>
      </c>
      <c r="I407">
        <f t="shared" si="180"/>
        <v>1.0782541057508477E-4</v>
      </c>
      <c r="J407" s="4">
        <f t="shared" si="196"/>
        <v>542.43349360155742</v>
      </c>
      <c r="K407" s="40">
        <f t="shared" si="197"/>
        <v>5.0306647636071933</v>
      </c>
      <c r="L407" s="40">
        <f t="shared" si="181"/>
        <v>0.96933523639280672</v>
      </c>
      <c r="M407" s="10">
        <f t="shared" si="198"/>
        <v>4.9264039565447995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13.737165288844068</v>
      </c>
      <c r="Q407" s="42">
        <f t="shared" si="200"/>
        <v>0.33695114010246935</v>
      </c>
      <c r="R407" s="4">
        <f t="shared" si="201"/>
        <v>130002.08797999618</v>
      </c>
      <c r="S407">
        <f t="shared" si="182"/>
        <v>1.3000208797999619E-4</v>
      </c>
      <c r="T407" s="41">
        <f t="shared" si="183"/>
        <v>1.9256093772733584E-4</v>
      </c>
      <c r="U407" s="42">
        <f t="shared" si="202"/>
        <v>0.23329524698450213</v>
      </c>
      <c r="V407" s="42">
        <f t="shared" si="203"/>
        <v>0.59633704687213318</v>
      </c>
      <c r="W407" s="42">
        <f t="shared" si="204"/>
        <v>0.59063906768668251</v>
      </c>
      <c r="X407" s="42">
        <f t="shared" si="205"/>
        <v>5.6979791854506745E-3</v>
      </c>
      <c r="Y407" s="42">
        <f t="shared" si="179"/>
        <v>2.9682775594367778E-3</v>
      </c>
      <c r="Z407" s="10">
        <f t="shared" si="206"/>
        <v>15.414743999843965</v>
      </c>
      <c r="AA407">
        <f t="shared" si="184"/>
        <v>4927213.8645194098</v>
      </c>
      <c r="AB407" s="10">
        <f t="shared" si="185"/>
        <v>4.9272138645194099</v>
      </c>
      <c r="AC407" s="10">
        <f t="shared" si="186"/>
        <v>4.8262138645194099</v>
      </c>
      <c r="AD407" s="3">
        <f t="shared" si="187"/>
        <v>699.95850101804353</v>
      </c>
      <c r="AI407" s="94">
        <f t="shared" si="188"/>
        <v>0.59063906768668251</v>
      </c>
    </row>
    <row r="408" spans="2:35">
      <c r="B408" s="39">
        <f t="shared" si="189"/>
        <v>380</v>
      </c>
      <c r="C408" s="42">
        <f t="shared" si="190"/>
        <v>4.5107913669068296</v>
      </c>
      <c r="D408" s="10">
        <f t="shared" si="191"/>
        <v>5.3892086330931974</v>
      </c>
      <c r="E408" s="40">
        <f t="shared" si="192"/>
        <v>26.021582733813602</v>
      </c>
      <c r="F408" s="40">
        <f t="shared" si="193"/>
        <v>36.799999999999997</v>
      </c>
      <c r="G408" s="3">
        <f t="shared" si="194"/>
        <v>243.91366906474559</v>
      </c>
      <c r="H408" s="3">
        <f t="shared" si="195"/>
        <v>107.82541057508477</v>
      </c>
      <c r="I408">
        <f t="shared" si="180"/>
        <v>1.0782541057508477E-4</v>
      </c>
      <c r="J408" s="4">
        <f t="shared" si="196"/>
        <v>543.4034552521066</v>
      </c>
      <c r="K408" s="40">
        <f t="shared" si="197"/>
        <v>5.0396604321177598</v>
      </c>
      <c r="L408" s="40">
        <f t="shared" si="181"/>
        <v>0.96033956788224017</v>
      </c>
      <c r="M408" s="10">
        <f t="shared" si="198"/>
        <v>4.9272138645194099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13.737885681293125</v>
      </c>
      <c r="Q408" s="42">
        <f t="shared" si="200"/>
        <v>0.33781521073695481</v>
      </c>
      <c r="R408" s="4">
        <f t="shared" si="201"/>
        <v>129714.90646333575</v>
      </c>
      <c r="S408">
        <f t="shared" si="182"/>
        <v>1.2971490646333575E-4</v>
      </c>
      <c r="T408" s="41">
        <f t="shared" si="183"/>
        <v>1.9284811924399629E-4</v>
      </c>
      <c r="U408" s="42">
        <f t="shared" si="202"/>
        <v>0.23277988539377914</v>
      </c>
      <c r="V408" s="42">
        <f t="shared" si="203"/>
        <v>0.59643456235482473</v>
      </c>
      <c r="W408" s="42">
        <f t="shared" si="204"/>
        <v>0.59073820203799154</v>
      </c>
      <c r="X408" s="42">
        <f t="shared" si="205"/>
        <v>5.6963603168331822E-3</v>
      </c>
      <c r="Y408" s="42">
        <f t="shared" si="179"/>
        <v>2.9731996171100017E-3</v>
      </c>
      <c r="Z408" s="10">
        <f t="shared" si="206"/>
        <v>15.417311969468754</v>
      </c>
      <c r="AA408">
        <f t="shared" si="184"/>
        <v>4928017.8720726296</v>
      </c>
      <c r="AB408" s="10">
        <f t="shared" si="185"/>
        <v>4.9280178720726298</v>
      </c>
      <c r="AC408" s="10">
        <f t="shared" si="186"/>
        <v>4.8270178720726298</v>
      </c>
      <c r="AD408" s="3">
        <f t="shared" si="187"/>
        <v>700.07510834991001</v>
      </c>
      <c r="AI408" s="94">
        <f t="shared" si="188"/>
        <v>0.59073820203799154</v>
      </c>
    </row>
    <row r="409" spans="2:35">
      <c r="B409" s="39">
        <f t="shared" si="189"/>
        <v>381</v>
      </c>
      <c r="C409" s="42">
        <f t="shared" si="190"/>
        <v>4.5226618705039527</v>
      </c>
      <c r="D409" s="10">
        <f t="shared" si="191"/>
        <v>5.3773381294960743</v>
      </c>
      <c r="E409" s="40">
        <f t="shared" si="192"/>
        <v>26.045323741007849</v>
      </c>
      <c r="F409" s="40">
        <f t="shared" si="193"/>
        <v>36.799999999999997</v>
      </c>
      <c r="G409" s="3">
        <f t="shared" si="194"/>
        <v>243.81870503596861</v>
      </c>
      <c r="H409" s="3">
        <f t="shared" si="195"/>
        <v>107.82541057508477</v>
      </c>
      <c r="I409">
        <f t="shared" si="180"/>
        <v>1.0782541057508477E-4</v>
      </c>
      <c r="J409" s="4">
        <f t="shared" si="196"/>
        <v>544.37430225910714</v>
      </c>
      <c r="K409" s="40">
        <f t="shared" si="197"/>
        <v>5.0486643116469221</v>
      </c>
      <c r="L409" s="40">
        <f t="shared" si="181"/>
        <v>0.95133568835307791</v>
      </c>
      <c r="M409" s="10">
        <f t="shared" si="198"/>
        <v>4.9280178720726298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13.738600745711622</v>
      </c>
      <c r="Q409" s="42">
        <f t="shared" si="200"/>
        <v>0.33867923639843484</v>
      </c>
      <c r="R409" s="4">
        <f t="shared" si="201"/>
        <v>129427.69330314403</v>
      </c>
      <c r="S409">
        <f t="shared" si="182"/>
        <v>1.2942769330314403E-4</v>
      </c>
      <c r="T409" s="41">
        <f t="shared" si="183"/>
        <v>1.9313533240418801E-4</v>
      </c>
      <c r="U409" s="42">
        <f t="shared" si="202"/>
        <v>0.23226446701715708</v>
      </c>
      <c r="V409" s="42">
        <f t="shared" si="203"/>
        <v>0.59653132956626953</v>
      </c>
      <c r="W409" s="42">
        <f t="shared" si="204"/>
        <v>0.59083661416595512</v>
      </c>
      <c r="X409" s="42">
        <f t="shared" si="205"/>
        <v>5.6947154003144096E-3</v>
      </c>
      <c r="Y409" s="42">
        <f t="shared" si="179"/>
        <v>2.978119997350699E-3</v>
      </c>
      <c r="Z409" s="10">
        <f t="shared" si="206"/>
        <v>15.419861090554763</v>
      </c>
      <c r="AA409">
        <f t="shared" si="184"/>
        <v>4928815.9783225777</v>
      </c>
      <c r="AB409" s="10">
        <f t="shared" si="185"/>
        <v>4.9288159783225778</v>
      </c>
      <c r="AC409" s="10">
        <f t="shared" si="186"/>
        <v>4.8278159783225778</v>
      </c>
      <c r="AD409" s="3">
        <f t="shared" si="187"/>
        <v>700.19085980022885</v>
      </c>
      <c r="AI409" s="94">
        <f t="shared" si="188"/>
        <v>0.59083661416595512</v>
      </c>
    </row>
    <row r="410" spans="2:35">
      <c r="B410" s="39">
        <f t="shared" si="189"/>
        <v>382</v>
      </c>
      <c r="C410" s="42">
        <f t="shared" si="190"/>
        <v>4.5345323741010759</v>
      </c>
      <c r="D410" s="10">
        <f t="shared" si="191"/>
        <v>5.3654676258989511</v>
      </c>
      <c r="E410" s="40">
        <f t="shared" si="192"/>
        <v>26.069064748202095</v>
      </c>
      <c r="F410" s="40">
        <f t="shared" si="193"/>
        <v>36.799999999999997</v>
      </c>
      <c r="G410" s="3">
        <f t="shared" si="194"/>
        <v>243.72374100719162</v>
      </c>
      <c r="H410" s="3">
        <f t="shared" si="195"/>
        <v>107.82541057508477</v>
      </c>
      <c r="I410">
        <f t="shared" si="180"/>
        <v>1.0782541057508477E-4</v>
      </c>
      <c r="J410" s="4">
        <f t="shared" si="196"/>
        <v>545.34603462255916</v>
      </c>
      <c r="K410" s="40">
        <f t="shared" si="197"/>
        <v>5.0576764021946818</v>
      </c>
      <c r="L410" s="40">
        <f t="shared" si="181"/>
        <v>0.94232359780531816</v>
      </c>
      <c r="M410" s="10">
        <f t="shared" si="198"/>
        <v>4.9288159783225778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13.739310483086436</v>
      </c>
      <c r="Q410" s="42">
        <f t="shared" si="200"/>
        <v>0.33954321742657567</v>
      </c>
      <c r="R410" s="4">
        <f t="shared" si="201"/>
        <v>129140.44875165205</v>
      </c>
      <c r="S410">
        <f t="shared" si="182"/>
        <v>1.2914044875165205E-4</v>
      </c>
      <c r="T410" s="41">
        <f t="shared" si="183"/>
        <v>1.9342257695567999E-4</v>
      </c>
      <c r="U410" s="42">
        <f t="shared" si="202"/>
        <v>0.23174899230727716</v>
      </c>
      <c r="V410" s="42">
        <f t="shared" si="203"/>
        <v>0.59662734839114273</v>
      </c>
      <c r="W410" s="42">
        <f t="shared" si="204"/>
        <v>0.59093430396262892</v>
      </c>
      <c r="X410" s="42">
        <f t="shared" si="205"/>
        <v>5.693044428513816E-3</v>
      </c>
      <c r="Y410" s="42">
        <f t="shared" si="179"/>
        <v>2.9830386797292979E-3</v>
      </c>
      <c r="Z410" s="10">
        <f t="shared" si="206"/>
        <v>15.422391360305465</v>
      </c>
      <c r="AA410">
        <f t="shared" si="184"/>
        <v>4929608.1823936896</v>
      </c>
      <c r="AB410" s="10">
        <f t="shared" si="185"/>
        <v>4.9296081823936895</v>
      </c>
      <c r="AC410" s="10">
        <f t="shared" si="186"/>
        <v>4.8286081823936895</v>
      </c>
      <c r="AD410" s="3">
        <f t="shared" si="187"/>
        <v>700.30575524201447</v>
      </c>
      <c r="AI410" s="94">
        <f t="shared" si="188"/>
        <v>0.59093430396262892</v>
      </c>
    </row>
    <row r="411" spans="2:35">
      <c r="B411" s="39">
        <f t="shared" si="189"/>
        <v>383</v>
      </c>
      <c r="C411" s="42">
        <f t="shared" si="190"/>
        <v>4.5464028776981991</v>
      </c>
      <c r="D411" s="10">
        <f t="shared" si="191"/>
        <v>5.3535971223018279</v>
      </c>
      <c r="E411" s="40">
        <f t="shared" si="192"/>
        <v>26.092805755396341</v>
      </c>
      <c r="F411" s="40">
        <f t="shared" si="193"/>
        <v>36.799999999999997</v>
      </c>
      <c r="G411" s="3">
        <f t="shared" si="194"/>
        <v>243.62877697841463</v>
      </c>
      <c r="H411" s="3">
        <f t="shared" si="195"/>
        <v>107.82541057508477</v>
      </c>
      <c r="I411">
        <f t="shared" si="180"/>
        <v>1.0782541057508477E-4</v>
      </c>
      <c r="J411" s="4">
        <f t="shared" si="196"/>
        <v>546.31865234246266</v>
      </c>
      <c r="K411" s="40">
        <f t="shared" si="197"/>
        <v>5.0666967037610382</v>
      </c>
      <c r="L411" s="40">
        <f t="shared" si="181"/>
        <v>0.9333032962389618</v>
      </c>
      <c r="M411" s="10">
        <f t="shared" si="198"/>
        <v>4.9296081823936895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13.740014894396612</v>
      </c>
      <c r="Q411" s="42">
        <f t="shared" si="200"/>
        <v>0.34040715416087747</v>
      </c>
      <c r="R411" s="4">
        <f t="shared" si="201"/>
        <v>128853.17306109087</v>
      </c>
      <c r="S411">
        <f t="shared" si="182"/>
        <v>1.2885317306109088E-4</v>
      </c>
      <c r="T411" s="41">
        <f t="shared" si="183"/>
        <v>1.9370985264624115E-4</v>
      </c>
      <c r="U411" s="42">
        <f t="shared" si="202"/>
        <v>0.23123346171678061</v>
      </c>
      <c r="V411" s="42">
        <f t="shared" si="203"/>
        <v>0.59672261871488652</v>
      </c>
      <c r="W411" s="42">
        <f t="shared" si="204"/>
        <v>0.59103127132084254</v>
      </c>
      <c r="X411" s="42">
        <f t="shared" si="205"/>
        <v>5.6913473940439774E-3</v>
      </c>
      <c r="Y411" s="42">
        <f t="shared" si="179"/>
        <v>2.9879556438106854E-3</v>
      </c>
      <c r="Z411" s="10">
        <f t="shared" si="206"/>
        <v>15.424902775943881</v>
      </c>
      <c r="AA411">
        <f t="shared" si="184"/>
        <v>4930394.4834165163</v>
      </c>
      <c r="AB411" s="10">
        <f t="shared" si="185"/>
        <v>4.9303944834165163</v>
      </c>
      <c r="AC411" s="10">
        <f t="shared" si="186"/>
        <v>4.8293944834165163</v>
      </c>
      <c r="AD411" s="3">
        <f t="shared" si="187"/>
        <v>700.41979454916839</v>
      </c>
      <c r="AI411" s="94">
        <f t="shared" si="188"/>
        <v>0.59103127132084254</v>
      </c>
    </row>
    <row r="412" spans="2:35">
      <c r="B412" s="39">
        <f t="shared" si="189"/>
        <v>384</v>
      </c>
      <c r="C412" s="42">
        <f t="shared" si="190"/>
        <v>4.5582733812953222</v>
      </c>
      <c r="D412" s="10">
        <f t="shared" si="191"/>
        <v>5.3417266187047048</v>
      </c>
      <c r="E412" s="40">
        <f t="shared" si="192"/>
        <v>26.116546762590588</v>
      </c>
      <c r="F412" s="40">
        <f t="shared" si="193"/>
        <v>36.799999999999997</v>
      </c>
      <c r="G412" s="3">
        <f t="shared" si="194"/>
        <v>243.53381294963765</v>
      </c>
      <c r="H412" s="3">
        <f t="shared" si="195"/>
        <v>107.82541057508477</v>
      </c>
      <c r="I412">
        <f t="shared" si="180"/>
        <v>1.0782541057508477E-4</v>
      </c>
      <c r="J412" s="4">
        <f t="shared" si="196"/>
        <v>547.29215541881763</v>
      </c>
      <c r="K412" s="40">
        <f t="shared" si="197"/>
        <v>5.0757252163459921</v>
      </c>
      <c r="L412" s="40">
        <f t="shared" si="181"/>
        <v>0.92427478365400795</v>
      </c>
      <c r="M412" s="10">
        <f t="shared" si="198"/>
        <v>4.9303944834165163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13.74071398061319</v>
      </c>
      <c r="Q412" s="42">
        <f t="shared" si="200"/>
        <v>0.34127104694067562</v>
      </c>
      <c r="R412" s="4">
        <f t="shared" si="201"/>
        <v>128565.86648369151</v>
      </c>
      <c r="S412">
        <f t="shared" si="182"/>
        <v>1.2856586648369152E-4</v>
      </c>
      <c r="T412" s="41">
        <f t="shared" si="183"/>
        <v>1.9399715922364052E-4</v>
      </c>
      <c r="U412" s="42">
        <f t="shared" si="202"/>
        <v>0.23071787569830857</v>
      </c>
      <c r="V412" s="42">
        <f t="shared" si="203"/>
        <v>0.59681714042396639</v>
      </c>
      <c r="W412" s="42">
        <f t="shared" si="204"/>
        <v>0.59112751613417325</v>
      </c>
      <c r="X412" s="42">
        <f t="shared" si="205"/>
        <v>5.6896242897931382E-3</v>
      </c>
      <c r="Y412" s="42">
        <f t="shared" si="179"/>
        <v>2.992870869154402E-3</v>
      </c>
      <c r="Z412" s="10">
        <f t="shared" si="206"/>
        <v>15.427395334713182</v>
      </c>
      <c r="AA412">
        <f t="shared" si="184"/>
        <v>4931174.880527921</v>
      </c>
      <c r="AB412" s="10">
        <f t="shared" si="185"/>
        <v>4.9311748805279212</v>
      </c>
      <c r="AC412" s="10">
        <f t="shared" si="186"/>
        <v>4.8301748805279212</v>
      </c>
      <c r="AD412" s="3">
        <f t="shared" si="187"/>
        <v>700.53297759650775</v>
      </c>
      <c r="AI412" s="94">
        <f t="shared" si="188"/>
        <v>0.59112751613417325</v>
      </c>
    </row>
    <row r="413" spans="2:35">
      <c r="B413" s="39">
        <f t="shared" si="189"/>
        <v>385</v>
      </c>
      <c r="C413" s="42">
        <f t="shared" si="190"/>
        <v>4.5701438848924454</v>
      </c>
      <c r="D413" s="10">
        <f t="shared" si="191"/>
        <v>5.3298561151075816</v>
      </c>
      <c r="E413" s="40">
        <f t="shared" si="192"/>
        <v>26.140287769784834</v>
      </c>
      <c r="F413" s="40">
        <f t="shared" si="193"/>
        <v>36.799999999999997</v>
      </c>
      <c r="G413" s="3">
        <f t="shared" si="194"/>
        <v>243.43884892086066</v>
      </c>
      <c r="H413" s="3">
        <f t="shared" si="195"/>
        <v>107.82541057508477</v>
      </c>
      <c r="I413">
        <f t="shared" si="180"/>
        <v>1.0782541057508477E-4</v>
      </c>
      <c r="J413" s="4">
        <f t="shared" si="196"/>
        <v>548.26654385162396</v>
      </c>
      <c r="K413" s="40">
        <f t="shared" si="197"/>
        <v>5.0847619399495425</v>
      </c>
      <c r="L413" s="40">
        <f t="shared" si="181"/>
        <v>0.91523806005045749</v>
      </c>
      <c r="M413" s="10">
        <f t="shared" si="198"/>
        <v>4.9311748805279212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13.74140774269938</v>
      </c>
      <c r="Q413" s="42">
        <f t="shared" si="200"/>
        <v>0.34213489610514203</v>
      </c>
      <c r="R413" s="4">
        <f t="shared" si="201"/>
        <v>128278.52927168508</v>
      </c>
      <c r="S413">
        <f t="shared" si="182"/>
        <v>1.2827852927168508E-4</v>
      </c>
      <c r="T413" s="41">
        <f t="shared" si="183"/>
        <v>1.9428449643564696E-4</v>
      </c>
      <c r="U413" s="42">
        <f t="shared" si="202"/>
        <v>0.23020223470450246</v>
      </c>
      <c r="V413" s="42">
        <f t="shared" si="203"/>
        <v>0.5969109134053614</v>
      </c>
      <c r="W413" s="42">
        <f t="shared" si="204"/>
        <v>0.59122303829697176</v>
      </c>
      <c r="X413" s="42">
        <f t="shared" si="205"/>
        <v>5.6878751083896395E-3</v>
      </c>
      <c r="Y413" s="42">
        <f t="shared" si="179"/>
        <v>2.9977843353143738E-3</v>
      </c>
      <c r="Z413" s="10">
        <f t="shared" si="206"/>
        <v>15.429869033874933</v>
      </c>
      <c r="AA413">
        <f t="shared" si="184"/>
        <v>4931949.3728705263</v>
      </c>
      <c r="AB413" s="10">
        <f t="shared" si="185"/>
        <v>4.9319493728705259</v>
      </c>
      <c r="AC413" s="10">
        <f t="shared" si="186"/>
        <v>4.8309493728705259</v>
      </c>
      <c r="AD413" s="3">
        <f t="shared" si="187"/>
        <v>700.64530425968474</v>
      </c>
      <c r="AI413" s="94">
        <f t="shared" si="188"/>
        <v>0.59122303829697176</v>
      </c>
    </row>
    <row r="414" spans="2:35">
      <c r="B414" s="39">
        <f t="shared" si="189"/>
        <v>386</v>
      </c>
      <c r="C414" s="42">
        <f t="shared" si="190"/>
        <v>4.5820143884895685</v>
      </c>
      <c r="D414" s="10">
        <f t="shared" si="191"/>
        <v>5.3179856115104585</v>
      </c>
      <c r="E414" s="40">
        <f t="shared" si="192"/>
        <v>26.16402877697908</v>
      </c>
      <c r="F414" s="40">
        <f t="shared" si="193"/>
        <v>36.799999999999997</v>
      </c>
      <c r="G414" s="3">
        <f t="shared" si="194"/>
        <v>243.34388489208368</v>
      </c>
      <c r="H414" s="3">
        <f t="shared" si="195"/>
        <v>107.82541057508477</v>
      </c>
      <c r="I414">
        <f t="shared" si="180"/>
        <v>1.0782541057508477E-4</v>
      </c>
      <c r="J414" s="4">
        <f t="shared" si="196"/>
        <v>549.24181764088189</v>
      </c>
      <c r="K414" s="40">
        <f t="shared" si="197"/>
        <v>5.0938068745716905</v>
      </c>
      <c r="L414" s="40">
        <f t="shared" si="181"/>
        <v>0.90619312542830954</v>
      </c>
      <c r="M414" s="10">
        <f t="shared" si="198"/>
        <v>4.9319493728705259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13.742096181610084</v>
      </c>
      <c r="Q414" s="42">
        <f t="shared" si="200"/>
        <v>0.34299870199328658</v>
      </c>
      <c r="R414" s="4">
        <f t="shared" si="201"/>
        <v>127991.16167730253</v>
      </c>
      <c r="S414">
        <f t="shared" si="182"/>
        <v>1.2799116167730253E-4</v>
      </c>
      <c r="T414" s="41">
        <f t="shared" si="183"/>
        <v>1.9457186403002951E-4</v>
      </c>
      <c r="U414" s="42">
        <f t="shared" si="202"/>
        <v>0.22968653918800322</v>
      </c>
      <c r="V414" s="42">
        <f t="shared" si="203"/>
        <v>0.59700393754776526</v>
      </c>
      <c r="W414" s="42">
        <f t="shared" si="204"/>
        <v>0.59131783770429314</v>
      </c>
      <c r="X414" s="42">
        <f t="shared" si="205"/>
        <v>5.6860998434721255E-3</v>
      </c>
      <c r="Y414" s="42">
        <f t="shared" ref="Y414:Y477" si="209">IF((X414*(Q414-Q413)+Y413)&lt;0,0,X414*(Q414-Q413)+Y413)</f>
        <v>3.0026960218397427E-3</v>
      </c>
      <c r="Z414" s="10">
        <f t="shared" si="206"/>
        <v>15.43232387071297</v>
      </c>
      <c r="AA414">
        <f t="shared" si="184"/>
        <v>4932717.9595939256</v>
      </c>
      <c r="AB414" s="10">
        <f t="shared" si="185"/>
        <v>4.9327179595939254</v>
      </c>
      <c r="AC414" s="10">
        <f t="shared" si="186"/>
        <v>4.8317179595939255</v>
      </c>
      <c r="AD414" s="3">
        <f t="shared" si="187"/>
        <v>700.75677441536266</v>
      </c>
      <c r="AI414" s="94">
        <f t="shared" si="188"/>
        <v>0.59131783770429314</v>
      </c>
    </row>
    <row r="415" spans="2:35">
      <c r="B415" s="39">
        <f t="shared" si="189"/>
        <v>387</v>
      </c>
      <c r="C415" s="42">
        <f t="shared" si="190"/>
        <v>4.5938848920866917</v>
      </c>
      <c r="D415" s="10">
        <f t="shared" si="191"/>
        <v>5.3061151079133353</v>
      </c>
      <c r="E415" s="40">
        <f t="shared" si="192"/>
        <v>26.187769784173327</v>
      </c>
      <c r="F415" s="40">
        <f t="shared" si="193"/>
        <v>36.799999999999997</v>
      </c>
      <c r="G415" s="3">
        <f t="shared" si="194"/>
        <v>243.24892086330669</v>
      </c>
      <c r="H415" s="3">
        <f t="shared" si="195"/>
        <v>107.82541057508477</v>
      </c>
      <c r="I415">
        <f t="shared" si="180"/>
        <v>1.0782541057508477E-4</v>
      </c>
      <c r="J415" s="4">
        <f t="shared" si="196"/>
        <v>550.21797678659129</v>
      </c>
      <c r="K415" s="40">
        <f t="shared" si="197"/>
        <v>5.1028600202124359</v>
      </c>
      <c r="L415" s="40">
        <f t="shared" si="181"/>
        <v>0.8971399797875641</v>
      </c>
      <c r="M415" s="10">
        <f t="shared" si="198"/>
        <v>4.9327179595939254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13.742779298292982</v>
      </c>
      <c r="Q415" s="42">
        <f t="shared" si="200"/>
        <v>0.34386246494395828</v>
      </c>
      <c r="R415" s="4">
        <f t="shared" si="201"/>
        <v>127703.76395277497</v>
      </c>
      <c r="S415">
        <f t="shared" si="182"/>
        <v>1.2770376395277496E-4</v>
      </c>
      <c r="T415" s="41">
        <f t="shared" si="183"/>
        <v>1.9485926175455707E-4</v>
      </c>
      <c r="U415" s="42">
        <f t="shared" si="202"/>
        <v>0.22917078960145229</v>
      </c>
      <c r="V415" s="42">
        <f t="shared" si="203"/>
        <v>0.59709621273968783</v>
      </c>
      <c r="W415" s="42">
        <f t="shared" si="204"/>
        <v>0.59141191425204609</v>
      </c>
      <c r="X415" s="42">
        <f t="shared" si="205"/>
        <v>5.6842984876417368E-3</v>
      </c>
      <c r="Y415" s="42">
        <f t="shared" si="209"/>
        <v>3.007605908273927E-3</v>
      </c>
      <c r="Z415" s="10">
        <f t="shared" si="206"/>
        <v>15.434759842528191</v>
      </c>
      <c r="AA415">
        <f t="shared" si="184"/>
        <v>4933480.6398530528</v>
      </c>
      <c r="AB415" s="10">
        <f t="shared" si="185"/>
        <v>4.9334806398530526</v>
      </c>
      <c r="AC415" s="10">
        <f t="shared" si="186"/>
        <v>4.8324806398530527</v>
      </c>
      <c r="AD415" s="3">
        <f t="shared" si="187"/>
        <v>700.86738794097937</v>
      </c>
      <c r="AI415" s="94">
        <f t="shared" si="188"/>
        <v>0.59141191425204609</v>
      </c>
    </row>
    <row r="416" spans="2:35">
      <c r="B416" s="39">
        <f t="shared" si="189"/>
        <v>388</v>
      </c>
      <c r="C416" s="42">
        <f t="shared" si="190"/>
        <v>4.6057553956838149</v>
      </c>
      <c r="D416" s="10">
        <f t="shared" si="191"/>
        <v>5.2942446043162121</v>
      </c>
      <c r="E416" s="40">
        <f t="shared" si="192"/>
        <v>26.211510791367573</v>
      </c>
      <c r="F416" s="40">
        <f t="shared" si="193"/>
        <v>36.799999999999997</v>
      </c>
      <c r="G416" s="3">
        <f t="shared" si="194"/>
        <v>243.15395683452971</v>
      </c>
      <c r="H416" s="3">
        <f t="shared" si="195"/>
        <v>107.82541057508477</v>
      </c>
      <c r="I416">
        <f t="shared" si="180"/>
        <v>1.0782541057508477E-4</v>
      </c>
      <c r="J416" s="4">
        <f t="shared" si="196"/>
        <v>551.19502128875206</v>
      </c>
      <c r="K416" s="40">
        <f t="shared" si="197"/>
        <v>5.1119213768717771</v>
      </c>
      <c r="L416" s="40">
        <f t="shared" si="181"/>
        <v>0.88807862312822294</v>
      </c>
      <c r="M416" s="10">
        <f t="shared" si="198"/>
        <v>4.9334806398530526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13.743457093687097</v>
      </c>
      <c r="Q416" s="42">
        <f t="shared" si="200"/>
        <v>0.34472618529584675</v>
      </c>
      <c r="R416" s="4">
        <f t="shared" si="201"/>
        <v>127416.33635033347</v>
      </c>
      <c r="S416">
        <f t="shared" si="182"/>
        <v>1.2741633635033348E-4</v>
      </c>
      <c r="T416" s="41">
        <f t="shared" si="183"/>
        <v>1.9514668935699856E-4</v>
      </c>
      <c r="U416" s="42">
        <f t="shared" si="202"/>
        <v>0.22865498639749093</v>
      </c>
      <c r="V416" s="42">
        <f t="shared" si="203"/>
        <v>0.59718773887124776</v>
      </c>
      <c r="W416" s="42">
        <f t="shared" si="204"/>
        <v>0.59150526783679269</v>
      </c>
      <c r="X416" s="42">
        <f t="shared" si="205"/>
        <v>5.6824710344550722E-3</v>
      </c>
      <c r="Y416" s="42">
        <f t="shared" si="209"/>
        <v>3.0125139741554027E-3</v>
      </c>
      <c r="Z416" s="10">
        <f t="shared" si="206"/>
        <v>15.437176946642188</v>
      </c>
      <c r="AA416">
        <f t="shared" si="184"/>
        <v>4934237.4128093263</v>
      </c>
      <c r="AB416" s="10">
        <f t="shared" si="185"/>
        <v>4.9342374128093267</v>
      </c>
      <c r="AC416" s="10">
        <f t="shared" si="186"/>
        <v>4.8332374128093267</v>
      </c>
      <c r="AD416" s="3">
        <f t="shared" si="187"/>
        <v>700.97714471491315</v>
      </c>
      <c r="AI416" s="94">
        <f t="shared" si="188"/>
        <v>0.59150526783679269</v>
      </c>
    </row>
    <row r="417" spans="2:35">
      <c r="B417" s="39">
        <f t="shared" si="189"/>
        <v>389</v>
      </c>
      <c r="C417" s="42">
        <f t="shared" si="190"/>
        <v>4.617625899280938</v>
      </c>
      <c r="D417" s="10">
        <f t="shared" si="191"/>
        <v>5.282374100719089</v>
      </c>
      <c r="E417" s="40">
        <f t="shared" si="192"/>
        <v>26.235251798561819</v>
      </c>
      <c r="F417" s="40">
        <f t="shared" si="193"/>
        <v>36.799999999999997</v>
      </c>
      <c r="G417" s="3">
        <f t="shared" si="194"/>
        <v>243.05899280575272</v>
      </c>
      <c r="H417" s="3">
        <f t="shared" si="195"/>
        <v>107.82541057508477</v>
      </c>
      <c r="I417">
        <f t="shared" si="180"/>
        <v>1.0782541057508477E-4</v>
      </c>
      <c r="J417" s="4">
        <f t="shared" si="196"/>
        <v>552.17295114736442</v>
      </c>
      <c r="K417" s="40">
        <f t="shared" si="197"/>
        <v>5.1209909445497166</v>
      </c>
      <c r="L417" s="40">
        <f t="shared" si="181"/>
        <v>0.87900905545028341</v>
      </c>
      <c r="M417" s="10">
        <f t="shared" si="198"/>
        <v>4.9342374128093267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13.744129568723801</v>
      </c>
      <c r="Q417" s="42">
        <f t="shared" si="200"/>
        <v>0.34558986338748349</v>
      </c>
      <c r="R417" s="4">
        <f t="shared" si="201"/>
        <v>127128.87912220899</v>
      </c>
      <c r="S417">
        <f t="shared" si="182"/>
        <v>1.2712887912220898E-4</v>
      </c>
      <c r="T417" s="41">
        <f t="shared" si="183"/>
        <v>1.9543414658512305E-4</v>
      </c>
      <c r="U417" s="42">
        <f t="shared" si="202"/>
        <v>0.22813913002876013</v>
      </c>
      <c r="V417" s="42">
        <f t="shared" si="203"/>
        <v>0.59727851583362457</v>
      </c>
      <c r="W417" s="42">
        <f t="shared" si="204"/>
        <v>0.59159789835588894</v>
      </c>
      <c r="X417" s="42">
        <f t="shared" si="205"/>
        <v>5.6806174777356278E-3</v>
      </c>
      <c r="Y417" s="42">
        <f t="shared" si="209"/>
        <v>3.0174201990178918E-3</v>
      </c>
      <c r="Z417" s="10">
        <f t="shared" si="206"/>
        <v>15.439575180397803</v>
      </c>
      <c r="AA417">
        <f t="shared" si="184"/>
        <v>4934988.2776308134</v>
      </c>
      <c r="AB417" s="10">
        <f t="shared" si="185"/>
        <v>4.9349882776308132</v>
      </c>
      <c r="AC417" s="10">
        <f t="shared" si="186"/>
        <v>4.8339882776308132</v>
      </c>
      <c r="AD417" s="3">
        <f t="shared" si="187"/>
        <v>701.08604461650668</v>
      </c>
      <c r="AI417" s="94">
        <f t="shared" si="188"/>
        <v>0.59159789835588894</v>
      </c>
    </row>
    <row r="418" spans="2:35">
      <c r="B418" s="39">
        <f t="shared" si="189"/>
        <v>390</v>
      </c>
      <c r="C418" s="42">
        <f t="shared" si="190"/>
        <v>4.6294964028780612</v>
      </c>
      <c r="D418" s="10">
        <f t="shared" si="191"/>
        <v>5.2705035971219658</v>
      </c>
      <c r="E418" s="40">
        <f t="shared" si="192"/>
        <v>26.258992805756066</v>
      </c>
      <c r="F418" s="40">
        <f t="shared" si="193"/>
        <v>36.799999999999997</v>
      </c>
      <c r="G418" s="3">
        <f t="shared" si="194"/>
        <v>242.96402877697574</v>
      </c>
      <c r="H418" s="3">
        <f t="shared" si="195"/>
        <v>107.82541057508477</v>
      </c>
      <c r="I418">
        <f t="shared" si="180"/>
        <v>1.0782541057508477E-4</v>
      </c>
      <c r="J418" s="4">
        <f t="shared" si="196"/>
        <v>553.15176636242813</v>
      </c>
      <c r="K418" s="40">
        <f t="shared" si="197"/>
        <v>5.1300687232462527</v>
      </c>
      <c r="L418" s="40">
        <f t="shared" si="181"/>
        <v>0.86993127675374726</v>
      </c>
      <c r="M418" s="10">
        <f t="shared" si="198"/>
        <v>4.9349882776308132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13.74479672432699</v>
      </c>
      <c r="Q418" s="42">
        <f t="shared" si="200"/>
        <v>0.34645349955724319</v>
      </c>
      <c r="R418" s="4">
        <f t="shared" si="201"/>
        <v>126841.39252063267</v>
      </c>
      <c r="S418">
        <f t="shared" si="182"/>
        <v>1.2684139252063266E-4</v>
      </c>
      <c r="T418" s="41">
        <f t="shared" si="183"/>
        <v>1.9572163318669938E-4</v>
      </c>
      <c r="U418" s="42">
        <f t="shared" si="202"/>
        <v>0.22762322094790133</v>
      </c>
      <c r="V418" s="42">
        <f t="shared" si="203"/>
        <v>0.59736854351797708</v>
      </c>
      <c r="W418" s="42">
        <f t="shared" si="204"/>
        <v>0.59168980570750451</v>
      </c>
      <c r="X418" s="42">
        <f t="shared" si="205"/>
        <v>5.6787378104725672E-3</v>
      </c>
      <c r="Y418" s="42">
        <f t="shared" si="209"/>
        <v>3.0223245623895978E-3</v>
      </c>
      <c r="Z418" s="10">
        <f t="shared" si="206"/>
        <v>15.441954541154859</v>
      </c>
      <c r="AA418">
        <f t="shared" si="184"/>
        <v>4935733.2334908983</v>
      </c>
      <c r="AB418" s="10">
        <f t="shared" si="185"/>
        <v>4.9357332334908985</v>
      </c>
      <c r="AC418" s="10">
        <f t="shared" si="186"/>
        <v>4.8347332334908986</v>
      </c>
      <c r="AD418" s="3">
        <f t="shared" si="187"/>
        <v>701.19408752587356</v>
      </c>
      <c r="AI418" s="94">
        <f t="shared" si="188"/>
        <v>0.59168980570750451</v>
      </c>
    </row>
    <row r="419" spans="2:35">
      <c r="B419" s="39">
        <f t="shared" si="189"/>
        <v>391</v>
      </c>
      <c r="C419" s="42">
        <f t="shared" si="190"/>
        <v>4.6413669064751844</v>
      </c>
      <c r="D419" s="10">
        <f t="shared" si="191"/>
        <v>5.2586330935248426</v>
      </c>
      <c r="E419" s="40">
        <f t="shared" si="192"/>
        <v>26.282733812950312</v>
      </c>
      <c r="F419" s="40">
        <f t="shared" si="193"/>
        <v>36.799999999999997</v>
      </c>
      <c r="G419" s="3">
        <f t="shared" si="194"/>
        <v>242.86906474819875</v>
      </c>
      <c r="H419" s="3">
        <f t="shared" si="195"/>
        <v>107.82541057508477</v>
      </c>
      <c r="I419">
        <f t="shared" si="180"/>
        <v>1.0782541057508477E-4</v>
      </c>
      <c r="J419" s="4">
        <f t="shared" si="196"/>
        <v>554.13146693394333</v>
      </c>
      <c r="K419" s="40">
        <f t="shared" si="197"/>
        <v>5.1391547129613855</v>
      </c>
      <c r="L419" s="40">
        <f t="shared" si="181"/>
        <v>0.86084528703861452</v>
      </c>
      <c r="M419" s="10">
        <f t="shared" si="198"/>
        <v>4.9357332334908985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13.745458561411901</v>
      </c>
      <c r="Q419" s="42">
        <f t="shared" si="200"/>
        <v>0.34731709414334511</v>
      </c>
      <c r="R419" s="4">
        <f t="shared" si="201"/>
        <v>126553.8767978355</v>
      </c>
      <c r="S419">
        <f t="shared" si="182"/>
        <v>1.2655387679783551E-4</v>
      </c>
      <c r="T419" s="41">
        <f t="shared" si="183"/>
        <v>1.9600914890949652E-4</v>
      </c>
      <c r="U419" s="42">
        <f t="shared" si="202"/>
        <v>0.22710725960755571</v>
      </c>
      <c r="V419" s="42">
        <f t="shared" si="203"/>
        <v>0.5974578218172546</v>
      </c>
      <c r="W419" s="42">
        <f t="shared" si="204"/>
        <v>0.59178098979046034</v>
      </c>
      <c r="X419" s="42">
        <f t="shared" si="205"/>
        <v>5.676832026794254E-3</v>
      </c>
      <c r="Y419" s="42">
        <f t="shared" si="209"/>
        <v>3.0272270437941475E-3</v>
      </c>
      <c r="Z419" s="10">
        <f t="shared" si="206"/>
        <v>15.444315026294571</v>
      </c>
      <c r="AA419">
        <f t="shared" si="184"/>
        <v>4936472.279569665</v>
      </c>
      <c r="AB419" s="10">
        <f t="shared" si="185"/>
        <v>4.9364722795696654</v>
      </c>
      <c r="AC419" s="10">
        <f t="shared" si="186"/>
        <v>4.8354722795696654</v>
      </c>
      <c r="AD419" s="3">
        <f t="shared" si="187"/>
        <v>701.30127332409938</v>
      </c>
      <c r="AI419" s="94">
        <f t="shared" si="188"/>
        <v>0.59178098979046034</v>
      </c>
    </row>
    <row r="420" spans="2:35">
      <c r="B420" s="39">
        <f t="shared" si="189"/>
        <v>392</v>
      </c>
      <c r="C420" s="42">
        <f t="shared" si="190"/>
        <v>4.6532374100723075</v>
      </c>
      <c r="D420" s="10">
        <f t="shared" si="191"/>
        <v>5.2467625899277195</v>
      </c>
      <c r="E420" s="40">
        <f t="shared" si="192"/>
        <v>26.306474820144558</v>
      </c>
      <c r="F420" s="40">
        <f t="shared" si="193"/>
        <v>36.799999999999997</v>
      </c>
      <c r="G420" s="3">
        <f t="shared" si="194"/>
        <v>242.77410071942177</v>
      </c>
      <c r="H420" s="3">
        <f t="shared" si="195"/>
        <v>107.82541057508477</v>
      </c>
      <c r="I420">
        <f t="shared" si="180"/>
        <v>1.0782541057508477E-4</v>
      </c>
      <c r="J420" s="4">
        <f t="shared" si="196"/>
        <v>555.11205286191</v>
      </c>
      <c r="K420" s="40">
        <f t="shared" si="197"/>
        <v>5.1482489136951157</v>
      </c>
      <c r="L420" s="40">
        <f t="shared" si="181"/>
        <v>0.85175108630488428</v>
      </c>
      <c r="M420" s="10">
        <f t="shared" si="198"/>
        <v>4.9364722795696654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13.746115080886341</v>
      </c>
      <c r="Q420" s="42">
        <f t="shared" si="200"/>
        <v>0.3481806474838543</v>
      </c>
      <c r="R420" s="4">
        <f t="shared" si="201"/>
        <v>126266.33220604855</v>
      </c>
      <c r="S420">
        <f t="shared" si="182"/>
        <v>1.2626633220604855E-4</v>
      </c>
      <c r="T420" s="41">
        <f t="shared" si="183"/>
        <v>1.9629669350128349E-4</v>
      </c>
      <c r="U420" s="42">
        <f t="shared" si="202"/>
        <v>0.22659124646036441</v>
      </c>
      <c r="V420" s="42">
        <f t="shared" si="203"/>
        <v>0.59754635062500017</v>
      </c>
      <c r="W420" s="42">
        <f t="shared" si="204"/>
        <v>0.5918714505043966</v>
      </c>
      <c r="X420" s="42">
        <f t="shared" si="205"/>
        <v>5.6749001206035654E-3</v>
      </c>
      <c r="Y420" s="42">
        <f t="shared" si="209"/>
        <v>3.0321276227503508E-3</v>
      </c>
      <c r="Z420" s="10">
        <f t="shared" si="206"/>
        <v>15.446656633217946</v>
      </c>
      <c r="AA420">
        <f t="shared" si="184"/>
        <v>4937205.4150533909</v>
      </c>
      <c r="AB420" s="10">
        <f t="shared" si="185"/>
        <v>4.9372054150533913</v>
      </c>
      <c r="AC420" s="10">
        <f t="shared" si="186"/>
        <v>4.8362054150533913</v>
      </c>
      <c r="AD420" s="3">
        <f t="shared" si="187"/>
        <v>701.40760189316768</v>
      </c>
      <c r="AI420" s="94">
        <f t="shared" si="188"/>
        <v>0.5918714505043966</v>
      </c>
    </row>
    <row r="421" spans="2:35">
      <c r="B421" s="39">
        <f t="shared" si="189"/>
        <v>393</v>
      </c>
      <c r="C421" s="42">
        <f t="shared" si="190"/>
        <v>4.6651079136694307</v>
      </c>
      <c r="D421" s="10">
        <f t="shared" si="191"/>
        <v>5.2348920863305963</v>
      </c>
      <c r="E421" s="40">
        <f t="shared" si="192"/>
        <v>26.330215827338805</v>
      </c>
      <c r="F421" s="40">
        <f t="shared" si="193"/>
        <v>36.799999999999997</v>
      </c>
      <c r="G421" s="3">
        <f t="shared" si="194"/>
        <v>242.67913669064478</v>
      </c>
      <c r="H421" s="3">
        <f t="shared" si="195"/>
        <v>107.82541057508477</v>
      </c>
      <c r="I421">
        <f t="shared" si="180"/>
        <v>1.0782541057508477E-4</v>
      </c>
      <c r="J421" s="4">
        <f t="shared" si="196"/>
        <v>556.09352414632826</v>
      </c>
      <c r="K421" s="40">
        <f t="shared" si="197"/>
        <v>5.1573513254474435</v>
      </c>
      <c r="L421" s="40">
        <f t="shared" si="181"/>
        <v>0.84264867455255654</v>
      </c>
      <c r="M421" s="10">
        <f t="shared" si="198"/>
        <v>4.9372054150533913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13.746766283650258</v>
      </c>
      <c r="Q421" s="42">
        <f t="shared" si="200"/>
        <v>0.34904415991668308</v>
      </c>
      <c r="R421" s="4">
        <f t="shared" si="201"/>
        <v>125978.75899750282</v>
      </c>
      <c r="S421">
        <f t="shared" si="182"/>
        <v>1.2597875899750282E-4</v>
      </c>
      <c r="T421" s="41">
        <f t="shared" si="183"/>
        <v>1.9658426670982922E-4</v>
      </c>
      <c r="U421" s="42">
        <f t="shared" si="202"/>
        <v>0.22607518195896867</v>
      </c>
      <c r="V421" s="42">
        <f t="shared" si="203"/>
        <v>0.59763412983547137</v>
      </c>
      <c r="W421" s="42">
        <f t="shared" si="204"/>
        <v>0.5919611877497124</v>
      </c>
      <c r="X421" s="42">
        <f t="shared" si="205"/>
        <v>5.6729420857589696E-3</v>
      </c>
      <c r="Y421" s="42">
        <f t="shared" si="209"/>
        <v>3.0370262787721212E-3</v>
      </c>
      <c r="Z421" s="10">
        <f t="shared" si="206"/>
        <v>15.448979359344985</v>
      </c>
      <c r="AA421">
        <f t="shared" si="184"/>
        <v>4937932.6391343046</v>
      </c>
      <c r="AB421" s="10">
        <f t="shared" si="185"/>
        <v>4.9379326391343046</v>
      </c>
      <c r="AC421" s="10">
        <f t="shared" si="186"/>
        <v>4.8369326391343046</v>
      </c>
      <c r="AD421" s="3">
        <f t="shared" si="187"/>
        <v>701.51307311592529</v>
      </c>
      <c r="AI421" s="94">
        <f t="shared" si="188"/>
        <v>0.5919611877497124</v>
      </c>
    </row>
    <row r="422" spans="2:35">
      <c r="B422" s="39">
        <f t="shared" si="189"/>
        <v>394</v>
      </c>
      <c r="C422" s="42">
        <f t="shared" si="190"/>
        <v>4.6769784172665538</v>
      </c>
      <c r="D422" s="10">
        <f t="shared" si="191"/>
        <v>5.2230215827334732</v>
      </c>
      <c r="E422" s="40">
        <f t="shared" si="192"/>
        <v>26.353956834533051</v>
      </c>
      <c r="F422" s="40">
        <f t="shared" si="193"/>
        <v>36.799999999999997</v>
      </c>
      <c r="G422" s="3">
        <f t="shared" si="194"/>
        <v>242.5841726618678</v>
      </c>
      <c r="H422" s="3">
        <f t="shared" si="195"/>
        <v>107.82541057508477</v>
      </c>
      <c r="I422">
        <f t="shared" si="180"/>
        <v>1.0782541057508477E-4</v>
      </c>
      <c r="J422" s="4">
        <f t="shared" si="196"/>
        <v>557.07588078719789</v>
      </c>
      <c r="K422" s="40">
        <f t="shared" si="197"/>
        <v>5.1664619482183678</v>
      </c>
      <c r="L422" s="40">
        <f t="shared" si="181"/>
        <v>0.83353805178163221</v>
      </c>
      <c r="M422" s="10">
        <f t="shared" si="198"/>
        <v>4.9379326391343046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13.747412170595526</v>
      </c>
      <c r="Q422" s="42">
        <f t="shared" si="200"/>
        <v>0.34990763177959217</v>
      </c>
      <c r="R422" s="4">
        <f t="shared" si="201"/>
        <v>125691.15742442942</v>
      </c>
      <c r="S422">
        <f t="shared" si="182"/>
        <v>1.2569115742442941E-4</v>
      </c>
      <c r="T422" s="41">
        <f t="shared" si="183"/>
        <v>1.9687186828290263E-4</v>
      </c>
      <c r="U422" s="42">
        <f t="shared" si="202"/>
        <v>0.2255590665560098</v>
      </c>
      <c r="V422" s="42">
        <f t="shared" si="203"/>
        <v>0.59772115934392145</v>
      </c>
      <c r="W422" s="42">
        <f t="shared" si="204"/>
        <v>0.59205020142753451</v>
      </c>
      <c r="X422" s="42">
        <f t="shared" si="205"/>
        <v>5.6709579163869428E-3</v>
      </c>
      <c r="Y422" s="42">
        <f t="shared" si="209"/>
        <v>3.0419229913686628E-3</v>
      </c>
      <c r="Z422" s="10">
        <f t="shared" si="206"/>
        <v>15.451283202115267</v>
      </c>
      <c r="AA422">
        <f t="shared" si="184"/>
        <v>4938653.9510107599</v>
      </c>
      <c r="AB422" s="10">
        <f t="shared" si="185"/>
        <v>4.9386539510107603</v>
      </c>
      <c r="AC422" s="10">
        <f t="shared" si="186"/>
        <v>4.8376539510107603</v>
      </c>
      <c r="AD422" s="3">
        <f t="shared" si="187"/>
        <v>701.61768687610731</v>
      </c>
      <c r="AI422" s="94">
        <f t="shared" si="188"/>
        <v>0.59205020142753451</v>
      </c>
    </row>
    <row r="423" spans="2:35">
      <c r="B423" s="39">
        <f t="shared" si="189"/>
        <v>395</v>
      </c>
      <c r="C423" s="42">
        <f t="shared" si="190"/>
        <v>4.688848920863677</v>
      </c>
      <c r="D423" s="10">
        <f t="shared" si="191"/>
        <v>5.21115107913635</v>
      </c>
      <c r="E423" s="40">
        <f t="shared" si="192"/>
        <v>26.377697841727297</v>
      </c>
      <c r="F423" s="40">
        <f t="shared" si="193"/>
        <v>36.799999999999997</v>
      </c>
      <c r="G423" s="3">
        <f t="shared" si="194"/>
        <v>242.48920863309081</v>
      </c>
      <c r="H423" s="3">
        <f t="shared" si="195"/>
        <v>107.82541057508477</v>
      </c>
      <c r="I423">
        <f t="shared" ref="I423:I486" si="210">H423/1000^2</f>
        <v>1.0782541057508477E-4</v>
      </c>
      <c r="J423" s="4">
        <f t="shared" si="196"/>
        <v>558.05912278451899</v>
      </c>
      <c r="K423" s="40">
        <f t="shared" si="197"/>
        <v>5.1755807820078896</v>
      </c>
      <c r="L423" s="40">
        <f t="shared" ref="L423:L486" si="211">IF((gstar-K423)&lt;0,0,gstar-K423)</f>
        <v>0.82441921799211038</v>
      </c>
      <c r="M423" s="10">
        <f t="shared" si="198"/>
        <v>4.9386539510107603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13.748052742606102</v>
      </c>
      <c r="Q423" s="42">
        <f t="shared" si="200"/>
        <v>0.35077106341019215</v>
      </c>
      <c r="R423" s="4">
        <f t="shared" si="201"/>
        <v>125403.52773905937</v>
      </c>
      <c r="S423">
        <f t="shared" ref="S423:S486" si="212">R423/1000^3</f>
        <v>1.2540352773905938E-4</v>
      </c>
      <c r="T423" s="41">
        <f t="shared" ref="T423:T486" si="213">(vc/1000^3-S423)</f>
        <v>1.9715949796827266E-4</v>
      </c>
      <c r="U423" s="42">
        <f t="shared" si="202"/>
        <v>0.225042900704129</v>
      </c>
      <c r="V423" s="42">
        <f t="shared" si="203"/>
        <v>0.59780743904659184</v>
      </c>
      <c r="W423" s="42">
        <f t="shared" si="204"/>
        <v>0.59213849143974029</v>
      </c>
      <c r="X423" s="42">
        <f t="shared" si="205"/>
        <v>5.6689476068515487E-3</v>
      </c>
      <c r="Y423" s="42">
        <f t="shared" si="209"/>
        <v>3.0468177400446326E-3</v>
      </c>
      <c r="Z423" s="10">
        <f t="shared" si="206"/>
        <v>15.45356815898838</v>
      </c>
      <c r="AA423">
        <f t="shared" ref="AA423:AA486" si="214">Z423*rat*to+patm*1000000</f>
        <v>4939369.3498873785</v>
      </c>
      <c r="AB423" s="10">
        <f t="shared" ref="AB423:AB486" si="215">AA423/1000000</f>
        <v>4.9393693498873787</v>
      </c>
      <c r="AC423" s="10">
        <f t="shared" ref="AC423:AC486" si="216">AB423-patm</f>
        <v>4.8383693498873788</v>
      </c>
      <c r="AD423" s="3">
        <f t="shared" ref="AD423:AD486" si="217">AC423*1000000/6895</f>
        <v>701.72144305835798</v>
      </c>
      <c r="AI423" s="94">
        <f t="shared" ref="AI423:AI486" si="218">($M423-patm)*1000000*$I423/SQRT(rat*to)*SQRT(k)*(2/(k+1))^((k+1)/2/(k-1))</f>
        <v>0.59213849143974029</v>
      </c>
    </row>
    <row r="424" spans="2:35">
      <c r="B424" s="39">
        <f t="shared" ref="B424:B487" si="219">1+B423</f>
        <v>396</v>
      </c>
      <c r="C424" s="42">
        <f t="shared" ref="C424:C487" si="220">xincp+C423</f>
        <v>4.7007194244608002</v>
      </c>
      <c r="D424" s="10">
        <f t="shared" ref="D424:D487" si="221">(F424-E424)/2</f>
        <v>5.1992805755392268</v>
      </c>
      <c r="E424" s="40">
        <f t="shared" ref="E424:E487" si="222">E423+ci*2*xincp</f>
        <v>26.401438848921543</v>
      </c>
      <c r="F424" s="40">
        <f t="shared" ref="F424:F487" si="223">F423-osi*2*xincp</f>
        <v>36.799999999999997</v>
      </c>
      <c r="G424" s="3">
        <f t="shared" ref="G424:G487" si="224">G423-ei*n*2*xincp</f>
        <v>242.39424460431383</v>
      </c>
      <c r="H424" s="3">
        <f t="shared" ref="H424:H487" si="225">PI()/4*(dto+erate*(two-D424)/two)^2</f>
        <v>107.82541057508477</v>
      </c>
      <c r="I424">
        <f t="shared" si="210"/>
        <v>1.0782541057508477E-4</v>
      </c>
      <c r="J424" s="4">
        <f t="shared" ref="J424:J487" si="226">PI()/4*dc^2-PI()/4*(F424^2-E424^2)</f>
        <v>559.04325013829146</v>
      </c>
      <c r="K424" s="40">
        <f t="shared" ref="K424:K487" si="227">J424/H424</f>
        <v>5.1847078268160072</v>
      </c>
      <c r="L424" s="40">
        <f t="shared" si="211"/>
        <v>0.81529217318399283</v>
      </c>
      <c r="M424" s="10">
        <f t="shared" ref="M424:M487" si="228">AB423</f>
        <v>4.9393693498873787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13.748688000558179</v>
      </c>
      <c r="Q424" s="42">
        <f t="shared" ref="Q424:Q487" si="230">xincp/P424+Q423</f>
        <v>0.35163445514594477</v>
      </c>
      <c r="R424" s="4">
        <f t="shared" ref="R424:R487" si="231">PI()/4*(F424^2-E424^2)*G424</f>
        <v>125115.87019362375</v>
      </c>
      <c r="S424">
        <f t="shared" si="212"/>
        <v>1.2511587019362375E-4</v>
      </c>
      <c r="T424" s="41">
        <f t="shared" si="213"/>
        <v>1.9744715551370828E-4</v>
      </c>
      <c r="U424" s="42">
        <f t="shared" ref="U424:U487" si="232">rhopgrain*R424/1000^2</f>
        <v>0.22452668485596747</v>
      </c>
      <c r="V424" s="42">
        <f t="shared" ref="V424:V487" si="233">(U423-U424)/(Q424-Q423)</f>
        <v>0.59789296884054999</v>
      </c>
      <c r="W424" s="42">
        <f t="shared" ref="W424:W487" si="234">IF(V424&lt;AI424,IF(AB423&gt;pbd,AI424,0),AI424)</f>
        <v>0.59222605768897363</v>
      </c>
      <c r="X424" s="42">
        <f t="shared" ref="X424:X487" si="235">V424-W424</f>
        <v>5.6669111515763593E-3</v>
      </c>
      <c r="Y424" s="42">
        <f t="shared" si="209"/>
        <v>3.0517105043001481E-3</v>
      </c>
      <c r="Z424" s="10">
        <f t="shared" ref="Z424:Z487" si="236">Y424/T424</f>
        <v>15.455834227443582</v>
      </c>
      <c r="AA424">
        <f t="shared" si="214"/>
        <v>4940078.8349749381</v>
      </c>
      <c r="AB424" s="10">
        <f t="shared" si="215"/>
        <v>4.9400788349749378</v>
      </c>
      <c r="AC424" s="10">
        <f t="shared" si="216"/>
        <v>4.8390788349749378</v>
      </c>
      <c r="AD424" s="3">
        <f t="shared" si="217"/>
        <v>701.82434154821442</v>
      </c>
      <c r="AI424" s="94">
        <f t="shared" si="218"/>
        <v>0.59222605768897363</v>
      </c>
    </row>
    <row r="425" spans="2:35">
      <c r="B425" s="39">
        <f t="shared" si="219"/>
        <v>397</v>
      </c>
      <c r="C425" s="42">
        <f t="shared" si="220"/>
        <v>4.7125899280579233</v>
      </c>
      <c r="D425" s="10">
        <f t="shared" si="221"/>
        <v>5.1874100719421037</v>
      </c>
      <c r="E425" s="40">
        <f t="shared" si="222"/>
        <v>26.42517985611579</v>
      </c>
      <c r="F425" s="40">
        <f t="shared" si="223"/>
        <v>36.799999999999997</v>
      </c>
      <c r="G425" s="3">
        <f t="shared" si="224"/>
        <v>242.29928057553684</v>
      </c>
      <c r="H425" s="3">
        <f t="shared" si="225"/>
        <v>107.82541057508477</v>
      </c>
      <c r="I425">
        <f t="shared" si="210"/>
        <v>1.0782541057508477E-4</v>
      </c>
      <c r="J425" s="4">
        <f t="shared" si="226"/>
        <v>560.02826284851562</v>
      </c>
      <c r="K425" s="40">
        <f t="shared" si="227"/>
        <v>5.1938430826427231</v>
      </c>
      <c r="L425" s="40">
        <f t="shared" si="211"/>
        <v>0.8061569173572769</v>
      </c>
      <c r="M425" s="10">
        <f t="shared" si="228"/>
        <v>4.9400788349749378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13.749317945320071</v>
      </c>
      <c r="Q425" s="42">
        <f t="shared" si="230"/>
        <v>0.35249780732416419</v>
      </c>
      <c r="R425" s="4">
        <f t="shared" si="231"/>
        <v>124828.18504035351</v>
      </c>
      <c r="S425">
        <f t="shared" si="212"/>
        <v>1.2482818504035351E-4</v>
      </c>
      <c r="T425" s="41">
        <f t="shared" si="213"/>
        <v>1.9773484066697852E-4</v>
      </c>
      <c r="U425" s="42">
        <f t="shared" si="232"/>
        <v>0.22401041946416636</v>
      </c>
      <c r="V425" s="42">
        <f t="shared" si="233"/>
        <v>0.59797774862380337</v>
      </c>
      <c r="W425" s="42">
        <f t="shared" si="234"/>
        <v>0.59231290007863213</v>
      </c>
      <c r="X425" s="42">
        <f t="shared" si="235"/>
        <v>5.6648485451712416E-3</v>
      </c>
      <c r="Y425" s="42">
        <f t="shared" si="209"/>
        <v>3.0566012636309048E-3</v>
      </c>
      <c r="Z425" s="10">
        <f t="shared" si="236"/>
        <v>15.458081404980005</v>
      </c>
      <c r="AA425">
        <f t="shared" si="214"/>
        <v>4940782.4054904412</v>
      </c>
      <c r="AB425" s="10">
        <f t="shared" si="215"/>
        <v>4.9407824054904417</v>
      </c>
      <c r="AC425" s="10">
        <f t="shared" si="216"/>
        <v>4.8397824054904417</v>
      </c>
      <c r="AD425" s="3">
        <f t="shared" si="217"/>
        <v>701.92638223211623</v>
      </c>
      <c r="AI425" s="94">
        <f t="shared" si="218"/>
        <v>0.59231290007863213</v>
      </c>
    </row>
    <row r="426" spans="2:35">
      <c r="B426" s="39">
        <f t="shared" si="219"/>
        <v>398</v>
      </c>
      <c r="C426" s="42">
        <f t="shared" si="220"/>
        <v>4.7244604316550465</v>
      </c>
      <c r="D426" s="10">
        <f t="shared" si="221"/>
        <v>5.1755395683449805</v>
      </c>
      <c r="E426" s="40">
        <f t="shared" si="222"/>
        <v>26.448920863310036</v>
      </c>
      <c r="F426" s="40">
        <f t="shared" si="223"/>
        <v>36.799999999999997</v>
      </c>
      <c r="G426" s="3">
        <f t="shared" si="224"/>
        <v>242.20431654675986</v>
      </c>
      <c r="H426" s="3">
        <f t="shared" si="225"/>
        <v>107.82541057508477</v>
      </c>
      <c r="I426">
        <f t="shared" si="210"/>
        <v>1.0782541057508477E-4</v>
      </c>
      <c r="J426" s="4">
        <f t="shared" si="226"/>
        <v>561.01416091519104</v>
      </c>
      <c r="K426" s="40">
        <f t="shared" si="227"/>
        <v>5.2029865494880356</v>
      </c>
      <c r="L426" s="40">
        <f t="shared" si="211"/>
        <v>0.79701345051196437</v>
      </c>
      <c r="M426" s="10">
        <f t="shared" si="228"/>
        <v>4.9407824054904417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13.749942577752302</v>
      </c>
      <c r="Q426" s="42">
        <f t="shared" si="230"/>
        <v>0.35336112028201827</v>
      </c>
      <c r="R426" s="4">
        <f t="shared" si="231"/>
        <v>124540.47253147981</v>
      </c>
      <c r="S426">
        <f t="shared" si="212"/>
        <v>1.2454047253147982E-4</v>
      </c>
      <c r="T426" s="41">
        <f t="shared" si="213"/>
        <v>1.9802255317585222E-4</v>
      </c>
      <c r="U426" s="42">
        <f t="shared" si="232"/>
        <v>0.22349410498136707</v>
      </c>
      <c r="V426" s="42">
        <f t="shared" si="233"/>
        <v>0.59806177829495799</v>
      </c>
      <c r="W426" s="42">
        <f t="shared" si="234"/>
        <v>0.59239901851287535</v>
      </c>
      <c r="X426" s="42">
        <f t="shared" si="235"/>
        <v>5.6627597820826381E-3</v>
      </c>
      <c r="Y426" s="42">
        <f t="shared" si="209"/>
        <v>3.0614899975279918E-3</v>
      </c>
      <c r="Z426" s="10">
        <f t="shared" si="236"/>
        <v>15.46030968911537</v>
      </c>
      <c r="AA426">
        <f t="shared" si="214"/>
        <v>4941480.0606567096</v>
      </c>
      <c r="AB426" s="10">
        <f t="shared" si="215"/>
        <v>4.9414800606567093</v>
      </c>
      <c r="AC426" s="10">
        <f t="shared" si="216"/>
        <v>4.8404800606567093</v>
      </c>
      <c r="AD426" s="3">
        <f t="shared" si="217"/>
        <v>702.02756499734733</v>
      </c>
      <c r="AI426" s="94">
        <f t="shared" si="218"/>
        <v>0.59239901851287535</v>
      </c>
    </row>
    <row r="427" spans="2:35">
      <c r="B427" s="39">
        <f t="shared" si="219"/>
        <v>399</v>
      </c>
      <c r="C427" s="42">
        <f t="shared" si="220"/>
        <v>4.7363309352521696</v>
      </c>
      <c r="D427" s="10">
        <f t="shared" si="221"/>
        <v>5.1636690647478574</v>
      </c>
      <c r="E427" s="40">
        <f t="shared" si="222"/>
        <v>26.472661870504282</v>
      </c>
      <c r="F427" s="40">
        <f t="shared" si="223"/>
        <v>36.799999999999997</v>
      </c>
      <c r="G427" s="3">
        <f t="shared" si="224"/>
        <v>242.10935251798287</v>
      </c>
      <c r="H427" s="3">
        <f t="shared" si="225"/>
        <v>107.82541057508477</v>
      </c>
      <c r="I427">
        <f t="shared" si="210"/>
        <v>1.0782541057508477E-4</v>
      </c>
      <c r="J427" s="4">
        <f t="shared" si="226"/>
        <v>562.00094433831805</v>
      </c>
      <c r="K427" s="40">
        <f t="shared" si="227"/>
        <v>5.2121382273519457</v>
      </c>
      <c r="L427" s="40">
        <f t="shared" si="211"/>
        <v>0.78786177264805435</v>
      </c>
      <c r="M427" s="10">
        <f t="shared" si="228"/>
        <v>4.9414800606567093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13.750561898707238</v>
      </c>
      <c r="Q427" s="42">
        <f t="shared" si="230"/>
        <v>0.35422439435653003</v>
      </c>
      <c r="R427" s="4">
        <f t="shared" si="231"/>
        <v>124252.73291923362</v>
      </c>
      <c r="S427">
        <f t="shared" si="212"/>
        <v>1.2425273291923362E-4</v>
      </c>
      <c r="T427" s="41">
        <f t="shared" si="213"/>
        <v>1.9831029278809842E-4</v>
      </c>
      <c r="U427" s="42">
        <f t="shared" si="232"/>
        <v>0.22297774186021066</v>
      </c>
      <c r="V427" s="42">
        <f t="shared" si="233"/>
        <v>0.59814505775405269</v>
      </c>
      <c r="W427" s="42">
        <f t="shared" si="234"/>
        <v>0.59248441289657505</v>
      </c>
      <c r="X427" s="42">
        <f t="shared" si="235"/>
        <v>5.6606448574776369E-3</v>
      </c>
      <c r="Y427" s="42">
        <f t="shared" si="209"/>
        <v>3.0663766854784704E-3</v>
      </c>
      <c r="Z427" s="10">
        <f t="shared" si="236"/>
        <v>15.462519077388498</v>
      </c>
      <c r="AA427">
        <f t="shared" si="214"/>
        <v>4942171.7997031696</v>
      </c>
      <c r="AB427" s="10">
        <f t="shared" si="215"/>
        <v>4.9421717997031696</v>
      </c>
      <c r="AC427" s="10">
        <f t="shared" si="216"/>
        <v>4.8411717997031696</v>
      </c>
      <c r="AD427" s="3">
        <f t="shared" si="217"/>
        <v>702.12788973214936</v>
      </c>
      <c r="AI427" s="94">
        <f t="shared" si="218"/>
        <v>0.59248441289657505</v>
      </c>
    </row>
    <row r="428" spans="2:35">
      <c r="B428" s="39">
        <f t="shared" si="219"/>
        <v>400</v>
      </c>
      <c r="C428" s="42">
        <f t="shared" si="220"/>
        <v>4.7482014388492928</v>
      </c>
      <c r="D428" s="10">
        <f t="shared" si="221"/>
        <v>5.1517985611507342</v>
      </c>
      <c r="E428" s="40">
        <f t="shared" si="222"/>
        <v>26.496402877698529</v>
      </c>
      <c r="F428" s="40">
        <f t="shared" si="223"/>
        <v>36.799999999999997</v>
      </c>
      <c r="G428" s="3">
        <f t="shared" si="224"/>
        <v>242.01438848920588</v>
      </c>
      <c r="H428" s="3">
        <f t="shared" si="225"/>
        <v>107.82541057508477</v>
      </c>
      <c r="I428">
        <f t="shared" si="210"/>
        <v>1.0782541057508477E-4</v>
      </c>
      <c r="J428" s="4">
        <f t="shared" si="226"/>
        <v>562.98861311789642</v>
      </c>
      <c r="K428" s="40">
        <f t="shared" si="227"/>
        <v>5.2212981162344514</v>
      </c>
      <c r="L428" s="40">
        <f t="shared" si="211"/>
        <v>0.77870188376554861</v>
      </c>
      <c r="M428" s="10">
        <f t="shared" si="228"/>
        <v>4.9421717997031696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13.751175909029801</v>
      </c>
      <c r="Q428" s="42">
        <f t="shared" si="230"/>
        <v>0.35508762988457881</v>
      </c>
      <c r="R428" s="4">
        <f t="shared" si="231"/>
        <v>123964.96645584605</v>
      </c>
      <c r="S428">
        <f t="shared" si="212"/>
        <v>1.2396496645584605E-4</v>
      </c>
      <c r="T428" s="41">
        <f t="shared" si="213"/>
        <v>1.9859805925148599E-4</v>
      </c>
      <c r="U428" s="42">
        <f t="shared" si="232"/>
        <v>0.22246133055333853</v>
      </c>
      <c r="V428" s="42">
        <f t="shared" si="233"/>
        <v>0.59822758690134248</v>
      </c>
      <c r="W428" s="42">
        <f t="shared" si="234"/>
        <v>0.59256908313541168</v>
      </c>
      <c r="X428" s="42">
        <f t="shared" si="235"/>
        <v>5.6585037659308002E-3</v>
      </c>
      <c r="Y428" s="42">
        <f t="shared" si="209"/>
        <v>3.0712613069648199E-3</v>
      </c>
      <c r="Z428" s="10">
        <f t="shared" si="236"/>
        <v>15.464709567356156</v>
      </c>
      <c r="AA428">
        <f t="shared" si="214"/>
        <v>4942857.6218648674</v>
      </c>
      <c r="AB428" s="10">
        <f t="shared" si="215"/>
        <v>4.9428576218648672</v>
      </c>
      <c r="AC428" s="10">
        <f t="shared" si="216"/>
        <v>4.8418576218648672</v>
      </c>
      <c r="AD428" s="3">
        <f t="shared" si="217"/>
        <v>702.22735632557908</v>
      </c>
      <c r="AI428" s="94">
        <f t="shared" si="218"/>
        <v>0.59256908313541168</v>
      </c>
    </row>
    <row r="429" spans="2:35">
      <c r="B429" s="39">
        <f t="shared" si="219"/>
        <v>401</v>
      </c>
      <c r="C429" s="42">
        <f t="shared" si="220"/>
        <v>4.760071942446416</v>
      </c>
      <c r="D429" s="10">
        <f t="shared" si="221"/>
        <v>5.139928057553611</v>
      </c>
      <c r="E429" s="40">
        <f t="shared" si="222"/>
        <v>26.520143884892775</v>
      </c>
      <c r="F429" s="40">
        <f t="shared" si="223"/>
        <v>36.799999999999997</v>
      </c>
      <c r="G429" s="3">
        <f t="shared" si="224"/>
        <v>241.9194244604289</v>
      </c>
      <c r="H429" s="3">
        <f t="shared" si="225"/>
        <v>107.82541057508477</v>
      </c>
      <c r="I429">
        <f t="shared" si="210"/>
        <v>1.0782541057508477E-4</v>
      </c>
      <c r="J429" s="4">
        <f t="shared" si="226"/>
        <v>563.97716725392638</v>
      </c>
      <c r="K429" s="40">
        <f t="shared" si="227"/>
        <v>5.2304662161355555</v>
      </c>
      <c r="L429" s="40">
        <f t="shared" si="211"/>
        <v>0.76953378386444449</v>
      </c>
      <c r="M429" s="10">
        <f t="shared" si="228"/>
        <v>4.9428576218648672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13.7517846095566</v>
      </c>
      <c r="Q429" s="42">
        <f t="shared" si="230"/>
        <v>0.35595082720290172</v>
      </c>
      <c r="R429" s="4">
        <f t="shared" si="231"/>
        <v>123677.17339354806</v>
      </c>
      <c r="S429">
        <f t="shared" si="212"/>
        <v>1.2367717339354807E-4</v>
      </c>
      <c r="T429" s="41">
        <f t="shared" si="213"/>
        <v>1.9888585231378397E-4</v>
      </c>
      <c r="U429" s="42">
        <f t="shared" si="232"/>
        <v>0.22194487151339165</v>
      </c>
      <c r="V429" s="42">
        <f t="shared" si="233"/>
        <v>0.59830936563878256</v>
      </c>
      <c r="W429" s="42">
        <f t="shared" si="234"/>
        <v>0.59265302913575313</v>
      </c>
      <c r="X429" s="42">
        <f t="shared" si="235"/>
        <v>5.6563365030294355E-3</v>
      </c>
      <c r="Y429" s="42">
        <f t="shared" si="209"/>
        <v>3.0761438414657668E-3</v>
      </c>
      <c r="Z429" s="10">
        <f t="shared" si="236"/>
        <v>15.466881156596838</v>
      </c>
      <c r="AA429">
        <f t="shared" si="214"/>
        <v>4943537.5263836533</v>
      </c>
      <c r="AB429" s="10">
        <f t="shared" si="215"/>
        <v>4.9435375263836532</v>
      </c>
      <c r="AC429" s="10">
        <f t="shared" si="216"/>
        <v>4.8425375263836532</v>
      </c>
      <c r="AD429" s="3">
        <f t="shared" si="217"/>
        <v>702.32596466767995</v>
      </c>
      <c r="AI429" s="94">
        <f t="shared" si="218"/>
        <v>0.59265302913575313</v>
      </c>
    </row>
    <row r="430" spans="2:35">
      <c r="B430" s="39">
        <f t="shared" si="219"/>
        <v>402</v>
      </c>
      <c r="C430" s="42">
        <f t="shared" si="220"/>
        <v>4.7719424460435391</v>
      </c>
      <c r="D430" s="10">
        <f t="shared" si="221"/>
        <v>5.1280575539564879</v>
      </c>
      <c r="E430" s="40">
        <f t="shared" si="222"/>
        <v>26.543884892087021</v>
      </c>
      <c r="F430" s="40">
        <f t="shared" si="223"/>
        <v>36.799999999999997</v>
      </c>
      <c r="G430" s="3">
        <f t="shared" si="224"/>
        <v>241.82446043165191</v>
      </c>
      <c r="H430" s="3">
        <f t="shared" si="225"/>
        <v>107.82541057508477</v>
      </c>
      <c r="I430">
        <f t="shared" si="210"/>
        <v>1.0782541057508477E-4</v>
      </c>
      <c r="J430" s="4">
        <f t="shared" si="226"/>
        <v>564.96660674640782</v>
      </c>
      <c r="K430" s="40">
        <f t="shared" si="227"/>
        <v>5.2396425270552571</v>
      </c>
      <c r="L430" s="40">
        <f t="shared" si="211"/>
        <v>0.76035747294474287</v>
      </c>
      <c r="M430" s="10">
        <f t="shared" si="228"/>
        <v>4.9435375263836532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13.752388001116989</v>
      </c>
      <c r="Q430" s="42">
        <f t="shared" si="230"/>
        <v>0.35681398664809472</v>
      </c>
      <c r="R430" s="4">
        <f t="shared" si="231"/>
        <v>123389.35398457077</v>
      </c>
      <c r="S430">
        <f t="shared" si="212"/>
        <v>1.2338935398457078E-4</v>
      </c>
      <c r="T430" s="41">
        <f t="shared" si="213"/>
        <v>1.9917367172276126E-4</v>
      </c>
      <c r="U430" s="42">
        <f t="shared" si="232"/>
        <v>0.22142836519301148</v>
      </c>
      <c r="V430" s="42">
        <f t="shared" si="233"/>
        <v>0.59839039386828452</v>
      </c>
      <c r="W430" s="42">
        <f t="shared" si="234"/>
        <v>0.59273625080480052</v>
      </c>
      <c r="X430" s="42">
        <f t="shared" si="235"/>
        <v>5.6541430634839962E-3</v>
      </c>
      <c r="Y430" s="42">
        <f t="shared" si="209"/>
        <v>3.0810242684554856E-3</v>
      </c>
      <c r="Z430" s="10">
        <f t="shared" si="236"/>
        <v>15.469033842706384</v>
      </c>
      <c r="AA430">
        <f t="shared" si="214"/>
        <v>4944211.5125068063</v>
      </c>
      <c r="AB430" s="10">
        <f t="shared" si="215"/>
        <v>4.944211512506806</v>
      </c>
      <c r="AC430" s="10">
        <f t="shared" si="216"/>
        <v>4.843211512506806</v>
      </c>
      <c r="AD430" s="3">
        <f t="shared" si="217"/>
        <v>702.42371464928306</v>
      </c>
      <c r="AI430" s="94">
        <f t="shared" si="218"/>
        <v>0.59273625080480052</v>
      </c>
    </row>
    <row r="431" spans="2:35">
      <c r="B431" s="39">
        <f t="shared" si="219"/>
        <v>403</v>
      </c>
      <c r="C431" s="42">
        <f t="shared" si="220"/>
        <v>4.7838129496406623</v>
      </c>
      <c r="D431" s="10">
        <f t="shared" si="221"/>
        <v>5.1161870503593647</v>
      </c>
      <c r="E431" s="40">
        <f t="shared" si="222"/>
        <v>26.567625899281268</v>
      </c>
      <c r="F431" s="40">
        <f t="shared" si="223"/>
        <v>36.799999999999997</v>
      </c>
      <c r="G431" s="3">
        <f t="shared" si="224"/>
        <v>241.72949640287493</v>
      </c>
      <c r="H431" s="3">
        <f t="shared" si="225"/>
        <v>107.82541057508477</v>
      </c>
      <c r="I431">
        <f t="shared" si="210"/>
        <v>1.0782541057508477E-4</v>
      </c>
      <c r="J431" s="4">
        <f t="shared" si="226"/>
        <v>565.95693159534062</v>
      </c>
      <c r="K431" s="40">
        <f t="shared" si="227"/>
        <v>5.2488270489935545</v>
      </c>
      <c r="L431" s="40">
        <f t="shared" si="211"/>
        <v>0.75117295100644554</v>
      </c>
      <c r="M431" s="10">
        <f t="shared" si="228"/>
        <v>4.944211512506806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13.75298608453185</v>
      </c>
      <c r="Q431" s="42">
        <f t="shared" si="230"/>
        <v>0.35767710855661422</v>
      </c>
      <c r="R431" s="4">
        <f t="shared" si="231"/>
        <v>123101.50848114523</v>
      </c>
      <c r="S431">
        <f t="shared" si="212"/>
        <v>1.2310150848114524E-4</v>
      </c>
      <c r="T431" s="41">
        <f t="shared" si="213"/>
        <v>1.994615172261868E-4</v>
      </c>
      <c r="U431" s="42">
        <f t="shared" si="232"/>
        <v>0.22091181204483915</v>
      </c>
      <c r="V431" s="42">
        <f t="shared" si="233"/>
        <v>0.59847067149340683</v>
      </c>
      <c r="W431" s="42">
        <f t="shared" si="234"/>
        <v>0.59281874805041923</v>
      </c>
      <c r="X431" s="42">
        <f t="shared" si="235"/>
        <v>5.6519234429875942E-3</v>
      </c>
      <c r="Y431" s="42">
        <f t="shared" si="209"/>
        <v>3.0859025674044032E-3</v>
      </c>
      <c r="Z431" s="10">
        <f t="shared" si="236"/>
        <v>15.471167623301637</v>
      </c>
      <c r="AA431">
        <f t="shared" si="214"/>
        <v>4944879.5794881824</v>
      </c>
      <c r="AB431" s="10">
        <f t="shared" si="215"/>
        <v>4.9448795794881821</v>
      </c>
      <c r="AC431" s="10">
        <f t="shared" si="216"/>
        <v>4.8438795794881822</v>
      </c>
      <c r="AD431" s="3">
        <f t="shared" si="217"/>
        <v>702.52060616217295</v>
      </c>
      <c r="AI431" s="94">
        <f t="shared" si="218"/>
        <v>0.59281874805041923</v>
      </c>
    </row>
    <row r="432" spans="2:35">
      <c r="B432" s="39">
        <f t="shared" si="219"/>
        <v>404</v>
      </c>
      <c r="C432" s="42">
        <f t="shared" si="220"/>
        <v>4.7956834532377854</v>
      </c>
      <c r="D432" s="10">
        <f t="shared" si="221"/>
        <v>5.1043165467622416</v>
      </c>
      <c r="E432" s="40">
        <f t="shared" si="222"/>
        <v>26.591366906475514</v>
      </c>
      <c r="F432" s="40">
        <f t="shared" si="223"/>
        <v>36.799999999999997</v>
      </c>
      <c r="G432" s="3">
        <f t="shared" si="224"/>
        <v>241.63453237409794</v>
      </c>
      <c r="H432" s="3">
        <f t="shared" si="225"/>
        <v>107.82541057508477</v>
      </c>
      <c r="I432">
        <f t="shared" si="210"/>
        <v>1.0782541057508477E-4</v>
      </c>
      <c r="J432" s="4">
        <f t="shared" si="226"/>
        <v>566.9481418007249</v>
      </c>
      <c r="K432" s="40">
        <f t="shared" si="227"/>
        <v>5.2580197819504493</v>
      </c>
      <c r="L432" s="40">
        <f t="shared" si="211"/>
        <v>0.74198021804955072</v>
      </c>
      <c r="M432" s="10">
        <f t="shared" si="228"/>
        <v>4.9448795794881821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13.753578860614619</v>
      </c>
      <c r="Q432" s="42">
        <f t="shared" si="230"/>
        <v>0.35854019326477815</v>
      </c>
      <c r="R432" s="4">
        <f t="shared" si="231"/>
        <v>122813.63713550243</v>
      </c>
      <c r="S432">
        <f t="shared" si="212"/>
        <v>1.2281363713550244E-4</v>
      </c>
      <c r="T432" s="41">
        <f t="shared" si="213"/>
        <v>1.9974938857182959E-4</v>
      </c>
      <c r="U432" s="42">
        <f t="shared" si="232"/>
        <v>0.22039521252151587</v>
      </c>
      <c r="V432" s="42">
        <f t="shared" si="233"/>
        <v>0.59855019841825252</v>
      </c>
      <c r="W432" s="42">
        <f t="shared" si="234"/>
        <v>0.59290052078127997</v>
      </c>
      <c r="X432" s="42">
        <f t="shared" si="235"/>
        <v>5.6496776369725499E-3</v>
      </c>
      <c r="Y432" s="42">
        <f t="shared" si="209"/>
        <v>3.0907787177789298E-3</v>
      </c>
      <c r="Z432" s="10">
        <f t="shared" si="236"/>
        <v>15.473282496018706</v>
      </c>
      <c r="AA432">
        <f t="shared" si="214"/>
        <v>4945541.7265876681</v>
      </c>
      <c r="AB432" s="10">
        <f t="shared" si="215"/>
        <v>4.9455417265876678</v>
      </c>
      <c r="AC432" s="10">
        <f t="shared" si="216"/>
        <v>4.8445417265876678</v>
      </c>
      <c r="AD432" s="3">
        <f t="shared" si="217"/>
        <v>702.61663909900915</v>
      </c>
      <c r="AI432" s="94">
        <f t="shared" si="218"/>
        <v>0.59290052078127997</v>
      </c>
    </row>
    <row r="433" spans="2:35">
      <c r="B433" s="39">
        <f t="shared" si="219"/>
        <v>405</v>
      </c>
      <c r="C433" s="42">
        <f t="shared" si="220"/>
        <v>4.8075539568349086</v>
      </c>
      <c r="D433" s="10">
        <f t="shared" si="221"/>
        <v>5.0924460431651184</v>
      </c>
      <c r="E433" s="40">
        <f t="shared" si="222"/>
        <v>26.61510791366976</v>
      </c>
      <c r="F433" s="40">
        <f t="shared" si="223"/>
        <v>36.799999999999997</v>
      </c>
      <c r="G433" s="3">
        <f t="shared" si="224"/>
        <v>241.53956834532096</v>
      </c>
      <c r="H433" s="3">
        <f t="shared" si="225"/>
        <v>107.82541057508477</v>
      </c>
      <c r="I433">
        <f t="shared" si="210"/>
        <v>1.0782541057508477E-4</v>
      </c>
      <c r="J433" s="4">
        <f t="shared" si="226"/>
        <v>567.94023736256077</v>
      </c>
      <c r="K433" s="40">
        <f t="shared" si="227"/>
        <v>5.2672207259259416</v>
      </c>
      <c r="L433" s="40">
        <f t="shared" si="211"/>
        <v>0.73277927407405841</v>
      </c>
      <c r="M433" s="10">
        <f t="shared" si="228"/>
        <v>4.9455417265876678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13.754166330170827</v>
      </c>
      <c r="Q433" s="42">
        <f t="shared" si="230"/>
        <v>0.35940324110876737</v>
      </c>
      <c r="R433" s="4">
        <f t="shared" si="231"/>
        <v>122525.74019987344</v>
      </c>
      <c r="S433">
        <f t="shared" si="212"/>
        <v>1.2252574019987344E-4</v>
      </c>
      <c r="T433" s="41">
        <f t="shared" si="213"/>
        <v>2.000372855074586E-4</v>
      </c>
      <c r="U433" s="42">
        <f t="shared" si="232"/>
        <v>0.21987856707568287</v>
      </c>
      <c r="V433" s="42">
        <f t="shared" si="233"/>
        <v>0.59862897454784247</v>
      </c>
      <c r="W433" s="42">
        <f t="shared" si="234"/>
        <v>0.5929815689067911</v>
      </c>
      <c r="X433" s="42">
        <f t="shared" si="235"/>
        <v>5.6474056410513729E-3</v>
      </c>
      <c r="Y433" s="42">
        <f t="shared" si="209"/>
        <v>3.0956526990415715E-3</v>
      </c>
      <c r="Z433" s="10">
        <f t="shared" si="236"/>
        <v>15.475378458513161</v>
      </c>
      <c r="AA433">
        <f t="shared" si="214"/>
        <v>4946197.9530712441</v>
      </c>
      <c r="AB433" s="10">
        <f t="shared" si="215"/>
        <v>4.9461979530712439</v>
      </c>
      <c r="AC433" s="10">
        <f t="shared" si="216"/>
        <v>4.8451979530712439</v>
      </c>
      <c r="AD433" s="3">
        <f t="shared" si="217"/>
        <v>702.71181335333483</v>
      </c>
      <c r="AI433" s="94">
        <f t="shared" si="218"/>
        <v>0.5929815689067911</v>
      </c>
    </row>
    <row r="434" spans="2:35">
      <c r="B434" s="39">
        <f t="shared" si="219"/>
        <v>406</v>
      </c>
      <c r="C434" s="42">
        <f t="shared" si="220"/>
        <v>4.8194244604320318</v>
      </c>
      <c r="D434" s="10">
        <f t="shared" si="221"/>
        <v>5.0805755395679952</v>
      </c>
      <c r="E434" s="40">
        <f t="shared" si="222"/>
        <v>26.638848920864007</v>
      </c>
      <c r="F434" s="40">
        <f t="shared" si="223"/>
        <v>36.799999999999997</v>
      </c>
      <c r="G434" s="3">
        <f t="shared" si="224"/>
        <v>241.44460431654397</v>
      </c>
      <c r="H434" s="3">
        <f t="shared" si="225"/>
        <v>107.82541057508477</v>
      </c>
      <c r="I434">
        <f t="shared" si="210"/>
        <v>1.0782541057508477E-4</v>
      </c>
      <c r="J434" s="4">
        <f t="shared" si="226"/>
        <v>568.933218280848</v>
      </c>
      <c r="K434" s="40">
        <f t="shared" si="227"/>
        <v>5.2764298809200305</v>
      </c>
      <c r="L434" s="40">
        <f t="shared" si="211"/>
        <v>0.72357011907996949</v>
      </c>
      <c r="M434" s="10">
        <f t="shared" si="228"/>
        <v>4.9461979530712439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13.754748493998132</v>
      </c>
      <c r="Q434" s="42">
        <f t="shared" si="230"/>
        <v>0.36026625242462695</v>
      </c>
      <c r="R434" s="4">
        <f t="shared" si="231"/>
        <v>122237.81792648934</v>
      </c>
      <c r="S434">
        <f t="shared" si="212"/>
        <v>1.2223781792648934E-4</v>
      </c>
      <c r="T434" s="41">
        <f t="shared" si="213"/>
        <v>2.0032520778084269E-4</v>
      </c>
      <c r="U434" s="42">
        <f t="shared" si="232"/>
        <v>0.21936187615998143</v>
      </c>
      <c r="V434" s="42">
        <f t="shared" si="233"/>
        <v>0.59870699978806841</v>
      </c>
      <c r="W434" s="42">
        <f t="shared" si="234"/>
        <v>0.59306189233710715</v>
      </c>
      <c r="X434" s="42">
        <f t="shared" si="235"/>
        <v>5.6451074509612509E-3</v>
      </c>
      <c r="Y434" s="42">
        <f t="shared" si="209"/>
        <v>3.1005244906509946E-3</v>
      </c>
      <c r="Z434" s="10">
        <f t="shared" si="236"/>
        <v>15.477455508459984</v>
      </c>
      <c r="AA434">
        <f t="shared" si="214"/>
        <v>4946848.2582109701</v>
      </c>
      <c r="AB434" s="10">
        <f t="shared" si="215"/>
        <v>4.9468482582109701</v>
      </c>
      <c r="AC434" s="10">
        <f t="shared" si="216"/>
        <v>4.8458482582109701</v>
      </c>
      <c r="AD434" s="3">
        <f t="shared" si="217"/>
        <v>702.80612881957506</v>
      </c>
      <c r="AI434" s="94">
        <f t="shared" si="218"/>
        <v>0.59306189233710715</v>
      </c>
    </row>
    <row r="435" spans="2:35">
      <c r="B435" s="39">
        <f t="shared" si="219"/>
        <v>407</v>
      </c>
      <c r="C435" s="42">
        <f t="shared" si="220"/>
        <v>4.8312949640291549</v>
      </c>
      <c r="D435" s="10">
        <f t="shared" si="221"/>
        <v>5.0687050359708721</v>
      </c>
      <c r="E435" s="40">
        <f t="shared" si="222"/>
        <v>26.662589928058253</v>
      </c>
      <c r="F435" s="40">
        <f t="shared" si="223"/>
        <v>36.799999999999997</v>
      </c>
      <c r="G435" s="3">
        <f t="shared" si="224"/>
        <v>241.34964028776699</v>
      </c>
      <c r="H435" s="3">
        <f t="shared" si="225"/>
        <v>107.82541057508477</v>
      </c>
      <c r="I435">
        <f t="shared" si="210"/>
        <v>1.0782541057508477E-4</v>
      </c>
      <c r="J435" s="4">
        <f t="shared" si="226"/>
        <v>569.92708455558659</v>
      </c>
      <c r="K435" s="40">
        <f t="shared" si="227"/>
        <v>5.285647246932716</v>
      </c>
      <c r="L435" s="40">
        <f t="shared" si="211"/>
        <v>0.71435275306728396</v>
      </c>
      <c r="M435" s="10">
        <f t="shared" si="228"/>
        <v>4.9468482582109701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13.755325352886331</v>
      </c>
      <c r="Q435" s="42">
        <f t="shared" si="230"/>
        <v>0.36112922754826754</v>
      </c>
      <c r="R435" s="4">
        <f t="shared" si="231"/>
        <v>121949.87056758114</v>
      </c>
      <c r="S435">
        <f t="shared" si="212"/>
        <v>1.2194987056758114E-4</v>
      </c>
      <c r="T435" s="41">
        <f t="shared" si="213"/>
        <v>2.0061315513975091E-4</v>
      </c>
      <c r="U435" s="42">
        <f t="shared" si="232"/>
        <v>0.2188451402270527</v>
      </c>
      <c r="V435" s="42">
        <f t="shared" si="233"/>
        <v>0.59878427404581391</v>
      </c>
      <c r="W435" s="42">
        <f t="shared" si="234"/>
        <v>0.59314149098312696</v>
      </c>
      <c r="X435" s="42">
        <f t="shared" si="235"/>
        <v>5.6427830626869513E-3</v>
      </c>
      <c r="Y435" s="42">
        <f t="shared" si="209"/>
        <v>3.1053940720621939E-3</v>
      </c>
      <c r="Z435" s="10">
        <f t="shared" si="236"/>
        <v>15.479513643554021</v>
      </c>
      <c r="AA435">
        <f t="shared" si="214"/>
        <v>4947492.6412851233</v>
      </c>
      <c r="AB435" s="10">
        <f t="shared" si="215"/>
        <v>4.9474926412851232</v>
      </c>
      <c r="AC435" s="10">
        <f t="shared" si="216"/>
        <v>4.8464926412851232</v>
      </c>
      <c r="AD435" s="3">
        <f t="shared" si="217"/>
        <v>702.89958539305633</v>
      </c>
      <c r="AI435" s="94">
        <f t="shared" si="218"/>
        <v>0.59314149098312696</v>
      </c>
    </row>
    <row r="436" spans="2:35">
      <c r="B436" s="39">
        <f t="shared" si="219"/>
        <v>408</v>
      </c>
      <c r="C436" s="42">
        <f t="shared" si="220"/>
        <v>4.8431654676262781</v>
      </c>
      <c r="D436" s="10">
        <f t="shared" si="221"/>
        <v>5.0568345323737489</v>
      </c>
      <c r="E436" s="40">
        <f t="shared" si="222"/>
        <v>26.686330935252499</v>
      </c>
      <c r="F436" s="40">
        <f t="shared" si="223"/>
        <v>36.799999999999997</v>
      </c>
      <c r="G436" s="3">
        <f t="shared" si="224"/>
        <v>241.25467625899</v>
      </c>
      <c r="H436" s="3">
        <f t="shared" si="225"/>
        <v>107.82541057508477</v>
      </c>
      <c r="I436">
        <f t="shared" si="210"/>
        <v>1.0782541057508477E-4</v>
      </c>
      <c r="J436" s="4">
        <f t="shared" si="226"/>
        <v>570.92183618677677</v>
      </c>
      <c r="K436" s="40">
        <f t="shared" si="227"/>
        <v>5.2948728239639991</v>
      </c>
      <c r="L436" s="40">
        <f t="shared" si="211"/>
        <v>0.70512717603600095</v>
      </c>
      <c r="M436" s="10">
        <f t="shared" si="228"/>
        <v>4.9474926412851232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13.755896907617499</v>
      </c>
      <c r="Q436" s="42">
        <f t="shared" si="230"/>
        <v>0.36199216681546648</v>
      </c>
      <c r="R436" s="4">
        <f t="shared" si="231"/>
        <v>121661.8983753799</v>
      </c>
      <c r="S436">
        <f t="shared" si="212"/>
        <v>1.2166189837537989E-4</v>
      </c>
      <c r="T436" s="41">
        <f t="shared" si="213"/>
        <v>2.0090112733195213E-4</v>
      </c>
      <c r="U436" s="42">
        <f t="shared" si="232"/>
        <v>0.21832835972953799</v>
      </c>
      <c r="V436" s="42">
        <f t="shared" si="233"/>
        <v>0.59886079722871499</v>
      </c>
      <c r="W436" s="42">
        <f t="shared" si="234"/>
        <v>0.59322036475651019</v>
      </c>
      <c r="X436" s="42">
        <f t="shared" si="235"/>
        <v>5.6404324722048038E-3</v>
      </c>
      <c r="Y436" s="42">
        <f t="shared" si="209"/>
        <v>3.1102614227264433E-3</v>
      </c>
      <c r="Z436" s="10">
        <f t="shared" si="236"/>
        <v>15.481552861509376</v>
      </c>
      <c r="AA436">
        <f t="shared" si="214"/>
        <v>4948131.1015780093</v>
      </c>
      <c r="AB436" s="10">
        <f t="shared" si="215"/>
        <v>4.9481311015780092</v>
      </c>
      <c r="AC436" s="10">
        <f t="shared" si="216"/>
        <v>4.8471311015780092</v>
      </c>
      <c r="AD436" s="3">
        <f t="shared" si="217"/>
        <v>702.99218296997958</v>
      </c>
      <c r="AI436" s="94">
        <f t="shared" si="218"/>
        <v>0.59322036475651019</v>
      </c>
    </row>
    <row r="437" spans="2:35">
      <c r="B437" s="39">
        <f t="shared" si="219"/>
        <v>409</v>
      </c>
      <c r="C437" s="42">
        <f t="shared" si="220"/>
        <v>4.8550359712234012</v>
      </c>
      <c r="D437" s="10">
        <f t="shared" si="221"/>
        <v>5.0449640287766258</v>
      </c>
      <c r="E437" s="40">
        <f t="shared" si="222"/>
        <v>26.710071942446746</v>
      </c>
      <c r="F437" s="40">
        <f t="shared" si="223"/>
        <v>36.799999999999997</v>
      </c>
      <c r="G437" s="3">
        <f t="shared" si="224"/>
        <v>241.15971223021302</v>
      </c>
      <c r="H437" s="3">
        <f t="shared" si="225"/>
        <v>107.82541057508477</v>
      </c>
      <c r="I437">
        <f t="shared" si="210"/>
        <v>1.0782541057508477E-4</v>
      </c>
      <c r="J437" s="4">
        <f t="shared" si="226"/>
        <v>571.91747317441855</v>
      </c>
      <c r="K437" s="40">
        <f t="shared" si="227"/>
        <v>5.3041066120138805</v>
      </c>
      <c r="L437" s="40">
        <f t="shared" si="211"/>
        <v>0.69589338798611955</v>
      </c>
      <c r="M437" s="10">
        <f t="shared" si="228"/>
        <v>4.9481311015780092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13.756463158965799</v>
      </c>
      <c r="Q437" s="42">
        <f t="shared" si="230"/>
        <v>0.36285507056186922</v>
      </c>
      <c r="R437" s="4">
        <f t="shared" si="231"/>
        <v>121373.90160211665</v>
      </c>
      <c r="S437">
        <f t="shared" si="212"/>
        <v>1.2137390160211665E-4</v>
      </c>
      <c r="T437" s="41">
        <f t="shared" si="213"/>
        <v>2.0118912410521539E-4</v>
      </c>
      <c r="U437" s="42">
        <f t="shared" si="232"/>
        <v>0.21781153512007842</v>
      </c>
      <c r="V437" s="42">
        <f t="shared" si="233"/>
        <v>0.59893656924551986</v>
      </c>
      <c r="W437" s="42">
        <f t="shared" si="234"/>
        <v>0.59329851356965435</v>
      </c>
      <c r="X437" s="42">
        <f t="shared" si="235"/>
        <v>5.6380556758655054E-3</v>
      </c>
      <c r="Y437" s="42">
        <f t="shared" si="209"/>
        <v>3.115126522091575E-3</v>
      </c>
      <c r="Z437" s="10">
        <f t="shared" si="236"/>
        <v>15.483573160060406</v>
      </c>
      <c r="AA437">
        <f t="shared" si="214"/>
        <v>4948763.6383802779</v>
      </c>
      <c r="AB437" s="10">
        <f t="shared" si="215"/>
        <v>4.948763638380278</v>
      </c>
      <c r="AC437" s="10">
        <f t="shared" si="216"/>
        <v>4.847763638380278</v>
      </c>
      <c r="AD437" s="3">
        <f t="shared" si="217"/>
        <v>703.08392144746597</v>
      </c>
      <c r="AI437" s="94">
        <f t="shared" si="218"/>
        <v>0.59329851356965435</v>
      </c>
    </row>
    <row r="438" spans="2:35">
      <c r="B438" s="39">
        <f t="shared" si="219"/>
        <v>410</v>
      </c>
      <c r="C438" s="42">
        <f t="shared" si="220"/>
        <v>4.8669064748205244</v>
      </c>
      <c r="D438" s="10">
        <f t="shared" si="221"/>
        <v>5.0330935251795026</v>
      </c>
      <c r="E438" s="40">
        <f t="shared" si="222"/>
        <v>26.733812949640992</v>
      </c>
      <c r="F438" s="40">
        <f t="shared" si="223"/>
        <v>36.799999999999997</v>
      </c>
      <c r="G438" s="3">
        <f t="shared" si="224"/>
        <v>241.06474820143603</v>
      </c>
      <c r="H438" s="3">
        <f t="shared" si="225"/>
        <v>107.82541057508477</v>
      </c>
      <c r="I438">
        <f t="shared" si="210"/>
        <v>1.0782541057508477E-4</v>
      </c>
      <c r="J438" s="4">
        <f t="shared" si="226"/>
        <v>572.91399551851157</v>
      </c>
      <c r="K438" s="40">
        <f t="shared" si="227"/>
        <v>5.3133486110823567</v>
      </c>
      <c r="L438" s="40">
        <f t="shared" si="211"/>
        <v>0.68665138891764332</v>
      </c>
      <c r="M438" s="10">
        <f t="shared" si="228"/>
        <v>4.948763638380278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13.757024107697799</v>
      </c>
      <c r="Q438" s="42">
        <f t="shared" si="230"/>
        <v>0.36371793912299072</v>
      </c>
      <c r="R438" s="4">
        <f t="shared" si="231"/>
        <v>121085.88050002247</v>
      </c>
      <c r="S438">
        <f t="shared" si="212"/>
        <v>1.2108588050002247E-4</v>
      </c>
      <c r="T438" s="41">
        <f t="shared" si="213"/>
        <v>2.0147714520730956E-4</v>
      </c>
      <c r="U438" s="42">
        <f t="shared" si="232"/>
        <v>0.21729466685131529</v>
      </c>
      <c r="V438" s="42">
        <f t="shared" si="233"/>
        <v>0.59901159000547599</v>
      </c>
      <c r="W438" s="42">
        <f t="shared" si="234"/>
        <v>0.59337593733573368</v>
      </c>
      <c r="X438" s="42">
        <f t="shared" si="235"/>
        <v>5.6356526697423082E-3</v>
      </c>
      <c r="Y438" s="42">
        <f t="shared" si="209"/>
        <v>3.1199893496016962E-3</v>
      </c>
      <c r="Z438" s="10">
        <f t="shared" si="236"/>
        <v>15.485574536959954</v>
      </c>
      <c r="AA438">
        <f t="shared" si="214"/>
        <v>4949390.2509883652</v>
      </c>
      <c r="AB438" s="10">
        <f t="shared" si="215"/>
        <v>4.9493902509883654</v>
      </c>
      <c r="AC438" s="10">
        <f t="shared" si="216"/>
        <v>4.8483902509883654</v>
      </c>
      <c r="AD438" s="3">
        <f t="shared" si="217"/>
        <v>703.17480072347576</v>
      </c>
      <c r="AI438" s="94">
        <f t="shared" si="218"/>
        <v>0.59337593733573368</v>
      </c>
    </row>
    <row r="439" spans="2:35">
      <c r="B439" s="39">
        <f t="shared" si="219"/>
        <v>411</v>
      </c>
      <c r="C439" s="42">
        <f t="shared" si="220"/>
        <v>4.8787769784176476</v>
      </c>
      <c r="D439" s="10">
        <f t="shared" si="221"/>
        <v>5.0212230215823794</v>
      </c>
      <c r="E439" s="40">
        <f t="shared" si="222"/>
        <v>26.757553956835238</v>
      </c>
      <c r="F439" s="40">
        <f t="shared" si="223"/>
        <v>36.799999999999997</v>
      </c>
      <c r="G439" s="3">
        <f t="shared" si="224"/>
        <v>240.96978417265905</v>
      </c>
      <c r="H439" s="3">
        <f t="shared" si="225"/>
        <v>107.82541057508477</v>
      </c>
      <c r="I439">
        <f t="shared" si="210"/>
        <v>1.0782541057508477E-4</v>
      </c>
      <c r="J439" s="4">
        <f t="shared" si="226"/>
        <v>573.91140321905618</v>
      </c>
      <c r="K439" s="40">
        <f t="shared" si="227"/>
        <v>5.3225988211694313</v>
      </c>
      <c r="L439" s="40">
        <f t="shared" si="211"/>
        <v>0.67740117883056872</v>
      </c>
      <c r="M439" s="10">
        <f t="shared" si="228"/>
        <v>4.9493902509883654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13.757579754571962</v>
      </c>
      <c r="Q439" s="42">
        <f t="shared" si="230"/>
        <v>0.36458077283421658</v>
      </c>
      <c r="R439" s="4">
        <f t="shared" si="231"/>
        <v>120797.83532132838</v>
      </c>
      <c r="S439">
        <f t="shared" si="212"/>
        <v>1.2079783532132839E-4</v>
      </c>
      <c r="T439" s="41">
        <f t="shared" si="213"/>
        <v>2.0176519038600364E-4</v>
      </c>
      <c r="U439" s="42">
        <f t="shared" si="232"/>
        <v>0.21677775537588984</v>
      </c>
      <c r="V439" s="42">
        <f t="shared" si="233"/>
        <v>0.59908585941903036</v>
      </c>
      <c r="W439" s="42">
        <f t="shared" si="234"/>
        <v>0.59345263596863029</v>
      </c>
      <c r="X439" s="42">
        <f t="shared" si="235"/>
        <v>5.6332234504000711E-3</v>
      </c>
      <c r="Y439" s="42">
        <f t="shared" si="209"/>
        <v>3.1248498846975694E-3</v>
      </c>
      <c r="Z439" s="10">
        <f t="shared" si="236"/>
        <v>15.48755698998086</v>
      </c>
      <c r="AA439">
        <f t="shared" si="214"/>
        <v>4950010.9387049656</v>
      </c>
      <c r="AB439" s="10">
        <f t="shared" si="215"/>
        <v>4.950010938704966</v>
      </c>
      <c r="AC439" s="10">
        <f t="shared" si="216"/>
        <v>4.849010938704966</v>
      </c>
      <c r="AD439" s="3">
        <f t="shared" si="217"/>
        <v>703.26482069687677</v>
      </c>
      <c r="AI439" s="94">
        <f t="shared" si="218"/>
        <v>0.59345263596863029</v>
      </c>
    </row>
    <row r="440" spans="2:35">
      <c r="B440" s="39">
        <f t="shared" si="219"/>
        <v>412</v>
      </c>
      <c r="C440" s="42">
        <f t="shared" si="220"/>
        <v>4.8906474820147707</v>
      </c>
      <c r="D440" s="10">
        <f t="shared" si="221"/>
        <v>5.0093525179852563</v>
      </c>
      <c r="E440" s="40">
        <f t="shared" si="222"/>
        <v>26.781294964029485</v>
      </c>
      <c r="F440" s="40">
        <f t="shared" si="223"/>
        <v>36.799999999999997</v>
      </c>
      <c r="G440" s="3">
        <f t="shared" si="224"/>
        <v>240.87482014388206</v>
      </c>
      <c r="H440" s="3">
        <f t="shared" si="225"/>
        <v>107.82541057508477</v>
      </c>
      <c r="I440">
        <f t="shared" si="210"/>
        <v>1.0782541057508477E-4</v>
      </c>
      <c r="J440" s="4">
        <f t="shared" si="226"/>
        <v>574.90969627605216</v>
      </c>
      <c r="K440" s="40">
        <f t="shared" si="227"/>
        <v>5.3318572422751025</v>
      </c>
      <c r="L440" s="40">
        <f t="shared" si="211"/>
        <v>0.66814275772489751</v>
      </c>
      <c r="M440" s="10">
        <f t="shared" si="228"/>
        <v>4.950010938704966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13.758130100339089</v>
      </c>
      <c r="Q440" s="42">
        <f t="shared" si="230"/>
        <v>0.36544357203080441</v>
      </c>
      <c r="R440" s="4">
        <f t="shared" si="231"/>
        <v>120509.76631826544</v>
      </c>
      <c r="S440">
        <f t="shared" si="212"/>
        <v>1.2050976631826543E-4</v>
      </c>
      <c r="T440" s="41">
        <f t="shared" si="213"/>
        <v>2.0205325938906659E-4</v>
      </c>
      <c r="U440" s="42">
        <f t="shared" si="232"/>
        <v>0.21626080114644322</v>
      </c>
      <c r="V440" s="42">
        <f t="shared" si="233"/>
        <v>0.59915937739748726</v>
      </c>
      <c r="W440" s="42">
        <f t="shared" si="234"/>
        <v>0.5935286093829929</v>
      </c>
      <c r="X440" s="42">
        <f t="shared" si="235"/>
        <v>5.6307680144943584E-3</v>
      </c>
      <c r="Y440" s="42">
        <f t="shared" si="209"/>
        <v>3.1297081068166477E-3</v>
      </c>
      <c r="Z440" s="10">
        <f t="shared" si="236"/>
        <v>15.489520516915753</v>
      </c>
      <c r="AA440">
        <f t="shared" si="214"/>
        <v>4950625.7008389737</v>
      </c>
      <c r="AB440" s="10">
        <f t="shared" si="215"/>
        <v>4.950625700838974</v>
      </c>
      <c r="AC440" s="10">
        <f t="shared" si="216"/>
        <v>4.849625700838974</v>
      </c>
      <c r="AD440" s="3">
        <f t="shared" si="217"/>
        <v>703.35398126743632</v>
      </c>
      <c r="AI440" s="94">
        <f t="shared" si="218"/>
        <v>0.5935286093829929</v>
      </c>
    </row>
    <row r="441" spans="2:35">
      <c r="B441" s="39">
        <f t="shared" si="219"/>
        <v>413</v>
      </c>
      <c r="C441" s="42">
        <f t="shared" si="220"/>
        <v>4.9025179856118939</v>
      </c>
      <c r="D441" s="10">
        <f t="shared" si="221"/>
        <v>4.9974820143881331</v>
      </c>
      <c r="E441" s="40">
        <f t="shared" si="222"/>
        <v>26.805035971223731</v>
      </c>
      <c r="F441" s="40">
        <f t="shared" si="223"/>
        <v>36.799999999999997</v>
      </c>
      <c r="G441" s="3">
        <f t="shared" si="224"/>
        <v>240.77985611510508</v>
      </c>
      <c r="H441" s="3">
        <f t="shared" si="225"/>
        <v>107.82541057508477</v>
      </c>
      <c r="I441">
        <f t="shared" si="210"/>
        <v>1.0782541057508477E-4</v>
      </c>
      <c r="J441" s="4">
        <f t="shared" si="226"/>
        <v>575.90887468949973</v>
      </c>
      <c r="K441" s="40">
        <f t="shared" si="227"/>
        <v>5.3411238743993712</v>
      </c>
      <c r="L441" s="40">
        <f t="shared" si="211"/>
        <v>0.6588761256006288</v>
      </c>
      <c r="M441" s="10">
        <f t="shared" si="228"/>
        <v>4.950625700838974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13.758675145742261</v>
      </c>
      <c r="Q441" s="42">
        <f t="shared" si="230"/>
        <v>0.36630633704788507</v>
      </c>
      <c r="R441" s="4">
        <f t="shared" si="231"/>
        <v>120221.67374306468</v>
      </c>
      <c r="S441">
        <f t="shared" si="212"/>
        <v>1.2022167374306467E-4</v>
      </c>
      <c r="T441" s="41">
        <f t="shared" si="213"/>
        <v>2.0234135196426736E-4</v>
      </c>
      <c r="U441" s="42">
        <f t="shared" si="232"/>
        <v>0.21574380461561671</v>
      </c>
      <c r="V441" s="42">
        <f t="shared" si="233"/>
        <v>0.59923214385288492</v>
      </c>
      <c r="W441" s="42">
        <f t="shared" si="234"/>
        <v>0.59360385749422862</v>
      </c>
      <c r="X441" s="42">
        <f t="shared" si="235"/>
        <v>5.6282863586563092E-3</v>
      </c>
      <c r="Y441" s="42">
        <f t="shared" si="209"/>
        <v>3.1345639953930088E-3</v>
      </c>
      <c r="Z441" s="10">
        <f t="shared" si="236"/>
        <v>15.491465115576373</v>
      </c>
      <c r="AA441">
        <f t="shared" si="214"/>
        <v>4951234.5367052658</v>
      </c>
      <c r="AB441" s="10">
        <f t="shared" si="215"/>
        <v>4.9512345367052655</v>
      </c>
      <c r="AC441" s="10">
        <f t="shared" si="216"/>
        <v>4.8502345367052655</v>
      </c>
      <c r="AD441" s="3">
        <f t="shared" si="217"/>
        <v>703.44228233578906</v>
      </c>
      <c r="AI441" s="94">
        <f t="shared" si="218"/>
        <v>0.59360385749422862</v>
      </c>
    </row>
    <row r="442" spans="2:35">
      <c r="B442" s="39">
        <f t="shared" si="219"/>
        <v>414</v>
      </c>
      <c r="C442" s="42">
        <f t="shared" si="220"/>
        <v>4.9143884892090171</v>
      </c>
      <c r="D442" s="10">
        <f t="shared" si="221"/>
        <v>4.9856115107910099</v>
      </c>
      <c r="E442" s="40">
        <f t="shared" si="222"/>
        <v>26.828776978417977</v>
      </c>
      <c r="F442" s="40">
        <f t="shared" si="223"/>
        <v>36.799999999999997</v>
      </c>
      <c r="G442" s="3">
        <f t="shared" si="224"/>
        <v>240.68489208632809</v>
      </c>
      <c r="H442" s="3">
        <f t="shared" si="225"/>
        <v>107.82541057508477</v>
      </c>
      <c r="I442">
        <f t="shared" si="210"/>
        <v>1.0782541057508477E-4</v>
      </c>
      <c r="J442" s="4">
        <f t="shared" si="226"/>
        <v>576.90893845939866</v>
      </c>
      <c r="K442" s="40">
        <f t="shared" si="227"/>
        <v>5.3503987175422365</v>
      </c>
      <c r="L442" s="40">
        <f t="shared" si="211"/>
        <v>0.6496012824577635</v>
      </c>
      <c r="M442" s="10">
        <f t="shared" si="228"/>
        <v>4.9512345367052655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13.759214891516651</v>
      </c>
      <c r="Q442" s="42">
        <f t="shared" si="230"/>
        <v>0.36716906822046397</v>
      </c>
      <c r="R442" s="4">
        <f t="shared" si="231"/>
        <v>119933.55784795716</v>
      </c>
      <c r="S442">
        <f t="shared" si="212"/>
        <v>1.1993355784795715E-4</v>
      </c>
      <c r="T442" s="41">
        <f t="shared" si="213"/>
        <v>2.026294678593749E-4</v>
      </c>
      <c r="U442" s="42">
        <f t="shared" si="232"/>
        <v>0.2152267662360515</v>
      </c>
      <c r="V442" s="42">
        <f t="shared" si="233"/>
        <v>0.5993041586983161</v>
      </c>
      <c r="W442" s="42">
        <f t="shared" si="234"/>
        <v>0.59367838021847708</v>
      </c>
      <c r="X442" s="42">
        <f t="shared" si="235"/>
        <v>5.6257784798390276E-3</v>
      </c>
      <c r="Y442" s="42">
        <f t="shared" si="209"/>
        <v>3.1394175298575895E-3</v>
      </c>
      <c r="Z442" s="10">
        <f t="shared" si="236"/>
        <v>15.493390783794334</v>
      </c>
      <c r="AA442">
        <f t="shared" si="214"/>
        <v>4951837.4456249392</v>
      </c>
      <c r="AB442" s="10">
        <f t="shared" si="215"/>
        <v>4.951837445624939</v>
      </c>
      <c r="AC442" s="10">
        <f t="shared" si="216"/>
        <v>4.850837445624939</v>
      </c>
      <c r="AD442" s="3">
        <f t="shared" si="217"/>
        <v>703.52972380347194</v>
      </c>
      <c r="AI442" s="94">
        <f t="shared" si="218"/>
        <v>0.59367838021847708</v>
      </c>
    </row>
    <row r="443" spans="2:35">
      <c r="B443" s="39">
        <f t="shared" si="219"/>
        <v>415</v>
      </c>
      <c r="C443" s="42">
        <f t="shared" si="220"/>
        <v>4.9262589928061402</v>
      </c>
      <c r="D443" s="10">
        <f t="shared" si="221"/>
        <v>4.9737410071938868</v>
      </c>
      <c r="E443" s="40">
        <f t="shared" si="222"/>
        <v>26.852517985612224</v>
      </c>
      <c r="F443" s="40">
        <f t="shared" si="223"/>
        <v>36.799999999999997</v>
      </c>
      <c r="G443" s="3">
        <f t="shared" si="224"/>
        <v>240.58992805755111</v>
      </c>
      <c r="H443" s="3">
        <f t="shared" si="225"/>
        <v>107.82541057508477</v>
      </c>
      <c r="I443">
        <f t="shared" si="210"/>
        <v>1.0782541057508477E-4</v>
      </c>
      <c r="J443" s="4">
        <f t="shared" si="226"/>
        <v>577.90988758574917</v>
      </c>
      <c r="K443" s="40">
        <f t="shared" si="227"/>
        <v>5.3596817717036993</v>
      </c>
      <c r="L443" s="40">
        <f t="shared" si="211"/>
        <v>0.6403182282963007</v>
      </c>
      <c r="M443" s="10">
        <f t="shared" si="228"/>
        <v>4.951837445624939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13.759749338389755</v>
      </c>
      <c r="Q443" s="42">
        <f t="shared" si="230"/>
        <v>0.36803176588342246</v>
      </c>
      <c r="R443" s="4">
        <f t="shared" si="231"/>
        <v>119645.41888517392</v>
      </c>
      <c r="S443">
        <f t="shared" si="212"/>
        <v>1.1964541888517391E-4</v>
      </c>
      <c r="T443" s="41">
        <f t="shared" si="213"/>
        <v>2.0291760682215811E-4</v>
      </c>
      <c r="U443" s="42">
        <f t="shared" si="232"/>
        <v>0.21470968646038882</v>
      </c>
      <c r="V443" s="42">
        <f t="shared" si="233"/>
        <v>0.5993754218475924</v>
      </c>
      <c r="W443" s="42">
        <f t="shared" si="234"/>
        <v>0.5937521774726392</v>
      </c>
      <c r="X443" s="42">
        <f t="shared" si="235"/>
        <v>5.6232443749532068E-3</v>
      </c>
      <c r="Y443" s="42">
        <f t="shared" si="209"/>
        <v>3.1442686896381061E-3</v>
      </c>
      <c r="Z443" s="10">
        <f t="shared" si="236"/>
        <v>15.495297519420378</v>
      </c>
      <c r="AA443">
        <f t="shared" si="214"/>
        <v>4952434.4269250818</v>
      </c>
      <c r="AB443" s="10">
        <f t="shared" si="215"/>
        <v>4.9524344269250822</v>
      </c>
      <c r="AC443" s="10">
        <f t="shared" si="216"/>
        <v>4.8514344269250822</v>
      </c>
      <c r="AD443" s="3">
        <f t="shared" si="217"/>
        <v>703.61630557289072</v>
      </c>
      <c r="AI443" s="94">
        <f t="shared" si="218"/>
        <v>0.5937521774726392</v>
      </c>
    </row>
    <row r="444" spans="2:35">
      <c r="B444" s="39">
        <f t="shared" si="219"/>
        <v>416</v>
      </c>
      <c r="C444" s="42">
        <f t="shared" si="220"/>
        <v>4.9381294964032634</v>
      </c>
      <c r="D444" s="10">
        <f t="shared" si="221"/>
        <v>4.9618705035967636</v>
      </c>
      <c r="E444" s="40">
        <f t="shared" si="222"/>
        <v>26.87625899280647</v>
      </c>
      <c r="F444" s="40">
        <f t="shared" si="223"/>
        <v>36.799999999999997</v>
      </c>
      <c r="G444" s="3">
        <f t="shared" si="224"/>
        <v>240.49496402877412</v>
      </c>
      <c r="H444" s="3">
        <f t="shared" si="225"/>
        <v>107.82541057508477</v>
      </c>
      <c r="I444">
        <f t="shared" si="210"/>
        <v>1.0782541057508477E-4</v>
      </c>
      <c r="J444" s="4">
        <f t="shared" si="226"/>
        <v>578.91172206855106</v>
      </c>
      <c r="K444" s="40">
        <f t="shared" si="227"/>
        <v>5.3689730368837587</v>
      </c>
      <c r="L444" s="40">
        <f t="shared" si="211"/>
        <v>0.63102696311624129</v>
      </c>
      <c r="M444" s="10">
        <f t="shared" si="228"/>
        <v>4.9524344269250822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13.760278487081184</v>
      </c>
      <c r="Q444" s="42">
        <f t="shared" si="230"/>
        <v>0.36889443037151898</v>
      </c>
      <c r="R444" s="4">
        <f t="shared" si="231"/>
        <v>119357.257106946</v>
      </c>
      <c r="S444">
        <f t="shared" si="212"/>
        <v>1.1935725710694599E-4</v>
      </c>
      <c r="T444" s="41">
        <f t="shared" si="213"/>
        <v>2.0320576860038606E-4</v>
      </c>
      <c r="U444" s="42">
        <f t="shared" si="232"/>
        <v>0.21419256574126991</v>
      </c>
      <c r="V444" s="42">
        <f t="shared" si="233"/>
        <v>0.59944593321552631</v>
      </c>
      <c r="W444" s="42">
        <f t="shared" si="234"/>
        <v>0.59382524917434909</v>
      </c>
      <c r="X444" s="42">
        <f t="shared" si="235"/>
        <v>5.6206840411772152E-3</v>
      </c>
      <c r="Y444" s="42">
        <f t="shared" si="209"/>
        <v>3.1491174541592405E-3</v>
      </c>
      <c r="Z444" s="10">
        <f t="shared" si="236"/>
        <v>15.497185320324895</v>
      </c>
      <c r="AA444">
        <f t="shared" si="214"/>
        <v>4953025.4799389318</v>
      </c>
      <c r="AB444" s="10">
        <f t="shared" si="215"/>
        <v>4.9530254799389315</v>
      </c>
      <c r="AC444" s="10">
        <f t="shared" si="216"/>
        <v>4.8520254799389315</v>
      </c>
      <c r="AD444" s="3">
        <f t="shared" si="217"/>
        <v>703.70202754734328</v>
      </c>
      <c r="AI444" s="94">
        <f t="shared" si="218"/>
        <v>0.59382524917434909</v>
      </c>
    </row>
    <row r="445" spans="2:35">
      <c r="B445" s="39">
        <f t="shared" si="219"/>
        <v>417</v>
      </c>
      <c r="C445" s="42">
        <f t="shared" si="220"/>
        <v>4.9500000000003865</v>
      </c>
      <c r="D445" s="10">
        <f t="shared" si="221"/>
        <v>4.9499999999996405</v>
      </c>
      <c r="E445" s="40">
        <f t="shared" si="222"/>
        <v>26.900000000000716</v>
      </c>
      <c r="F445" s="40">
        <f t="shared" si="223"/>
        <v>36.799999999999997</v>
      </c>
      <c r="G445" s="3">
        <f t="shared" si="224"/>
        <v>240.39999999999714</v>
      </c>
      <c r="H445" s="3">
        <f t="shared" si="225"/>
        <v>107.82541057508477</v>
      </c>
      <c r="I445">
        <f t="shared" si="210"/>
        <v>1.0782541057508477E-4</v>
      </c>
      <c r="J445" s="4">
        <f t="shared" si="226"/>
        <v>579.91444190780442</v>
      </c>
      <c r="K445" s="40">
        <f t="shared" si="227"/>
        <v>5.3782725130824156</v>
      </c>
      <c r="L445" s="40">
        <f t="shared" si="211"/>
        <v>0.62172748691758439</v>
      </c>
      <c r="M445" s="10">
        <f t="shared" si="228"/>
        <v>4.9530254799389315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13.76080233830281</v>
      </c>
      <c r="Q445" s="42">
        <f t="shared" si="230"/>
        <v>0.3697570620193904</v>
      </c>
      <c r="R445" s="4">
        <f t="shared" si="231"/>
        <v>119069.07276550446</v>
      </c>
      <c r="S445">
        <f t="shared" si="212"/>
        <v>1.1906907276550446E-4</v>
      </c>
      <c r="T445" s="41">
        <f t="shared" si="213"/>
        <v>2.0349395294182756E-4</v>
      </c>
      <c r="U445" s="42">
        <f t="shared" si="232"/>
        <v>0.21367540453133602</v>
      </c>
      <c r="V445" s="42">
        <f t="shared" si="233"/>
        <v>0.59951569271774974</v>
      </c>
      <c r="W445" s="42">
        <f t="shared" si="234"/>
        <v>0.59389759524199393</v>
      </c>
      <c r="X445" s="42">
        <f t="shared" si="235"/>
        <v>5.6180974757558122E-3</v>
      </c>
      <c r="Y445" s="42">
        <f t="shared" si="209"/>
        <v>3.153963802842654E-3</v>
      </c>
      <c r="Z445" s="10">
        <f t="shared" si="236"/>
        <v>15.499054184397664</v>
      </c>
      <c r="AA445">
        <f t="shared" si="214"/>
        <v>4953610.6040057987</v>
      </c>
      <c r="AB445" s="10">
        <f t="shared" si="215"/>
        <v>4.9536106040057986</v>
      </c>
      <c r="AC445" s="10">
        <f t="shared" si="216"/>
        <v>4.8526106040057986</v>
      </c>
      <c r="AD445" s="3">
        <f t="shared" si="217"/>
        <v>703.78688963100774</v>
      </c>
      <c r="AI445" s="94">
        <f t="shared" si="218"/>
        <v>0.59389759524199393</v>
      </c>
    </row>
    <row r="446" spans="2:35">
      <c r="B446" s="39">
        <f t="shared" si="219"/>
        <v>418</v>
      </c>
      <c r="C446" s="42">
        <f t="shared" si="220"/>
        <v>4.9618705035975097</v>
      </c>
      <c r="D446" s="10">
        <f t="shared" si="221"/>
        <v>4.9381294964025173</v>
      </c>
      <c r="E446" s="40">
        <f t="shared" si="222"/>
        <v>26.923741007194963</v>
      </c>
      <c r="F446" s="40">
        <f t="shared" si="223"/>
        <v>36.799999999999997</v>
      </c>
      <c r="G446" s="3">
        <f t="shared" si="224"/>
        <v>240.30503597122015</v>
      </c>
      <c r="H446" s="3">
        <f t="shared" si="225"/>
        <v>107.82541057508477</v>
      </c>
      <c r="I446">
        <f t="shared" si="210"/>
        <v>1.0782541057508477E-4</v>
      </c>
      <c r="J446" s="4">
        <f t="shared" si="226"/>
        <v>580.91804710350925</v>
      </c>
      <c r="K446" s="40">
        <f t="shared" si="227"/>
        <v>5.3875802002996691</v>
      </c>
      <c r="L446" s="40">
        <f t="shared" si="211"/>
        <v>0.61241979970033089</v>
      </c>
      <c r="M446" s="10">
        <f t="shared" si="228"/>
        <v>4.9536106040057986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13.761320892758706</v>
      </c>
      <c r="Q446" s="42">
        <f t="shared" si="230"/>
        <v>0.37061966116155337</v>
      </c>
      <c r="R446" s="4">
        <f t="shared" si="231"/>
        <v>118780.86611308037</v>
      </c>
      <c r="S446">
        <f t="shared" si="212"/>
        <v>1.1878086611308037E-4</v>
      </c>
      <c r="T446" s="41">
        <f t="shared" si="213"/>
        <v>2.0378215959425167E-4</v>
      </c>
      <c r="U446" s="42">
        <f t="shared" si="232"/>
        <v>0.21315820328322835</v>
      </c>
      <c r="V446" s="42">
        <f t="shared" si="233"/>
        <v>0.59958470027084187</v>
      </c>
      <c r="W446" s="42">
        <f t="shared" si="234"/>
        <v>0.59396921559470384</v>
      </c>
      <c r="X446" s="42">
        <f t="shared" si="235"/>
        <v>5.6154846761380384E-3</v>
      </c>
      <c r="Y446" s="42">
        <f t="shared" si="209"/>
        <v>3.1588077151071198E-3</v>
      </c>
      <c r="Z446" s="10">
        <f t="shared" si="236"/>
        <v>15.500904109548086</v>
      </c>
      <c r="AA446">
        <f t="shared" si="214"/>
        <v>4954189.7984711351</v>
      </c>
      <c r="AB446" s="10">
        <f t="shared" si="215"/>
        <v>4.9541897984711349</v>
      </c>
      <c r="AC446" s="10">
        <f t="shared" si="216"/>
        <v>4.853189798471135</v>
      </c>
      <c r="AD446" s="3">
        <f t="shared" si="217"/>
        <v>703.87089172895355</v>
      </c>
      <c r="AI446" s="94">
        <f t="shared" si="218"/>
        <v>0.59396921559470384</v>
      </c>
    </row>
    <row r="447" spans="2:35">
      <c r="B447" s="39">
        <f t="shared" si="219"/>
        <v>419</v>
      </c>
      <c r="C447" s="42">
        <f t="shared" si="220"/>
        <v>4.9737410071946329</v>
      </c>
      <c r="D447" s="10">
        <f t="shared" si="221"/>
        <v>4.9262589928053941</v>
      </c>
      <c r="E447" s="40">
        <f t="shared" si="222"/>
        <v>26.947482014389209</v>
      </c>
      <c r="F447" s="40">
        <f t="shared" si="223"/>
        <v>36.799999999999997</v>
      </c>
      <c r="G447" s="3">
        <f t="shared" si="224"/>
        <v>240.21007194244316</v>
      </c>
      <c r="H447" s="3">
        <f t="shared" si="225"/>
        <v>107.82541057508477</v>
      </c>
      <c r="I447">
        <f t="shared" si="210"/>
        <v>1.0782541057508477E-4</v>
      </c>
      <c r="J447" s="4">
        <f t="shared" si="226"/>
        <v>581.92253765566556</v>
      </c>
      <c r="K447" s="40">
        <f t="shared" si="227"/>
        <v>5.3968960985355192</v>
      </c>
      <c r="L447" s="40">
        <f t="shared" si="211"/>
        <v>0.60310390146448078</v>
      </c>
      <c r="M447" s="10">
        <f t="shared" si="228"/>
        <v>4.9541897984711349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13.761834151145228</v>
      </c>
      <c r="Q447" s="42">
        <f t="shared" si="230"/>
        <v>0.37148222813240556</v>
      </c>
      <c r="R447" s="4">
        <f t="shared" si="231"/>
        <v>118492.63740190472</v>
      </c>
      <c r="S447">
        <f t="shared" si="212"/>
        <v>1.1849263740190473E-4</v>
      </c>
      <c r="T447" s="41">
        <f t="shared" si="213"/>
        <v>2.040703883054273E-4</v>
      </c>
      <c r="U447" s="42">
        <f t="shared" si="232"/>
        <v>0.21264096244958811</v>
      </c>
      <c r="V447" s="42">
        <f t="shared" si="233"/>
        <v>0.59965295579220568</v>
      </c>
      <c r="W447" s="42">
        <f t="shared" si="234"/>
        <v>0.59404011015236091</v>
      </c>
      <c r="X447" s="42">
        <f t="shared" si="235"/>
        <v>5.6128456398447657E-3</v>
      </c>
      <c r="Y447" s="42">
        <f t="shared" si="209"/>
        <v>3.1636491703685415E-3</v>
      </c>
      <c r="Z447" s="10">
        <f t="shared" si="236"/>
        <v>15.502735093704938</v>
      </c>
      <c r="AA447">
        <f t="shared" si="214"/>
        <v>4954763.0626864601</v>
      </c>
      <c r="AB447" s="10">
        <f t="shared" si="215"/>
        <v>4.9547630626864603</v>
      </c>
      <c r="AC447" s="10">
        <f t="shared" si="216"/>
        <v>4.8537630626864603</v>
      </c>
      <c r="AD447" s="3">
        <f t="shared" si="217"/>
        <v>703.95403374712987</v>
      </c>
      <c r="AI447" s="94">
        <f t="shared" si="218"/>
        <v>0.59404011015236091</v>
      </c>
    </row>
    <row r="448" spans="2:35">
      <c r="B448" s="39">
        <f t="shared" si="219"/>
        <v>420</v>
      </c>
      <c r="C448" s="42">
        <f t="shared" si="220"/>
        <v>4.985611510791756</v>
      </c>
      <c r="D448" s="10">
        <f t="shared" si="221"/>
        <v>4.914388489208271</v>
      </c>
      <c r="E448" s="40">
        <f t="shared" si="222"/>
        <v>26.971223021583455</v>
      </c>
      <c r="F448" s="40">
        <f t="shared" si="223"/>
        <v>36.799999999999997</v>
      </c>
      <c r="G448" s="3">
        <f t="shared" si="224"/>
        <v>240.11510791366618</v>
      </c>
      <c r="H448" s="3">
        <f t="shared" si="225"/>
        <v>107.82541057508477</v>
      </c>
      <c r="I448">
        <f t="shared" si="210"/>
        <v>1.0782541057508477E-4</v>
      </c>
      <c r="J448" s="4">
        <f t="shared" si="226"/>
        <v>582.92791356427335</v>
      </c>
      <c r="K448" s="40">
        <f t="shared" si="227"/>
        <v>5.4062202077899677</v>
      </c>
      <c r="L448" s="40">
        <f t="shared" si="211"/>
        <v>0.5937797922100323</v>
      </c>
      <c r="M448" s="10">
        <f t="shared" si="228"/>
        <v>4.9547630626864603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13.762342114150925</v>
      </c>
      <c r="Q448" s="42">
        <f t="shared" si="230"/>
        <v>0.37234476326622684</v>
      </c>
      <c r="R448" s="4">
        <f t="shared" si="231"/>
        <v>118204.38688420859</v>
      </c>
      <c r="S448">
        <f t="shared" si="212"/>
        <v>1.182043868842086E-4</v>
      </c>
      <c r="T448" s="41">
        <f t="shared" si="213"/>
        <v>2.0435863882312344E-4</v>
      </c>
      <c r="U448" s="42">
        <f t="shared" si="232"/>
        <v>0.21212368248305652</v>
      </c>
      <c r="V448" s="42">
        <f t="shared" si="233"/>
        <v>0.59972045920017614</v>
      </c>
      <c r="W448" s="42">
        <f t="shared" si="234"/>
        <v>0.59411027883558953</v>
      </c>
      <c r="X448" s="42">
        <f t="shared" si="235"/>
        <v>5.6101803645866033E-3</v>
      </c>
      <c r="Y448" s="42">
        <f t="shared" si="209"/>
        <v>3.1684881480400716E-3</v>
      </c>
      <c r="Z448" s="10">
        <f t="shared" si="236"/>
        <v>15.504547134816564</v>
      </c>
      <c r="AA448">
        <f t="shared" si="214"/>
        <v>4955330.39600942</v>
      </c>
      <c r="AB448" s="10">
        <f t="shared" si="215"/>
        <v>4.9553303960094199</v>
      </c>
      <c r="AC448" s="10">
        <f t="shared" si="216"/>
        <v>4.85433039600942</v>
      </c>
      <c r="AD448" s="3">
        <f t="shared" si="217"/>
        <v>704.03631559237419</v>
      </c>
      <c r="AI448" s="94">
        <f t="shared" si="218"/>
        <v>0.59411027883558953</v>
      </c>
    </row>
    <row r="449" spans="2:35">
      <c r="B449" s="39">
        <f t="shared" si="219"/>
        <v>421</v>
      </c>
      <c r="C449" s="42">
        <f t="shared" si="220"/>
        <v>4.9974820143888792</v>
      </c>
      <c r="D449" s="10">
        <f t="shared" si="221"/>
        <v>4.9025179856111478</v>
      </c>
      <c r="E449" s="40">
        <f t="shared" si="222"/>
        <v>26.994964028777702</v>
      </c>
      <c r="F449" s="40">
        <f t="shared" si="223"/>
        <v>36.799999999999997</v>
      </c>
      <c r="G449" s="3">
        <f t="shared" si="224"/>
        <v>240.02014388488919</v>
      </c>
      <c r="H449" s="3">
        <f t="shared" si="225"/>
        <v>107.82541057508477</v>
      </c>
      <c r="I449">
        <f t="shared" si="210"/>
        <v>1.0782541057508477E-4</v>
      </c>
      <c r="J449" s="4">
        <f t="shared" si="226"/>
        <v>583.93417482933251</v>
      </c>
      <c r="K449" s="40">
        <f t="shared" si="227"/>
        <v>5.415552528063011</v>
      </c>
      <c r="L449" s="40">
        <f t="shared" si="211"/>
        <v>0.58444747193698898</v>
      </c>
      <c r="M449" s="10">
        <f t="shared" si="228"/>
        <v>4.9553303960094199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13.762844782456629</v>
      </c>
      <c r="Q449" s="42">
        <f t="shared" si="230"/>
        <v>0.3732072668971807</v>
      </c>
      <c r="R449" s="4">
        <f t="shared" si="231"/>
        <v>117916.11481222304</v>
      </c>
      <c r="S449">
        <f t="shared" si="212"/>
        <v>1.1791611481222304E-4</v>
      </c>
      <c r="T449" s="41">
        <f t="shared" si="213"/>
        <v>2.0464691089510899E-4</v>
      </c>
      <c r="U449" s="42">
        <f t="shared" si="232"/>
        <v>0.21160636383627482</v>
      </c>
      <c r="V449" s="42">
        <f t="shared" si="233"/>
        <v>0.59978721041392935</v>
      </c>
      <c r="W449" s="42">
        <f t="shared" si="234"/>
        <v>0.59417972156576482</v>
      </c>
      <c r="X449" s="42">
        <f t="shared" si="235"/>
        <v>5.6074888481645324E-3</v>
      </c>
      <c r="Y449" s="42">
        <f t="shared" si="209"/>
        <v>3.1733246275321468E-3</v>
      </c>
      <c r="Z449" s="10">
        <f t="shared" si="236"/>
        <v>15.506340230850698</v>
      </c>
      <c r="AA449">
        <f t="shared" si="214"/>
        <v>4955891.7978037316</v>
      </c>
      <c r="AB449" s="10">
        <f t="shared" si="215"/>
        <v>4.9558917978037318</v>
      </c>
      <c r="AC449" s="10">
        <f t="shared" si="216"/>
        <v>4.8548917978037318</v>
      </c>
      <c r="AD449" s="3">
        <f t="shared" si="217"/>
        <v>704.11773717240487</v>
      </c>
      <c r="AI449" s="94">
        <f t="shared" si="218"/>
        <v>0.59417972156576482</v>
      </c>
    </row>
    <row r="450" spans="2:35">
      <c r="B450" s="39">
        <f t="shared" si="219"/>
        <v>422</v>
      </c>
      <c r="C450" s="42">
        <f t="shared" si="220"/>
        <v>5.0093525179860023</v>
      </c>
      <c r="D450" s="10">
        <f t="shared" si="221"/>
        <v>4.8906474820140247</v>
      </c>
      <c r="E450" s="40">
        <f t="shared" si="222"/>
        <v>27.018705035971948</v>
      </c>
      <c r="F450" s="40">
        <f t="shared" si="223"/>
        <v>36.799999999999997</v>
      </c>
      <c r="G450" s="3">
        <f t="shared" si="224"/>
        <v>239.92517985611221</v>
      </c>
      <c r="H450" s="3">
        <f t="shared" si="225"/>
        <v>107.82541057508477</v>
      </c>
      <c r="I450">
        <f t="shared" si="210"/>
        <v>1.0782541057508477E-4</v>
      </c>
      <c r="J450" s="4">
        <f t="shared" si="226"/>
        <v>584.94132145084336</v>
      </c>
      <c r="K450" s="40">
        <f t="shared" si="227"/>
        <v>5.4248930593546545</v>
      </c>
      <c r="L450" s="40">
        <f t="shared" si="211"/>
        <v>0.57510694064534551</v>
      </c>
      <c r="M450" s="10">
        <f t="shared" si="228"/>
        <v>4.9558917978037318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13.763342156735382</v>
      </c>
      <c r="Q450" s="42">
        <f t="shared" si="230"/>
        <v>0.37406973935931548</v>
      </c>
      <c r="R450" s="4">
        <f t="shared" si="231"/>
        <v>117627.82143817909</v>
      </c>
      <c r="S450">
        <f t="shared" si="212"/>
        <v>1.1762782143817909E-4</v>
      </c>
      <c r="T450" s="41">
        <f t="shared" si="213"/>
        <v>2.0493520426915295E-4</v>
      </c>
      <c r="U450" s="42">
        <f t="shared" si="232"/>
        <v>0.21108900696188426</v>
      </c>
      <c r="V450" s="42">
        <f t="shared" si="233"/>
        <v>0.59985320935349418</v>
      </c>
      <c r="W450" s="42">
        <f t="shared" si="234"/>
        <v>0.59424843826500418</v>
      </c>
      <c r="X450" s="42">
        <f t="shared" si="235"/>
        <v>5.6047710884900015E-3</v>
      </c>
      <c r="Y450" s="42">
        <f t="shared" si="209"/>
        <v>3.1781585882525386E-3</v>
      </c>
      <c r="Z450" s="10">
        <f t="shared" si="236"/>
        <v>15.508114379794327</v>
      </c>
      <c r="AA450">
        <f t="shared" si="214"/>
        <v>4956447.2674391363</v>
      </c>
      <c r="AB450" s="10">
        <f t="shared" si="215"/>
        <v>4.9564472674391364</v>
      </c>
      <c r="AC450" s="10">
        <f t="shared" si="216"/>
        <v>4.8554472674391365</v>
      </c>
      <c r="AD450" s="3">
        <f t="shared" si="217"/>
        <v>704.19829839581382</v>
      </c>
      <c r="AI450" s="94">
        <f t="shared" si="218"/>
        <v>0.59424843826500418</v>
      </c>
    </row>
    <row r="451" spans="2:35">
      <c r="B451" s="39">
        <f t="shared" si="219"/>
        <v>423</v>
      </c>
      <c r="C451" s="42">
        <f t="shared" si="220"/>
        <v>5.0212230215831255</v>
      </c>
      <c r="D451" s="10">
        <f t="shared" si="221"/>
        <v>4.8787769784169015</v>
      </c>
      <c r="E451" s="40">
        <f t="shared" si="222"/>
        <v>27.042446043166194</v>
      </c>
      <c r="F451" s="40">
        <f t="shared" si="223"/>
        <v>36.799999999999997</v>
      </c>
      <c r="G451" s="3">
        <f t="shared" si="224"/>
        <v>239.83021582733522</v>
      </c>
      <c r="H451" s="3">
        <f t="shared" si="225"/>
        <v>107.82541057508477</v>
      </c>
      <c r="I451">
        <f t="shared" si="210"/>
        <v>1.0782541057508477E-4</v>
      </c>
      <c r="J451" s="4">
        <f t="shared" si="226"/>
        <v>585.94935342880558</v>
      </c>
      <c r="K451" s="40">
        <f t="shared" si="227"/>
        <v>5.4342418016648937</v>
      </c>
      <c r="L451" s="40">
        <f t="shared" si="211"/>
        <v>0.56575819833510632</v>
      </c>
      <c r="M451" s="10">
        <f t="shared" si="228"/>
        <v>4.9564472674391364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13.76383423765243</v>
      </c>
      <c r="Q451" s="42">
        <f t="shared" si="230"/>
        <v>0.37493218098656572</v>
      </c>
      <c r="R451" s="4">
        <f t="shared" si="231"/>
        <v>117339.50701430778</v>
      </c>
      <c r="S451">
        <f t="shared" si="212"/>
        <v>1.1733950701430777E-4</v>
      </c>
      <c r="T451" s="41">
        <f t="shared" si="213"/>
        <v>2.0522351869302428E-4</v>
      </c>
      <c r="U451" s="42">
        <f t="shared" si="232"/>
        <v>0.210571612312526</v>
      </c>
      <c r="V451" s="42">
        <f t="shared" si="233"/>
        <v>0.599918455939906</v>
      </c>
      <c r="W451" s="42">
        <f t="shared" si="234"/>
        <v>0.59431642885616243</v>
      </c>
      <c r="X451" s="42">
        <f t="shared" si="235"/>
        <v>5.6020270837435771E-3</v>
      </c>
      <c r="Y451" s="42">
        <f t="shared" si="209"/>
        <v>3.1829900096065422E-3</v>
      </c>
      <c r="Z451" s="10">
        <f t="shared" si="236"/>
        <v>15.509869579654248</v>
      </c>
      <c r="AA451">
        <f t="shared" si="214"/>
        <v>4956996.8042915836</v>
      </c>
      <c r="AB451" s="10">
        <f t="shared" si="215"/>
        <v>4.9569968042915837</v>
      </c>
      <c r="AC451" s="10">
        <f t="shared" si="216"/>
        <v>4.8559968042915838</v>
      </c>
      <c r="AD451" s="3">
        <f t="shared" si="217"/>
        <v>704.27799917209336</v>
      </c>
      <c r="AI451" s="94">
        <f t="shared" si="218"/>
        <v>0.59431642885616243</v>
      </c>
    </row>
    <row r="452" spans="2:35">
      <c r="B452" s="39">
        <f t="shared" si="219"/>
        <v>424</v>
      </c>
      <c r="C452" s="42">
        <f t="shared" si="220"/>
        <v>5.0330935251802487</v>
      </c>
      <c r="D452" s="10">
        <f t="shared" si="221"/>
        <v>4.8669064748197783</v>
      </c>
      <c r="E452" s="40">
        <f t="shared" si="222"/>
        <v>27.06618705036044</v>
      </c>
      <c r="F452" s="40">
        <f t="shared" si="223"/>
        <v>36.799999999999997</v>
      </c>
      <c r="G452" s="3">
        <f t="shared" si="224"/>
        <v>239.73525179855824</v>
      </c>
      <c r="H452" s="3">
        <f t="shared" si="225"/>
        <v>107.82541057508477</v>
      </c>
      <c r="I452">
        <f t="shared" si="210"/>
        <v>1.0782541057508477E-4</v>
      </c>
      <c r="J452" s="4">
        <f t="shared" si="226"/>
        <v>586.95827076321916</v>
      </c>
      <c r="K452" s="40">
        <f t="shared" si="227"/>
        <v>5.4435987549937295</v>
      </c>
      <c r="L452" s="40">
        <f t="shared" si="211"/>
        <v>0.55640124500627053</v>
      </c>
      <c r="M452" s="10">
        <f t="shared" si="228"/>
        <v>4.9569968042915837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13.764321025865369</v>
      </c>
      <c r="Q452" s="42">
        <f t="shared" si="230"/>
        <v>0.37579459211275323</v>
      </c>
      <c r="R452" s="4">
        <f t="shared" si="231"/>
        <v>117051.17179284019</v>
      </c>
      <c r="S452">
        <f t="shared" si="212"/>
        <v>1.170511717928402E-4</v>
      </c>
      <c r="T452" s="41">
        <f t="shared" si="213"/>
        <v>2.0551185391449184E-4</v>
      </c>
      <c r="U452" s="42">
        <f t="shared" si="232"/>
        <v>0.21005418034084136</v>
      </c>
      <c r="V452" s="42">
        <f t="shared" si="233"/>
        <v>0.59998295009488334</v>
      </c>
      <c r="W452" s="42">
        <f t="shared" si="234"/>
        <v>0.59438369326285512</v>
      </c>
      <c r="X452" s="42">
        <f t="shared" si="235"/>
        <v>5.599256832028221E-3</v>
      </c>
      <c r="Y452" s="42">
        <f t="shared" si="209"/>
        <v>3.1878188709968647E-3</v>
      </c>
      <c r="Z452" s="10">
        <f t="shared" si="236"/>
        <v>15.511605828456171</v>
      </c>
      <c r="AA452">
        <f t="shared" si="214"/>
        <v>4957540.4077429408</v>
      </c>
      <c r="AB452" s="10">
        <f t="shared" si="215"/>
        <v>4.9575404077429406</v>
      </c>
      <c r="AC452" s="10">
        <f t="shared" si="216"/>
        <v>4.8565404077429406</v>
      </c>
      <c r="AD452" s="3">
        <f t="shared" si="217"/>
        <v>704.35683941159402</v>
      </c>
      <c r="AI452" s="94">
        <f t="shared" si="218"/>
        <v>0.59438369326285512</v>
      </c>
    </row>
    <row r="453" spans="2:35">
      <c r="B453" s="39">
        <f t="shared" si="219"/>
        <v>425</v>
      </c>
      <c r="C453" s="42">
        <f t="shared" si="220"/>
        <v>5.0449640287773718</v>
      </c>
      <c r="D453" s="10">
        <f t="shared" si="221"/>
        <v>4.8550359712226552</v>
      </c>
      <c r="E453" s="40">
        <f t="shared" si="222"/>
        <v>27.089928057554687</v>
      </c>
      <c r="F453" s="40">
        <f t="shared" si="223"/>
        <v>36.799999999999997</v>
      </c>
      <c r="G453" s="3">
        <f t="shared" si="224"/>
        <v>239.64028776978125</v>
      </c>
      <c r="H453" s="3">
        <f t="shared" si="225"/>
        <v>107.82541057508477</v>
      </c>
      <c r="I453">
        <f t="shared" si="210"/>
        <v>1.0782541057508477E-4</v>
      </c>
      <c r="J453" s="4">
        <f t="shared" si="226"/>
        <v>587.96807345408433</v>
      </c>
      <c r="K453" s="40">
        <f t="shared" si="227"/>
        <v>5.4529639193411628</v>
      </c>
      <c r="L453" s="40">
        <f t="shared" si="211"/>
        <v>0.54703608065883724</v>
      </c>
      <c r="M453" s="10">
        <f t="shared" si="228"/>
        <v>4.9575404077429406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13.764802522023903</v>
      </c>
      <c r="Q453" s="42">
        <f t="shared" si="230"/>
        <v>0.37665697307158869</v>
      </c>
      <c r="R453" s="4">
        <f t="shared" si="231"/>
        <v>116762.81602600735</v>
      </c>
      <c r="S453">
        <f t="shared" si="212"/>
        <v>1.1676281602600735E-4</v>
      </c>
      <c r="T453" s="41">
        <f t="shared" si="213"/>
        <v>2.0580020968132467E-4</v>
      </c>
      <c r="U453" s="42">
        <f t="shared" si="232"/>
        <v>0.20953671149947148</v>
      </c>
      <c r="V453" s="42">
        <f t="shared" si="233"/>
        <v>0.60004669174127767</v>
      </c>
      <c r="W453" s="42">
        <f t="shared" si="234"/>
        <v>0.59445023140942099</v>
      </c>
      <c r="X453" s="42">
        <f t="shared" si="235"/>
        <v>5.5964603318566786E-3</v>
      </c>
      <c r="Y453" s="42">
        <f t="shared" si="209"/>
        <v>3.1926451518239358E-3</v>
      </c>
      <c r="Z453" s="10">
        <f t="shared" si="236"/>
        <v>15.513323124245836</v>
      </c>
      <c r="AA453">
        <f t="shared" si="214"/>
        <v>4958078.0771813467</v>
      </c>
      <c r="AB453" s="10">
        <f t="shared" si="215"/>
        <v>4.9580780771813471</v>
      </c>
      <c r="AC453" s="10">
        <f t="shared" si="216"/>
        <v>4.8570780771813471</v>
      </c>
      <c r="AD453" s="3">
        <f t="shared" si="217"/>
        <v>704.43481902557608</v>
      </c>
      <c r="AI453" s="94">
        <f t="shared" si="218"/>
        <v>0.59445023140942099</v>
      </c>
    </row>
    <row r="454" spans="2:35">
      <c r="B454" s="39">
        <f t="shared" si="219"/>
        <v>426</v>
      </c>
      <c r="C454" s="42">
        <f t="shared" si="220"/>
        <v>5.056834532374495</v>
      </c>
      <c r="D454" s="10">
        <f t="shared" si="221"/>
        <v>4.843165467625532</v>
      </c>
      <c r="E454" s="40">
        <f t="shared" si="222"/>
        <v>27.113669064748933</v>
      </c>
      <c r="F454" s="40">
        <f t="shared" si="223"/>
        <v>36.799999999999997</v>
      </c>
      <c r="G454" s="3">
        <f t="shared" si="224"/>
        <v>239.54532374100427</v>
      </c>
      <c r="H454" s="3">
        <f t="shared" si="225"/>
        <v>107.82541057508477</v>
      </c>
      <c r="I454">
        <f t="shared" si="210"/>
        <v>1.0782541057508477E-4</v>
      </c>
      <c r="J454" s="4">
        <f t="shared" si="226"/>
        <v>588.97876150140087</v>
      </c>
      <c r="K454" s="40">
        <f t="shared" si="227"/>
        <v>5.4623372947071926</v>
      </c>
      <c r="L454" s="40">
        <f t="shared" si="211"/>
        <v>0.53766270529280735</v>
      </c>
      <c r="M454" s="10">
        <f t="shared" si="228"/>
        <v>4.9580780771813471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13.765278726770161</v>
      </c>
      <c r="Q454" s="42">
        <f t="shared" si="230"/>
        <v>0.37751932419667256</v>
      </c>
      <c r="R454" s="4">
        <f t="shared" si="231"/>
        <v>116474.4399660403</v>
      </c>
      <c r="S454">
        <f t="shared" si="212"/>
        <v>1.1647443996604029E-4</v>
      </c>
      <c r="T454" s="41">
        <f t="shared" si="213"/>
        <v>2.0608858574129173E-4</v>
      </c>
      <c r="U454" s="42">
        <f t="shared" si="232"/>
        <v>0.2090192062410576</v>
      </c>
      <c r="V454" s="42">
        <f t="shared" si="233"/>
        <v>0.60010968080263505</v>
      </c>
      <c r="W454" s="42">
        <f t="shared" si="234"/>
        <v>0.59451604322096763</v>
      </c>
      <c r="X454" s="42">
        <f t="shared" si="235"/>
        <v>5.5936375816674211E-3</v>
      </c>
      <c r="Y454" s="42">
        <f t="shared" si="209"/>
        <v>3.1974688314857984E-3</v>
      </c>
      <c r="Z454" s="10">
        <f t="shared" si="236"/>
        <v>15.515021465088138</v>
      </c>
      <c r="AA454">
        <f t="shared" si="214"/>
        <v>4958609.8120009368</v>
      </c>
      <c r="AB454" s="10">
        <f t="shared" si="215"/>
        <v>4.9586098120009368</v>
      </c>
      <c r="AC454" s="10">
        <f t="shared" si="216"/>
        <v>4.8576098120009368</v>
      </c>
      <c r="AD454" s="3">
        <f t="shared" si="217"/>
        <v>704.51193792616925</v>
      </c>
      <c r="AI454" s="94">
        <f t="shared" si="218"/>
        <v>0.59451604322096763</v>
      </c>
    </row>
    <row r="455" spans="2:35">
      <c r="B455" s="39">
        <f t="shared" si="219"/>
        <v>427</v>
      </c>
      <c r="C455" s="42">
        <f t="shared" si="220"/>
        <v>5.0687050359716181</v>
      </c>
      <c r="D455" s="10">
        <f t="shared" si="221"/>
        <v>4.8312949640284089</v>
      </c>
      <c r="E455" s="40">
        <f t="shared" si="222"/>
        <v>27.137410071943179</v>
      </c>
      <c r="F455" s="40">
        <f t="shared" si="223"/>
        <v>36.799999999999997</v>
      </c>
      <c r="G455" s="3">
        <f t="shared" si="224"/>
        <v>239.45035971222728</v>
      </c>
      <c r="H455" s="3">
        <f t="shared" si="225"/>
        <v>107.82541057508477</v>
      </c>
      <c r="I455">
        <f t="shared" si="210"/>
        <v>1.0782541057508477E-4</v>
      </c>
      <c r="J455" s="4">
        <f t="shared" si="226"/>
        <v>589.99033490516899</v>
      </c>
      <c r="K455" s="40">
        <f t="shared" si="227"/>
        <v>5.47171888109182</v>
      </c>
      <c r="L455" s="40">
        <f t="shared" si="211"/>
        <v>0.52828111890817997</v>
      </c>
      <c r="M455" s="10">
        <f t="shared" si="228"/>
        <v>4.9586098120009368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13.765749640738463</v>
      </c>
      <c r="Q455" s="42">
        <f t="shared" si="230"/>
        <v>0.37838164582149664</v>
      </c>
      <c r="R455" s="4">
        <f t="shared" si="231"/>
        <v>116186.0438651701</v>
      </c>
      <c r="S455">
        <f t="shared" si="212"/>
        <v>1.161860438651701E-4</v>
      </c>
      <c r="T455" s="41">
        <f t="shared" si="213"/>
        <v>2.0637698184216194E-4</v>
      </c>
      <c r="U455" s="42">
        <f t="shared" si="232"/>
        <v>0.20850166501824097</v>
      </c>
      <c r="V455" s="42">
        <f t="shared" si="233"/>
        <v>0.60017191720341978</v>
      </c>
      <c r="W455" s="42">
        <f t="shared" si="234"/>
        <v>0.59458112862333534</v>
      </c>
      <c r="X455" s="42">
        <f t="shared" si="235"/>
        <v>5.5907885800844381E-3</v>
      </c>
      <c r="Y455" s="42">
        <f t="shared" si="209"/>
        <v>3.2022898893782248E-3</v>
      </c>
      <c r="Z455" s="10">
        <f t="shared" si="236"/>
        <v>15.516700849067318</v>
      </c>
      <c r="AA455">
        <f t="shared" si="214"/>
        <v>4959135.6116019068</v>
      </c>
      <c r="AB455" s="10">
        <f t="shared" si="215"/>
        <v>4.9591356116019067</v>
      </c>
      <c r="AC455" s="10">
        <f t="shared" si="216"/>
        <v>4.8581356116019068</v>
      </c>
      <c r="AD455" s="3">
        <f t="shared" si="217"/>
        <v>704.58819602638243</v>
      </c>
      <c r="AI455" s="94">
        <f t="shared" si="218"/>
        <v>0.59458112862333534</v>
      </c>
    </row>
    <row r="456" spans="2:35">
      <c r="B456" s="39">
        <f t="shared" si="219"/>
        <v>428</v>
      </c>
      <c r="C456" s="42">
        <f t="shared" si="220"/>
        <v>5.0805755395687413</v>
      </c>
      <c r="D456" s="10">
        <f t="shared" si="221"/>
        <v>4.8194244604312857</v>
      </c>
      <c r="E456" s="40">
        <f t="shared" si="222"/>
        <v>27.161151079137426</v>
      </c>
      <c r="F456" s="40">
        <f t="shared" si="223"/>
        <v>36.799999999999997</v>
      </c>
      <c r="G456" s="3">
        <f t="shared" si="224"/>
        <v>239.3553956834503</v>
      </c>
      <c r="H456" s="3">
        <f t="shared" si="225"/>
        <v>107.82541057508477</v>
      </c>
      <c r="I456">
        <f t="shared" si="210"/>
        <v>1.0782541057508477E-4</v>
      </c>
      <c r="J456" s="4">
        <f t="shared" si="226"/>
        <v>591.00279366538848</v>
      </c>
      <c r="K456" s="40">
        <f t="shared" si="227"/>
        <v>5.481108678495044</v>
      </c>
      <c r="L456" s="40">
        <f t="shared" si="211"/>
        <v>0.51889132150495598</v>
      </c>
      <c r="M456" s="10">
        <f t="shared" si="228"/>
        <v>4.9591356116019067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13.766215264555372</v>
      </c>
      <c r="Q456" s="42">
        <f t="shared" si="230"/>
        <v>0.37924393827944525</v>
      </c>
      <c r="R456" s="4">
        <f t="shared" si="231"/>
        <v>115897.62797562778</v>
      </c>
      <c r="S456">
        <f t="shared" si="212"/>
        <v>1.1589762797562778E-4</v>
      </c>
      <c r="T456" s="41">
        <f t="shared" si="213"/>
        <v>2.0666539773170426E-4</v>
      </c>
      <c r="U456" s="42">
        <f t="shared" si="232"/>
        <v>0.20798408828366283</v>
      </c>
      <c r="V456" s="42">
        <f t="shared" si="233"/>
        <v>0.60023340086894972</v>
      </c>
      <c r="W456" s="42">
        <f t="shared" si="234"/>
        <v>0.59464548754310742</v>
      </c>
      <c r="X456" s="42">
        <f t="shared" si="235"/>
        <v>5.5879133258422975E-3</v>
      </c>
      <c r="Y456" s="42">
        <f t="shared" si="209"/>
        <v>3.2071083048947693E-3</v>
      </c>
      <c r="Z456" s="10">
        <f t="shared" si="236"/>
        <v>15.518361274286853</v>
      </c>
      <c r="AA456">
        <f t="shared" si="214"/>
        <v>4959655.4753904724</v>
      </c>
      <c r="AB456" s="10">
        <f t="shared" si="215"/>
        <v>4.9596554753904725</v>
      </c>
      <c r="AC456" s="10">
        <f t="shared" si="216"/>
        <v>4.8586554753904725</v>
      </c>
      <c r="AD456" s="3">
        <f t="shared" si="217"/>
        <v>704.6635932400975</v>
      </c>
      <c r="AI456" s="94">
        <f t="shared" si="218"/>
        <v>0.59464548754310742</v>
      </c>
    </row>
    <row r="457" spans="2:35">
      <c r="B457" s="39">
        <f t="shared" si="219"/>
        <v>429</v>
      </c>
      <c r="C457" s="42">
        <f t="shared" si="220"/>
        <v>5.0924460431658645</v>
      </c>
      <c r="D457" s="10">
        <f t="shared" si="221"/>
        <v>4.8075539568341625</v>
      </c>
      <c r="E457" s="40">
        <f t="shared" si="222"/>
        <v>27.184892086331672</v>
      </c>
      <c r="F457" s="40">
        <f t="shared" si="223"/>
        <v>36.799999999999997</v>
      </c>
      <c r="G457" s="3">
        <f t="shared" si="224"/>
        <v>239.26043165467331</v>
      </c>
      <c r="H457" s="3">
        <f t="shared" si="225"/>
        <v>107.82541057508477</v>
      </c>
      <c r="I457">
        <f t="shared" si="210"/>
        <v>1.0782541057508477E-4</v>
      </c>
      <c r="J457" s="4">
        <f t="shared" si="226"/>
        <v>592.01613778205945</v>
      </c>
      <c r="K457" s="40">
        <f t="shared" si="227"/>
        <v>5.4905066869168655</v>
      </c>
      <c r="L457" s="40">
        <f t="shared" si="211"/>
        <v>0.5094933130831345</v>
      </c>
      <c r="M457" s="10">
        <f t="shared" si="228"/>
        <v>4.9596554753904725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13.766675598839679</v>
      </c>
      <c r="Q457" s="42">
        <f t="shared" si="230"/>
        <v>0.38010620190379651</v>
      </c>
      <c r="R457" s="4">
        <f t="shared" si="231"/>
        <v>115609.19254964439</v>
      </c>
      <c r="S457">
        <f t="shared" si="212"/>
        <v>1.1560919254964438E-4</v>
      </c>
      <c r="T457" s="41">
        <f t="shared" si="213"/>
        <v>2.0695383315768765E-4</v>
      </c>
      <c r="U457" s="42">
        <f t="shared" si="232"/>
        <v>0.20746647648996433</v>
      </c>
      <c r="V457" s="42">
        <f t="shared" si="233"/>
        <v>0.60029413172558166</v>
      </c>
      <c r="W457" s="42">
        <f t="shared" si="234"/>
        <v>0.59470911990760333</v>
      </c>
      <c r="X457" s="42">
        <f t="shared" si="235"/>
        <v>5.5850118179783248E-3</v>
      </c>
      <c r="Y457" s="42">
        <f t="shared" si="209"/>
        <v>3.2119240574269839E-3</v>
      </c>
      <c r="Z457" s="10">
        <f t="shared" si="236"/>
        <v>15.520002738870128</v>
      </c>
      <c r="AA457">
        <f t="shared" si="214"/>
        <v>4960169.4027790818</v>
      </c>
      <c r="AB457" s="10">
        <f t="shared" si="215"/>
        <v>4.9601694027790817</v>
      </c>
      <c r="AC457" s="10">
        <f t="shared" si="216"/>
        <v>4.8591694027790817</v>
      </c>
      <c r="AD457" s="3">
        <f t="shared" si="217"/>
        <v>704.73812948210036</v>
      </c>
      <c r="AI457" s="94">
        <f t="shared" si="218"/>
        <v>0.59470911990760333</v>
      </c>
    </row>
    <row r="458" spans="2:35">
      <c r="B458" s="39">
        <f t="shared" si="219"/>
        <v>430</v>
      </c>
      <c r="C458" s="42">
        <f t="shared" si="220"/>
        <v>5.1043165467629876</v>
      </c>
      <c r="D458" s="10">
        <f t="shared" si="221"/>
        <v>4.7956834532370394</v>
      </c>
      <c r="E458" s="40">
        <f t="shared" si="222"/>
        <v>27.208633093525918</v>
      </c>
      <c r="F458" s="40">
        <f t="shared" si="223"/>
        <v>36.799999999999997</v>
      </c>
      <c r="G458" s="3">
        <f t="shared" si="224"/>
        <v>239.16546762589633</v>
      </c>
      <c r="H458" s="3">
        <f t="shared" si="225"/>
        <v>107.82541057508477</v>
      </c>
      <c r="I458">
        <f t="shared" si="210"/>
        <v>1.0782541057508477E-4</v>
      </c>
      <c r="J458" s="4">
        <f t="shared" si="226"/>
        <v>593.03036725518177</v>
      </c>
      <c r="K458" s="40">
        <f t="shared" si="227"/>
        <v>5.4999129063572827</v>
      </c>
      <c r="L458" s="40">
        <f t="shared" si="211"/>
        <v>0.50008709364271731</v>
      </c>
      <c r="M458" s="10">
        <f t="shared" si="228"/>
        <v>4.9601694027790817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13.767130644202579</v>
      </c>
      <c r="Q458" s="42">
        <f t="shared" si="230"/>
        <v>0.38096843702772354</v>
      </c>
      <c r="R458" s="4">
        <f t="shared" si="231"/>
        <v>115320.73783945102</v>
      </c>
      <c r="S458">
        <f t="shared" si="212"/>
        <v>1.1532073783945101E-4</v>
      </c>
      <c r="T458" s="41">
        <f t="shared" si="213"/>
        <v>2.0724228786788101E-4</v>
      </c>
      <c r="U458" s="42">
        <f t="shared" si="232"/>
        <v>0.20694883008978682</v>
      </c>
      <c r="V458" s="42">
        <f t="shared" si="233"/>
        <v>0.60035410970027248</v>
      </c>
      <c r="W458" s="42">
        <f t="shared" si="234"/>
        <v>0.59477202564490539</v>
      </c>
      <c r="X458" s="42">
        <f t="shared" si="235"/>
        <v>5.582084055367087E-3</v>
      </c>
      <c r="Y458" s="42">
        <f t="shared" si="209"/>
        <v>3.2167371263642345E-3</v>
      </c>
      <c r="Z458" s="10">
        <f t="shared" si="236"/>
        <v>15.521625240959199</v>
      </c>
      <c r="AA458">
        <f t="shared" si="214"/>
        <v>4960677.39318603</v>
      </c>
      <c r="AB458" s="10">
        <f t="shared" si="215"/>
        <v>4.96067739318603</v>
      </c>
      <c r="AC458" s="10">
        <f t="shared" si="216"/>
        <v>4.85967739318603</v>
      </c>
      <c r="AD458" s="3">
        <f t="shared" si="217"/>
        <v>704.81180466802471</v>
      </c>
      <c r="AI458" s="94">
        <f t="shared" si="218"/>
        <v>0.59477202564490539</v>
      </c>
    </row>
    <row r="459" spans="2:35">
      <c r="B459" s="39">
        <f t="shared" si="219"/>
        <v>431</v>
      </c>
      <c r="C459" s="42">
        <f t="shared" si="220"/>
        <v>5.1161870503601108</v>
      </c>
      <c r="D459" s="10">
        <f t="shared" si="221"/>
        <v>4.7838129496399162</v>
      </c>
      <c r="E459" s="40">
        <f t="shared" si="222"/>
        <v>27.232374100720165</v>
      </c>
      <c r="F459" s="40">
        <f t="shared" si="223"/>
        <v>36.799999999999997</v>
      </c>
      <c r="G459" s="3">
        <f t="shared" si="224"/>
        <v>239.07050359711934</v>
      </c>
      <c r="H459" s="3">
        <f t="shared" si="225"/>
        <v>107.82541057508477</v>
      </c>
      <c r="I459">
        <f t="shared" si="210"/>
        <v>1.0782541057508477E-4</v>
      </c>
      <c r="J459" s="4">
        <f t="shared" si="226"/>
        <v>594.0454820847558</v>
      </c>
      <c r="K459" s="40">
        <f t="shared" si="227"/>
        <v>5.5093273368162992</v>
      </c>
      <c r="L459" s="40">
        <f t="shared" si="211"/>
        <v>0.49067266318370084</v>
      </c>
      <c r="M459" s="10">
        <f t="shared" si="228"/>
        <v>4.96067739318603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13.767580401247349</v>
      </c>
      <c r="Q459" s="42">
        <f t="shared" si="230"/>
        <v>0.38183064398429578</v>
      </c>
      <c r="R459" s="4">
        <f t="shared" si="231"/>
        <v>115032.26409727865</v>
      </c>
      <c r="S459">
        <f t="shared" si="212"/>
        <v>1.1503226409727865E-4</v>
      </c>
      <c r="T459" s="41">
        <f t="shared" si="213"/>
        <v>2.0753076161005338E-4</v>
      </c>
      <c r="U459" s="42">
        <f t="shared" si="232"/>
        <v>0.20643114953577138</v>
      </c>
      <c r="V459" s="42">
        <f t="shared" si="233"/>
        <v>0.60041333472129321</v>
      </c>
      <c r="W459" s="42">
        <f t="shared" si="234"/>
        <v>0.59483420468381187</v>
      </c>
      <c r="X459" s="42">
        <f t="shared" si="235"/>
        <v>5.5791300374813391E-3</v>
      </c>
      <c r="Y459" s="42">
        <f t="shared" si="209"/>
        <v>3.2215474910941722E-3</v>
      </c>
      <c r="Z459" s="10">
        <f t="shared" si="236"/>
        <v>15.523228778716684</v>
      </c>
      <c r="AA459">
        <f t="shared" si="214"/>
        <v>4961179.4460360501</v>
      </c>
      <c r="AB459" s="10">
        <f t="shared" si="215"/>
        <v>4.9611794460360503</v>
      </c>
      <c r="AC459" s="10">
        <f t="shared" si="216"/>
        <v>4.8601794460360503</v>
      </c>
      <c r="AD459" s="3">
        <f t="shared" si="217"/>
        <v>704.88461871443803</v>
      </c>
      <c r="AI459" s="94">
        <f t="shared" si="218"/>
        <v>0.59483420468381187</v>
      </c>
    </row>
    <row r="460" spans="2:35">
      <c r="B460" s="39">
        <f t="shared" si="219"/>
        <v>432</v>
      </c>
      <c r="C460" s="42">
        <f t="shared" si="220"/>
        <v>5.1280575539572339</v>
      </c>
      <c r="D460" s="10">
        <f t="shared" si="221"/>
        <v>4.7719424460427931</v>
      </c>
      <c r="E460" s="40">
        <f t="shared" si="222"/>
        <v>27.256115107914411</v>
      </c>
      <c r="F460" s="40">
        <f t="shared" si="223"/>
        <v>36.799999999999997</v>
      </c>
      <c r="G460" s="3">
        <f t="shared" si="224"/>
        <v>238.97553956834236</v>
      </c>
      <c r="H460" s="3">
        <f t="shared" si="225"/>
        <v>107.82541057508477</v>
      </c>
      <c r="I460">
        <f t="shared" si="210"/>
        <v>1.0782541057508477E-4</v>
      </c>
      <c r="J460" s="4">
        <f t="shared" si="226"/>
        <v>595.0614822707812</v>
      </c>
      <c r="K460" s="40">
        <f t="shared" si="227"/>
        <v>5.5187499782939113</v>
      </c>
      <c r="L460" s="40">
        <f t="shared" si="211"/>
        <v>0.48125002170608866</v>
      </c>
      <c r="M460" s="10">
        <f t="shared" si="228"/>
        <v>4.9611794460360503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13.768024870569871</v>
      </c>
      <c r="Q460" s="42">
        <f t="shared" si="230"/>
        <v>0.38269282310648034</v>
      </c>
      <c r="R460" s="4">
        <f t="shared" si="231"/>
        <v>114743.77157535833</v>
      </c>
      <c r="S460">
        <f t="shared" si="212"/>
        <v>1.1474377157535833E-4</v>
      </c>
      <c r="T460" s="41">
        <f t="shared" si="213"/>
        <v>2.0781925413197369E-4</v>
      </c>
      <c r="U460" s="42">
        <f t="shared" si="232"/>
        <v>0.2059134352805593</v>
      </c>
      <c r="V460" s="42">
        <f t="shared" si="233"/>
        <v>0.60047180671727496</v>
      </c>
      <c r="W460" s="42">
        <f t="shared" si="234"/>
        <v>0.594895656953909</v>
      </c>
      <c r="X460" s="42">
        <f t="shared" si="235"/>
        <v>5.5761497633659562E-3</v>
      </c>
      <c r="Y460" s="42">
        <f t="shared" si="209"/>
        <v>3.2263551310023207E-3</v>
      </c>
      <c r="Z460" s="10">
        <f t="shared" si="236"/>
        <v>15.52481335032342</v>
      </c>
      <c r="AA460">
        <f t="shared" si="214"/>
        <v>4961675.5607595788</v>
      </c>
      <c r="AB460" s="10">
        <f t="shared" si="215"/>
        <v>4.9616755607595788</v>
      </c>
      <c r="AC460" s="10">
        <f t="shared" si="216"/>
        <v>4.8606755607595789</v>
      </c>
      <c r="AD460" s="3">
        <f t="shared" si="217"/>
        <v>704.95657153873515</v>
      </c>
      <c r="AI460" s="94">
        <f t="shared" si="218"/>
        <v>0.594895656953909</v>
      </c>
    </row>
    <row r="461" spans="2:35">
      <c r="B461" s="39">
        <f t="shared" si="219"/>
        <v>433</v>
      </c>
      <c r="C461" s="42">
        <f t="shared" si="220"/>
        <v>5.1399280575543571</v>
      </c>
      <c r="D461" s="10">
        <f t="shared" si="221"/>
        <v>4.7600719424456699</v>
      </c>
      <c r="E461" s="40">
        <f t="shared" si="222"/>
        <v>27.279856115108657</v>
      </c>
      <c r="F461" s="40">
        <f t="shared" si="223"/>
        <v>36.799999999999997</v>
      </c>
      <c r="G461" s="3">
        <f t="shared" si="224"/>
        <v>238.88057553956537</v>
      </c>
      <c r="H461" s="3">
        <f t="shared" si="225"/>
        <v>107.82541057508477</v>
      </c>
      <c r="I461">
        <f t="shared" si="210"/>
        <v>1.0782541057508477E-4</v>
      </c>
      <c r="J461" s="4">
        <f t="shared" si="226"/>
        <v>596.07836781325807</v>
      </c>
      <c r="K461" s="40">
        <f t="shared" si="227"/>
        <v>5.528180830790121</v>
      </c>
      <c r="L461" s="40">
        <f t="shared" si="211"/>
        <v>0.47181916920987899</v>
      </c>
      <c r="M461" s="10">
        <f t="shared" si="228"/>
        <v>4.9616755607595788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13.768464052757981</v>
      </c>
      <c r="Q461" s="42">
        <f t="shared" si="230"/>
        <v>0.38355497472714317</v>
      </c>
      <c r="R461" s="4">
        <f t="shared" si="231"/>
        <v>114455.26052592116</v>
      </c>
      <c r="S461">
        <f t="shared" si="212"/>
        <v>1.1445526052592115E-4</v>
      </c>
      <c r="T461" s="41">
        <f t="shared" si="213"/>
        <v>2.0810776518141087E-4</v>
      </c>
      <c r="U461" s="42">
        <f t="shared" si="232"/>
        <v>0.20539568777679182</v>
      </c>
      <c r="V461" s="42">
        <f t="shared" si="233"/>
        <v>0.60052952561805173</v>
      </c>
      <c r="W461" s="42">
        <f t="shared" si="234"/>
        <v>0.59495638238548099</v>
      </c>
      <c r="X461" s="42">
        <f t="shared" si="235"/>
        <v>5.5731432325707431E-3</v>
      </c>
      <c r="Y461" s="42">
        <f t="shared" si="209"/>
        <v>3.2311600254724677E-3</v>
      </c>
      <c r="Z461" s="10">
        <f t="shared" si="236"/>
        <v>15.526378953979991</v>
      </c>
      <c r="AA461">
        <f t="shared" si="214"/>
        <v>4962165.7367932359</v>
      </c>
      <c r="AB461" s="10">
        <f t="shared" si="215"/>
        <v>4.9621657367932359</v>
      </c>
      <c r="AC461" s="10">
        <f t="shared" si="216"/>
        <v>4.8611657367932359</v>
      </c>
      <c r="AD461" s="3">
        <f t="shared" si="217"/>
        <v>705.0276630592075</v>
      </c>
      <c r="AI461" s="94">
        <f t="shared" si="218"/>
        <v>0.59495638238548099</v>
      </c>
    </row>
    <row r="462" spans="2:35">
      <c r="B462" s="39">
        <f t="shared" si="219"/>
        <v>434</v>
      </c>
      <c r="C462" s="42">
        <f t="shared" si="220"/>
        <v>5.1517985611514803</v>
      </c>
      <c r="D462" s="10">
        <f t="shared" si="221"/>
        <v>4.7482014388485467</v>
      </c>
      <c r="E462" s="40">
        <f t="shared" si="222"/>
        <v>27.303597122302904</v>
      </c>
      <c r="F462" s="40">
        <f t="shared" si="223"/>
        <v>36.799999999999997</v>
      </c>
      <c r="G462" s="3">
        <f t="shared" si="224"/>
        <v>238.78561151078839</v>
      </c>
      <c r="H462" s="3">
        <f t="shared" si="225"/>
        <v>107.82541057508477</v>
      </c>
      <c r="I462">
        <f t="shared" si="210"/>
        <v>1.0782541057508477E-4</v>
      </c>
      <c r="J462" s="4">
        <f t="shared" si="226"/>
        <v>597.0961387121863</v>
      </c>
      <c r="K462" s="40">
        <f t="shared" si="227"/>
        <v>5.5376198943049273</v>
      </c>
      <c r="L462" s="40">
        <f t="shared" si="211"/>
        <v>0.46238010569507271</v>
      </c>
      <c r="M462" s="10">
        <f t="shared" si="228"/>
        <v>4.9621657367932359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13.768897948391915</v>
      </c>
      <c r="Q462" s="42">
        <f t="shared" si="230"/>
        <v>0.38441709917905037</v>
      </c>
      <c r="R462" s="4">
        <f t="shared" si="231"/>
        <v>114166.73120119818</v>
      </c>
      <c r="S462">
        <f t="shared" si="212"/>
        <v>1.1416673120119819E-4</v>
      </c>
      <c r="T462" s="41">
        <f t="shared" si="213"/>
        <v>2.0839629450613385E-4</v>
      </c>
      <c r="U462" s="42">
        <f t="shared" si="232"/>
        <v>0.20487790747711018</v>
      </c>
      <c r="V462" s="42">
        <f t="shared" si="233"/>
        <v>0.60058649135423403</v>
      </c>
      <c r="W462" s="42">
        <f t="shared" si="234"/>
        <v>0.5950163809095691</v>
      </c>
      <c r="X462" s="42">
        <f t="shared" si="235"/>
        <v>5.570110444664933E-3</v>
      </c>
      <c r="Y462" s="42">
        <f t="shared" si="209"/>
        <v>3.2359621538866372E-3</v>
      </c>
      <c r="Z462" s="10">
        <f t="shared" si="236"/>
        <v>15.527925587906225</v>
      </c>
      <c r="AA462">
        <f t="shared" si="214"/>
        <v>4962649.9735796656</v>
      </c>
      <c r="AB462" s="10">
        <f t="shared" si="215"/>
        <v>4.9626499735796656</v>
      </c>
      <c r="AC462" s="10">
        <f t="shared" si="216"/>
        <v>4.8616499735796657</v>
      </c>
      <c r="AD462" s="3">
        <f t="shared" si="217"/>
        <v>705.09789319502045</v>
      </c>
      <c r="AI462" s="94">
        <f t="shared" si="218"/>
        <v>0.5950163809095691</v>
      </c>
    </row>
    <row r="463" spans="2:35">
      <c r="B463" s="39">
        <f t="shared" si="219"/>
        <v>435</v>
      </c>
      <c r="C463" s="42">
        <f t="shared" si="220"/>
        <v>5.1636690647486034</v>
      </c>
      <c r="D463" s="10">
        <f t="shared" si="221"/>
        <v>4.7363309352514236</v>
      </c>
      <c r="E463" s="40">
        <f t="shared" si="222"/>
        <v>27.32733812949715</v>
      </c>
      <c r="F463" s="40">
        <f t="shared" si="223"/>
        <v>36.799999999999997</v>
      </c>
      <c r="G463" s="3">
        <f t="shared" si="224"/>
        <v>238.6906474820114</v>
      </c>
      <c r="H463" s="3">
        <f t="shared" si="225"/>
        <v>107.82541057508477</v>
      </c>
      <c r="I463">
        <f t="shared" si="210"/>
        <v>1.0782541057508477E-4</v>
      </c>
      <c r="J463" s="4">
        <f t="shared" si="226"/>
        <v>598.11479496756624</v>
      </c>
      <c r="K463" s="40">
        <f t="shared" si="227"/>
        <v>5.547067168838332</v>
      </c>
      <c r="L463" s="40">
        <f t="shared" si="211"/>
        <v>0.45293283116166805</v>
      </c>
      <c r="M463" s="10">
        <f t="shared" si="228"/>
        <v>4.9626499735796656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13.769326558044154</v>
      </c>
      <c r="Q463" s="42">
        <f t="shared" si="230"/>
        <v>0.38527919679486938</v>
      </c>
      <c r="R463" s="4">
        <f t="shared" si="231"/>
        <v>113878.18385342037</v>
      </c>
      <c r="S463">
        <f t="shared" si="212"/>
        <v>1.1387818385342037E-4</v>
      </c>
      <c r="T463" s="41">
        <f t="shared" si="213"/>
        <v>2.0868484185391166E-4</v>
      </c>
      <c r="U463" s="42">
        <f t="shared" si="232"/>
        <v>0.20436009483415551</v>
      </c>
      <c r="V463" s="42">
        <f t="shared" si="233"/>
        <v>0.60064270385753693</v>
      </c>
      <c r="W463" s="42">
        <f t="shared" si="234"/>
        <v>0.5950756524579518</v>
      </c>
      <c r="X463" s="42">
        <f t="shared" si="235"/>
        <v>5.5670513995851323E-3</v>
      </c>
      <c r="Y463" s="42">
        <f t="shared" si="209"/>
        <v>3.2407614956253615E-3</v>
      </c>
      <c r="Z463" s="10">
        <f t="shared" si="236"/>
        <v>15.529453250342128</v>
      </c>
      <c r="AA463">
        <f t="shared" si="214"/>
        <v>4963128.2705678307</v>
      </c>
      <c r="AB463" s="10">
        <f t="shared" si="215"/>
        <v>4.9631282705678306</v>
      </c>
      <c r="AC463" s="10">
        <f t="shared" si="216"/>
        <v>4.8621282705678306</v>
      </c>
      <c r="AD463" s="3">
        <f t="shared" si="217"/>
        <v>705.16726186625533</v>
      </c>
      <c r="AI463" s="94">
        <f t="shared" si="218"/>
        <v>0.5950756524579518</v>
      </c>
    </row>
    <row r="464" spans="2:35">
      <c r="B464" s="39">
        <f t="shared" si="219"/>
        <v>436</v>
      </c>
      <c r="C464" s="42">
        <f t="shared" si="220"/>
        <v>5.1755395683457266</v>
      </c>
      <c r="D464" s="10">
        <f t="shared" si="221"/>
        <v>4.7244604316543004</v>
      </c>
      <c r="E464" s="40">
        <f t="shared" si="222"/>
        <v>27.351079136691396</v>
      </c>
      <c r="F464" s="40">
        <f t="shared" si="223"/>
        <v>36.799999999999997</v>
      </c>
      <c r="G464" s="3">
        <f t="shared" si="224"/>
        <v>238.59568345323441</v>
      </c>
      <c r="H464" s="3">
        <f t="shared" si="225"/>
        <v>107.82541057508477</v>
      </c>
      <c r="I464">
        <f t="shared" si="210"/>
        <v>1.0782541057508477E-4</v>
      </c>
      <c r="J464" s="4">
        <f t="shared" si="226"/>
        <v>599.13433657939731</v>
      </c>
      <c r="K464" s="40">
        <f t="shared" si="227"/>
        <v>5.5565226543903306</v>
      </c>
      <c r="L464" s="40">
        <f t="shared" si="211"/>
        <v>0.44347734560966945</v>
      </c>
      <c r="M464" s="10">
        <f t="shared" si="228"/>
        <v>4.9631282705678306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13.769749882279704</v>
      </c>
      <c r="Q464" s="42">
        <f t="shared" si="230"/>
        <v>0.38614126790717035</v>
      </c>
      <c r="R464" s="4">
        <f t="shared" si="231"/>
        <v>113589.61873481885</v>
      </c>
      <c r="S464">
        <f t="shared" si="212"/>
        <v>1.1358961873481886E-4</v>
      </c>
      <c r="T464" s="41">
        <f t="shared" si="213"/>
        <v>2.0897340697251319E-4</v>
      </c>
      <c r="U464" s="42">
        <f t="shared" si="232"/>
        <v>0.20384225030056916</v>
      </c>
      <c r="V464" s="42">
        <f t="shared" si="233"/>
        <v>0.60069816306009016</v>
      </c>
      <c r="W464" s="42">
        <f t="shared" si="234"/>
        <v>0.59513419696318115</v>
      </c>
      <c r="X464" s="42">
        <f t="shared" si="235"/>
        <v>5.5639660969090121E-3</v>
      </c>
      <c r="Y464" s="42">
        <f t="shared" si="209"/>
        <v>3.2455580300673288E-3</v>
      </c>
      <c r="Z464" s="10">
        <f t="shared" si="236"/>
        <v>15.530961939545856</v>
      </c>
      <c r="AA464">
        <f t="shared" si="214"/>
        <v>4963600.6272123754</v>
      </c>
      <c r="AB464" s="10">
        <f t="shared" si="215"/>
        <v>4.9636006272123758</v>
      </c>
      <c r="AC464" s="10">
        <f t="shared" si="216"/>
        <v>4.8626006272123758</v>
      </c>
      <c r="AD464" s="3">
        <f t="shared" si="217"/>
        <v>705.23576899381806</v>
      </c>
      <c r="AI464" s="94">
        <f t="shared" si="218"/>
        <v>0.59513419696318115</v>
      </c>
    </row>
    <row r="465" spans="2:35">
      <c r="B465" s="39">
        <f t="shared" si="219"/>
        <v>437</v>
      </c>
      <c r="C465" s="42">
        <f t="shared" si="220"/>
        <v>5.1874100719428498</v>
      </c>
      <c r="D465" s="10">
        <f t="shared" si="221"/>
        <v>4.7125899280571772</v>
      </c>
      <c r="E465" s="40">
        <f t="shared" si="222"/>
        <v>27.374820143885643</v>
      </c>
      <c r="F465" s="40">
        <f t="shared" si="223"/>
        <v>36.799999999999997</v>
      </c>
      <c r="G465" s="3">
        <f t="shared" si="224"/>
        <v>238.50071942445743</v>
      </c>
      <c r="H465" s="3">
        <f t="shared" si="225"/>
        <v>107.82541057508477</v>
      </c>
      <c r="I465">
        <f t="shared" si="210"/>
        <v>1.0782541057508477E-4</v>
      </c>
      <c r="J465" s="4">
        <f t="shared" si="226"/>
        <v>600.1547635476802</v>
      </c>
      <c r="K465" s="40">
        <f t="shared" si="227"/>
        <v>5.5659863509609302</v>
      </c>
      <c r="L465" s="40">
        <f t="shared" si="211"/>
        <v>0.4340136490390698</v>
      </c>
      <c r="M465" s="10">
        <f t="shared" si="228"/>
        <v>4.9636006272123758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13.770167921655533</v>
      </c>
      <c r="Q465" s="42">
        <f t="shared" si="230"/>
        <v>0.38700331284842743</v>
      </c>
      <c r="R465" s="4">
        <f t="shared" si="231"/>
        <v>113301.03609762463</v>
      </c>
      <c r="S465">
        <f t="shared" si="212"/>
        <v>1.1330103609762464E-4</v>
      </c>
      <c r="T465" s="41">
        <f t="shared" si="213"/>
        <v>2.0926198960970741E-4</v>
      </c>
      <c r="U465" s="42">
        <f t="shared" si="232"/>
        <v>0.20332437432899228</v>
      </c>
      <c r="V465" s="42">
        <f t="shared" si="233"/>
        <v>0.60075286889530599</v>
      </c>
      <c r="W465" s="42">
        <f t="shared" si="234"/>
        <v>0.59519201435850433</v>
      </c>
      <c r="X465" s="42">
        <f t="shared" si="235"/>
        <v>5.5608545368016626E-3</v>
      </c>
      <c r="Y465" s="42">
        <f t="shared" si="209"/>
        <v>3.250351736589845E-3</v>
      </c>
      <c r="Z465" s="10">
        <f t="shared" si="236"/>
        <v>15.53245165379554</v>
      </c>
      <c r="AA465">
        <f t="shared" si="214"/>
        <v>4964067.0429741992</v>
      </c>
      <c r="AB465" s="10">
        <f t="shared" si="215"/>
        <v>4.9640670429741993</v>
      </c>
      <c r="AC465" s="10">
        <f t="shared" si="216"/>
        <v>4.8630670429741993</v>
      </c>
      <c r="AD465" s="3">
        <f t="shared" si="217"/>
        <v>705.3034144995213</v>
      </c>
      <c r="AI465" s="94">
        <f t="shared" si="218"/>
        <v>0.59519201435850433</v>
      </c>
    </row>
    <row r="466" spans="2:35">
      <c r="B466" s="39">
        <f t="shared" si="219"/>
        <v>438</v>
      </c>
      <c r="C466" s="42">
        <f t="shared" si="220"/>
        <v>5.1992805755399729</v>
      </c>
      <c r="D466" s="10">
        <f t="shared" si="221"/>
        <v>4.7007194244600541</v>
      </c>
      <c r="E466" s="40">
        <f t="shared" si="222"/>
        <v>27.398561151079889</v>
      </c>
      <c r="F466" s="40">
        <f t="shared" si="223"/>
        <v>36.799999999999997</v>
      </c>
      <c r="G466" s="3">
        <f t="shared" si="224"/>
        <v>238.40575539568044</v>
      </c>
      <c r="H466" s="3">
        <f t="shared" si="225"/>
        <v>107.82541057508477</v>
      </c>
      <c r="I466">
        <f t="shared" si="210"/>
        <v>1.0782541057508477E-4</v>
      </c>
      <c r="J466" s="4">
        <f t="shared" si="226"/>
        <v>601.17607587241423</v>
      </c>
      <c r="K466" s="40">
        <f t="shared" si="227"/>
        <v>5.5754582585501238</v>
      </c>
      <c r="L466" s="40">
        <f t="shared" si="211"/>
        <v>0.42454174144987622</v>
      </c>
      <c r="M466" s="10">
        <f t="shared" si="228"/>
        <v>4.9640670429741993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13.770580676721071</v>
      </c>
      <c r="Q466" s="42">
        <f t="shared" si="230"/>
        <v>0.3878653319510198</v>
      </c>
      <c r="R466" s="4">
        <f t="shared" si="231"/>
        <v>113012.43619406878</v>
      </c>
      <c r="S466">
        <f t="shared" si="212"/>
        <v>1.1301243619406879E-4</v>
      </c>
      <c r="T466" s="41">
        <f t="shared" si="213"/>
        <v>2.0955058951326326E-4</v>
      </c>
      <c r="U466" s="42">
        <f t="shared" si="232"/>
        <v>0.20280646737206612</v>
      </c>
      <c r="V466" s="42">
        <f t="shared" si="233"/>
        <v>0.60080682129740259</v>
      </c>
      <c r="W466" s="42">
        <f t="shared" si="234"/>
        <v>0.59524910457793423</v>
      </c>
      <c r="X466" s="42">
        <f t="shared" si="235"/>
        <v>5.5577167194683641E-3</v>
      </c>
      <c r="Y466" s="42">
        <f t="shared" si="209"/>
        <v>3.2551425945688238E-3</v>
      </c>
      <c r="Z466" s="10">
        <f t="shared" si="236"/>
        <v>15.533922391388899</v>
      </c>
      <c r="AA466">
        <f t="shared" si="214"/>
        <v>4964527.5173203321</v>
      </c>
      <c r="AB466" s="10">
        <f t="shared" si="215"/>
        <v>4.9645275173203318</v>
      </c>
      <c r="AC466" s="10">
        <f t="shared" si="216"/>
        <v>4.8635275173203318</v>
      </c>
      <c r="AD466" s="3">
        <f t="shared" si="217"/>
        <v>705.37019830606698</v>
      </c>
      <c r="AI466" s="94">
        <f t="shared" si="218"/>
        <v>0.59524910457793423</v>
      </c>
    </row>
    <row r="467" spans="2:35">
      <c r="B467" s="39">
        <f t="shared" si="219"/>
        <v>439</v>
      </c>
      <c r="C467" s="42">
        <f t="shared" si="220"/>
        <v>5.2111510791370961</v>
      </c>
      <c r="D467" s="10">
        <f t="shared" si="221"/>
        <v>4.6888489208629309</v>
      </c>
      <c r="E467" s="40">
        <f t="shared" si="222"/>
        <v>27.422302158274135</v>
      </c>
      <c r="F467" s="40">
        <f t="shared" si="223"/>
        <v>36.799999999999997</v>
      </c>
      <c r="G467" s="3">
        <f t="shared" si="224"/>
        <v>238.31079136690346</v>
      </c>
      <c r="H467" s="3">
        <f t="shared" si="225"/>
        <v>107.82541057508477</v>
      </c>
      <c r="I467">
        <f t="shared" si="210"/>
        <v>1.0782541057508477E-4</v>
      </c>
      <c r="J467" s="4">
        <f t="shared" si="226"/>
        <v>602.19827355359996</v>
      </c>
      <c r="K467" s="40">
        <f t="shared" si="227"/>
        <v>5.5849383771579157</v>
      </c>
      <c r="L467" s="40">
        <f t="shared" si="211"/>
        <v>0.41506162284208425</v>
      </c>
      <c r="M467" s="10">
        <f t="shared" si="228"/>
        <v>4.9645275173203318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13.770988148018127</v>
      </c>
      <c r="Q467" s="42">
        <f t="shared" si="230"/>
        <v>0.38872732554723327</v>
      </c>
      <c r="R467" s="4">
        <f t="shared" si="231"/>
        <v>112723.81927638232</v>
      </c>
      <c r="S467">
        <f t="shared" si="212"/>
        <v>1.1272381927638232E-4</v>
      </c>
      <c r="T467" s="41">
        <f t="shared" si="213"/>
        <v>2.0983920643094972E-4</v>
      </c>
      <c r="U467" s="42">
        <f t="shared" si="232"/>
        <v>0.20228852988243187</v>
      </c>
      <c r="V467" s="42">
        <f t="shared" si="233"/>
        <v>0.60086002020133178</v>
      </c>
      <c r="W467" s="42">
        <f t="shared" si="234"/>
        <v>0.59530546755623481</v>
      </c>
      <c r="X467" s="42">
        <f t="shared" si="235"/>
        <v>5.5545526450969662E-3</v>
      </c>
      <c r="Y467" s="42">
        <f t="shared" si="209"/>
        <v>3.259930583378728E-3</v>
      </c>
      <c r="Z467" s="10">
        <f t="shared" si="236"/>
        <v>15.535374150642577</v>
      </c>
      <c r="AA467">
        <f t="shared" si="214"/>
        <v>4964982.0497237323</v>
      </c>
      <c r="AB467" s="10">
        <f t="shared" si="215"/>
        <v>4.9649820497237327</v>
      </c>
      <c r="AC467" s="10">
        <f t="shared" si="216"/>
        <v>4.8639820497237327</v>
      </c>
      <c r="AD467" s="3">
        <f t="shared" si="217"/>
        <v>705.43612033701697</v>
      </c>
      <c r="AI467" s="94">
        <f t="shared" si="218"/>
        <v>0.59530546755623481</v>
      </c>
    </row>
    <row r="468" spans="2:35">
      <c r="B468" s="39">
        <f t="shared" si="219"/>
        <v>440</v>
      </c>
      <c r="C468" s="42">
        <f t="shared" si="220"/>
        <v>5.2230215827342192</v>
      </c>
      <c r="D468" s="10">
        <f t="shared" si="221"/>
        <v>4.6769784172658078</v>
      </c>
      <c r="E468" s="40">
        <f t="shared" si="222"/>
        <v>27.446043165468382</v>
      </c>
      <c r="F468" s="40">
        <f t="shared" si="223"/>
        <v>36.799999999999997</v>
      </c>
      <c r="G468" s="3">
        <f t="shared" si="224"/>
        <v>238.21582733812647</v>
      </c>
      <c r="H468" s="3">
        <f t="shared" si="225"/>
        <v>107.82541057508477</v>
      </c>
      <c r="I468">
        <f t="shared" si="210"/>
        <v>1.0782541057508477E-4</v>
      </c>
      <c r="J468" s="4">
        <f t="shared" si="226"/>
        <v>603.22135659123705</v>
      </c>
      <c r="K468" s="40">
        <f t="shared" si="227"/>
        <v>5.5944267067843043</v>
      </c>
      <c r="L468" s="40">
        <f t="shared" si="211"/>
        <v>0.40557329321569568</v>
      </c>
      <c r="M468" s="10">
        <f t="shared" si="228"/>
        <v>4.9649820497237327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13.771390336080703</v>
      </c>
      <c r="Q468" s="42">
        <f t="shared" si="230"/>
        <v>0.38958929396926129</v>
      </c>
      <c r="R468" s="4">
        <f t="shared" si="231"/>
        <v>112435.18559679631</v>
      </c>
      <c r="S468">
        <f t="shared" si="212"/>
        <v>1.124351855967963E-4</v>
      </c>
      <c r="T468" s="41">
        <f t="shared" si="213"/>
        <v>2.1012784011053572E-4</v>
      </c>
      <c r="U468" s="42">
        <f t="shared" si="232"/>
        <v>0.2017705623127308</v>
      </c>
      <c r="V468" s="42">
        <f t="shared" si="233"/>
        <v>0.60091246554301037</v>
      </c>
      <c r="W468" s="42">
        <f t="shared" si="234"/>
        <v>0.59536110322889468</v>
      </c>
      <c r="X468" s="42">
        <f t="shared" si="235"/>
        <v>5.551362314115682E-3</v>
      </c>
      <c r="Y468" s="42">
        <f t="shared" si="209"/>
        <v>3.2647156823927322E-3</v>
      </c>
      <c r="Z468" s="10">
        <f t="shared" si="236"/>
        <v>15.536806929892585</v>
      </c>
      <c r="AA468">
        <f t="shared" si="214"/>
        <v>4965430.6396634197</v>
      </c>
      <c r="AB468" s="10">
        <f t="shared" si="215"/>
        <v>4.9654306396634196</v>
      </c>
      <c r="AC468" s="10">
        <f t="shared" si="216"/>
        <v>4.8644306396634196</v>
      </c>
      <c r="AD468" s="3">
        <f t="shared" si="217"/>
        <v>705.50118051681216</v>
      </c>
      <c r="AI468" s="94">
        <f t="shared" si="218"/>
        <v>0.59536110322889468</v>
      </c>
    </row>
    <row r="469" spans="2:35">
      <c r="B469" s="39">
        <f t="shared" si="219"/>
        <v>441</v>
      </c>
      <c r="C469" s="42">
        <f t="shared" si="220"/>
        <v>5.2348920863313424</v>
      </c>
      <c r="D469" s="10">
        <f t="shared" si="221"/>
        <v>4.6651079136686846</v>
      </c>
      <c r="E469" s="40">
        <f t="shared" si="222"/>
        <v>27.469784172662628</v>
      </c>
      <c r="F469" s="40">
        <f t="shared" si="223"/>
        <v>36.799999999999997</v>
      </c>
      <c r="G469" s="3">
        <f t="shared" si="224"/>
        <v>238.12086330934949</v>
      </c>
      <c r="H469" s="3">
        <f t="shared" si="225"/>
        <v>107.82541057508477</v>
      </c>
      <c r="I469">
        <f t="shared" si="210"/>
        <v>1.0782541057508477E-4</v>
      </c>
      <c r="J469" s="4">
        <f t="shared" si="226"/>
        <v>604.24532498532562</v>
      </c>
      <c r="K469" s="40">
        <f t="shared" si="227"/>
        <v>5.6039232474292904</v>
      </c>
      <c r="L469" s="40">
        <f t="shared" si="211"/>
        <v>0.39607675257070962</v>
      </c>
      <c r="M469" s="10">
        <f t="shared" si="228"/>
        <v>4.9654306396634196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13.77178724143511</v>
      </c>
      <c r="Q469" s="42">
        <f t="shared" si="230"/>
        <v>0.3904512375492063</v>
      </c>
      <c r="R469" s="4">
        <f t="shared" si="231"/>
        <v>112146.53540754179</v>
      </c>
      <c r="S469">
        <f t="shared" si="212"/>
        <v>1.1214653540754178E-4</v>
      </c>
      <c r="T469" s="41">
        <f t="shared" si="213"/>
        <v>2.1041649029979024E-4</v>
      </c>
      <c r="U469" s="42">
        <f t="shared" si="232"/>
        <v>0.20125256511560408</v>
      </c>
      <c r="V469" s="42">
        <f t="shared" si="233"/>
        <v>0.60096415725930619</v>
      </c>
      <c r="W469" s="42">
        <f t="shared" si="234"/>
        <v>0.59541601153214474</v>
      </c>
      <c r="X469" s="42">
        <f t="shared" si="235"/>
        <v>5.5481457271614465E-3</v>
      </c>
      <c r="Y469" s="42">
        <f t="shared" si="209"/>
        <v>3.2694978709828584E-3</v>
      </c>
      <c r="Z469" s="10">
        <f t="shared" si="236"/>
        <v>15.538220727494558</v>
      </c>
      <c r="AA469">
        <f t="shared" si="214"/>
        <v>4965873.2866245583</v>
      </c>
      <c r="AB469" s="10">
        <f t="shared" si="215"/>
        <v>4.9658732866245581</v>
      </c>
      <c r="AC469" s="10">
        <f t="shared" si="216"/>
        <v>4.8648732866245581</v>
      </c>
      <c r="AD469" s="3">
        <f t="shared" si="217"/>
        <v>705.56537877078438</v>
      </c>
      <c r="AI469" s="94">
        <f t="shared" si="218"/>
        <v>0.59541601153214474</v>
      </c>
    </row>
    <row r="470" spans="2:35">
      <c r="B470" s="39">
        <f t="shared" si="219"/>
        <v>442</v>
      </c>
      <c r="C470" s="42">
        <f t="shared" si="220"/>
        <v>5.2467625899284656</v>
      </c>
      <c r="D470" s="10">
        <f t="shared" si="221"/>
        <v>4.6532374100715614</v>
      </c>
      <c r="E470" s="40">
        <f t="shared" si="222"/>
        <v>27.493525179856874</v>
      </c>
      <c r="F470" s="40">
        <f t="shared" si="223"/>
        <v>36.799999999999997</v>
      </c>
      <c r="G470" s="3">
        <f t="shared" si="224"/>
        <v>238.0258992805725</v>
      </c>
      <c r="H470" s="3">
        <f t="shared" si="225"/>
        <v>107.82541057508477</v>
      </c>
      <c r="I470">
        <f t="shared" si="210"/>
        <v>1.0782541057508477E-4</v>
      </c>
      <c r="J470" s="4">
        <f t="shared" si="226"/>
        <v>605.27017873586578</v>
      </c>
      <c r="K470" s="40">
        <f t="shared" si="227"/>
        <v>5.6134279990928748</v>
      </c>
      <c r="L470" s="40">
        <f t="shared" si="211"/>
        <v>0.38657200090712518</v>
      </c>
      <c r="M470" s="10">
        <f t="shared" si="228"/>
        <v>4.9658732866245581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13.772178864600058</v>
      </c>
      <c r="Q470" s="42">
        <f t="shared" si="230"/>
        <v>0.39131315661908095</v>
      </c>
      <c r="R470" s="4">
        <f t="shared" si="231"/>
        <v>111857.86896084982</v>
      </c>
      <c r="S470">
        <f t="shared" si="212"/>
        <v>1.1185786896084982E-4</v>
      </c>
      <c r="T470" s="41">
        <f t="shared" si="213"/>
        <v>2.1070515674648222E-4</v>
      </c>
      <c r="U470" s="42">
        <f t="shared" si="232"/>
        <v>0.20073453874369304</v>
      </c>
      <c r="V470" s="42">
        <f t="shared" si="233"/>
        <v>0.60101509528774144</v>
      </c>
      <c r="W470" s="42">
        <f t="shared" si="234"/>
        <v>0.59547019240296828</v>
      </c>
      <c r="X470" s="42">
        <f t="shared" si="235"/>
        <v>5.5449028847731618E-3</v>
      </c>
      <c r="Y470" s="42">
        <f t="shared" si="209"/>
        <v>3.2742771285198475E-3</v>
      </c>
      <c r="Z470" s="10">
        <f t="shared" si="236"/>
        <v>15.539615541822815</v>
      </c>
      <c r="AA470">
        <f t="shared" si="214"/>
        <v>4966309.9900981635</v>
      </c>
      <c r="AB470" s="10">
        <f t="shared" si="215"/>
        <v>4.9663099900981633</v>
      </c>
      <c r="AC470" s="10">
        <f t="shared" si="216"/>
        <v>4.8653099900981633</v>
      </c>
      <c r="AD470" s="3">
        <f t="shared" si="217"/>
        <v>705.62871502511439</v>
      </c>
      <c r="AI470" s="94">
        <f t="shared" si="218"/>
        <v>0.59547019240296828</v>
      </c>
    </row>
    <row r="471" spans="2:35">
      <c r="B471" s="39">
        <f t="shared" si="219"/>
        <v>443</v>
      </c>
      <c r="C471" s="42">
        <f t="shared" si="220"/>
        <v>5.2586330935255887</v>
      </c>
      <c r="D471" s="10">
        <f t="shared" si="221"/>
        <v>4.6413669064744383</v>
      </c>
      <c r="E471" s="40">
        <f t="shared" si="222"/>
        <v>27.517266187051121</v>
      </c>
      <c r="F471" s="40">
        <f t="shared" si="223"/>
        <v>36.799999999999997</v>
      </c>
      <c r="G471" s="3">
        <f t="shared" si="224"/>
        <v>237.93093525179552</v>
      </c>
      <c r="H471" s="3">
        <f t="shared" si="225"/>
        <v>107.82541057508477</v>
      </c>
      <c r="I471">
        <f t="shared" si="210"/>
        <v>1.0782541057508477E-4</v>
      </c>
      <c r="J471" s="4">
        <f t="shared" si="226"/>
        <v>606.29591784285731</v>
      </c>
      <c r="K471" s="40">
        <f t="shared" si="227"/>
        <v>5.6229409617750541</v>
      </c>
      <c r="L471" s="40">
        <f t="shared" si="211"/>
        <v>0.37705903822494591</v>
      </c>
      <c r="M471" s="10">
        <f t="shared" si="228"/>
        <v>4.9663099900981633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13.772565206086393</v>
      </c>
      <c r="Q471" s="42">
        <f t="shared" si="230"/>
        <v>0.39217505151080945</v>
      </c>
      <c r="R471" s="4">
        <f t="shared" si="231"/>
        <v>111569.18650895143</v>
      </c>
      <c r="S471">
        <f t="shared" si="212"/>
        <v>1.1156918650895143E-4</v>
      </c>
      <c r="T471" s="41">
        <f t="shared" si="213"/>
        <v>2.109938391983806E-4</v>
      </c>
      <c r="U471" s="42">
        <f t="shared" si="232"/>
        <v>0.20021648364963876</v>
      </c>
      <c r="V471" s="42">
        <f t="shared" si="233"/>
        <v>0.60106527956714206</v>
      </c>
      <c r="W471" s="42">
        <f t="shared" si="234"/>
        <v>0.59552364577906469</v>
      </c>
      <c r="X471" s="42">
        <f t="shared" si="235"/>
        <v>5.5416337880773714E-3</v>
      </c>
      <c r="Y471" s="42">
        <f t="shared" si="209"/>
        <v>3.2790534343736214E-3</v>
      </c>
      <c r="Z471" s="10">
        <f t="shared" si="236"/>
        <v>15.540991371272174</v>
      </c>
      <c r="AA471">
        <f t="shared" si="214"/>
        <v>4966740.7495816667</v>
      </c>
      <c r="AB471" s="10">
        <f t="shared" si="215"/>
        <v>4.9667407495816667</v>
      </c>
      <c r="AC471" s="10">
        <f t="shared" si="216"/>
        <v>4.8657407495816667</v>
      </c>
      <c r="AD471" s="3">
        <f t="shared" si="217"/>
        <v>705.69118920691324</v>
      </c>
      <c r="AI471" s="94">
        <f t="shared" si="218"/>
        <v>0.59552364577906469</v>
      </c>
    </row>
    <row r="472" spans="2:35">
      <c r="B472" s="39">
        <f t="shared" si="219"/>
        <v>444</v>
      </c>
      <c r="C472" s="42">
        <f t="shared" si="220"/>
        <v>5.2705035971227119</v>
      </c>
      <c r="D472" s="10">
        <f t="shared" si="221"/>
        <v>4.6294964028773151</v>
      </c>
      <c r="E472" s="40">
        <f t="shared" si="222"/>
        <v>27.541007194245367</v>
      </c>
      <c r="F472" s="40">
        <f t="shared" si="223"/>
        <v>36.799999999999997</v>
      </c>
      <c r="G472" s="3">
        <f t="shared" si="224"/>
        <v>237.83597122301853</v>
      </c>
      <c r="H472" s="3">
        <f t="shared" si="225"/>
        <v>107.82541057508477</v>
      </c>
      <c r="I472">
        <f t="shared" si="210"/>
        <v>1.0782541057508477E-4</v>
      </c>
      <c r="J472" s="4">
        <f t="shared" si="226"/>
        <v>607.32254230630019</v>
      </c>
      <c r="K472" s="40">
        <f t="shared" si="227"/>
        <v>5.6324621354758309</v>
      </c>
      <c r="L472" s="40">
        <f t="shared" si="211"/>
        <v>0.36753786452416914</v>
      </c>
      <c r="M472" s="10">
        <f t="shared" si="228"/>
        <v>4.9667407495816667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13.772946266397605</v>
      </c>
      <c r="Q472" s="42">
        <f t="shared" si="230"/>
        <v>0.39303692255622869</v>
      </c>
      <c r="R472" s="4">
        <f t="shared" si="231"/>
        <v>111280.48830407768</v>
      </c>
      <c r="S472">
        <f t="shared" si="212"/>
        <v>1.1128048830407768E-4</v>
      </c>
      <c r="T472" s="41">
        <f t="shared" si="213"/>
        <v>2.1128253740325436E-4</v>
      </c>
      <c r="U472" s="42">
        <f t="shared" si="232"/>
        <v>0.19969840028608257</v>
      </c>
      <c r="V472" s="42">
        <f t="shared" si="233"/>
        <v>0.60111471003667094</v>
      </c>
      <c r="W472" s="42">
        <f t="shared" si="234"/>
        <v>0.5955763715989183</v>
      </c>
      <c r="X472" s="42">
        <f t="shared" si="235"/>
        <v>5.5383384377526435E-3</v>
      </c>
      <c r="Y472" s="42">
        <f t="shared" si="209"/>
        <v>3.2838267679128528E-3</v>
      </c>
      <c r="Z472" s="10">
        <f t="shared" si="236"/>
        <v>15.542348214255554</v>
      </c>
      <c r="AA472">
        <f t="shared" si="214"/>
        <v>4967165.5645781681</v>
      </c>
      <c r="AB472" s="10">
        <f t="shared" si="215"/>
        <v>4.9671655645781678</v>
      </c>
      <c r="AC472" s="10">
        <f t="shared" si="216"/>
        <v>4.8661655645781678</v>
      </c>
      <c r="AD472" s="3">
        <f t="shared" si="217"/>
        <v>705.75280124411427</v>
      </c>
      <c r="AI472" s="94">
        <f t="shared" si="218"/>
        <v>0.5955763715989183</v>
      </c>
    </row>
    <row r="473" spans="2:35">
      <c r="B473" s="39">
        <f t="shared" si="219"/>
        <v>445</v>
      </c>
      <c r="C473" s="42">
        <f t="shared" si="220"/>
        <v>5.282374100719835</v>
      </c>
      <c r="D473" s="10">
        <f t="shared" si="221"/>
        <v>4.617625899280192</v>
      </c>
      <c r="E473" s="40">
        <f t="shared" si="222"/>
        <v>27.564748201439613</v>
      </c>
      <c r="F473" s="40">
        <f t="shared" si="223"/>
        <v>36.799999999999997</v>
      </c>
      <c r="G473" s="3">
        <f t="shared" si="224"/>
        <v>237.74100719424155</v>
      </c>
      <c r="H473" s="3">
        <f t="shared" si="225"/>
        <v>107.82541057508477</v>
      </c>
      <c r="I473">
        <f t="shared" si="210"/>
        <v>1.0782541057508477E-4</v>
      </c>
      <c r="J473" s="4">
        <f t="shared" si="226"/>
        <v>608.35005212619467</v>
      </c>
      <c r="K473" s="40">
        <f t="shared" si="227"/>
        <v>5.6419915201952051</v>
      </c>
      <c r="L473" s="40">
        <f t="shared" si="211"/>
        <v>0.35800847980479489</v>
      </c>
      <c r="M473" s="10">
        <f t="shared" si="228"/>
        <v>4.9671655645781678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13.77332204602917</v>
      </c>
      <c r="Q473" s="42">
        <f t="shared" si="230"/>
        <v>0.39389877008708968</v>
      </c>
      <c r="R473" s="4">
        <f t="shared" si="231"/>
        <v>110991.77459845961</v>
      </c>
      <c r="S473">
        <f t="shared" si="212"/>
        <v>1.1099177459845961E-4</v>
      </c>
      <c r="T473" s="41">
        <f t="shared" si="213"/>
        <v>2.1157125110887244E-4</v>
      </c>
      <c r="U473" s="42">
        <f t="shared" si="232"/>
        <v>0.19918028910566565</v>
      </c>
      <c r="V473" s="42">
        <f t="shared" si="233"/>
        <v>0.60116338663675428</v>
      </c>
      <c r="W473" s="42">
        <f t="shared" si="234"/>
        <v>0.59562836980170752</v>
      </c>
      <c r="X473" s="42">
        <f t="shared" si="235"/>
        <v>5.5350168350467577E-3</v>
      </c>
      <c r="Y473" s="42">
        <f t="shared" si="209"/>
        <v>3.288597108505412E-3</v>
      </c>
      <c r="Z473" s="10">
        <f t="shared" si="236"/>
        <v>15.54368606920575</v>
      </c>
      <c r="AA473">
        <f t="shared" si="214"/>
        <v>4967584.4345969902</v>
      </c>
      <c r="AB473" s="10">
        <f t="shared" si="215"/>
        <v>4.96758443459699</v>
      </c>
      <c r="AC473" s="10">
        <f t="shared" si="216"/>
        <v>4.86658443459699</v>
      </c>
      <c r="AD473" s="3">
        <f t="shared" si="217"/>
        <v>705.81355106555338</v>
      </c>
      <c r="AI473" s="94">
        <f t="shared" si="218"/>
        <v>0.59562836980170752</v>
      </c>
    </row>
    <row r="474" spans="2:35">
      <c r="B474" s="39">
        <f t="shared" si="219"/>
        <v>446</v>
      </c>
      <c r="C474" s="42">
        <f t="shared" si="220"/>
        <v>5.2942446043169582</v>
      </c>
      <c r="D474" s="10">
        <f t="shared" si="221"/>
        <v>4.6057553956830688</v>
      </c>
      <c r="E474" s="40">
        <f t="shared" si="222"/>
        <v>27.58848920863386</v>
      </c>
      <c r="F474" s="40">
        <f t="shared" si="223"/>
        <v>36.799999999999997</v>
      </c>
      <c r="G474" s="3">
        <f t="shared" si="224"/>
        <v>237.64604316546456</v>
      </c>
      <c r="H474" s="3">
        <f t="shared" si="225"/>
        <v>107.82541057508477</v>
      </c>
      <c r="I474">
        <f t="shared" si="210"/>
        <v>1.0782541057508477E-4</v>
      </c>
      <c r="J474" s="4">
        <f t="shared" si="226"/>
        <v>609.37844730254062</v>
      </c>
      <c r="K474" s="40">
        <f t="shared" si="227"/>
        <v>5.651529115933176</v>
      </c>
      <c r="L474" s="40">
        <f t="shared" si="211"/>
        <v>0.34847088406682403</v>
      </c>
      <c r="M474" s="10">
        <f t="shared" si="228"/>
        <v>4.96758443459699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13.773692545469043</v>
      </c>
      <c r="Q474" s="42">
        <f t="shared" si="230"/>
        <v>0.39476059443505862</v>
      </c>
      <c r="R474" s="4">
        <f t="shared" si="231"/>
        <v>110703.04564432827</v>
      </c>
      <c r="S474">
        <f t="shared" si="212"/>
        <v>1.1070304564432827E-4</v>
      </c>
      <c r="T474" s="41">
        <f t="shared" si="213"/>
        <v>2.1185998006300377E-4</v>
      </c>
      <c r="U474" s="42">
        <f t="shared" si="232"/>
        <v>0.19866215056102929</v>
      </c>
      <c r="V474" s="42">
        <f t="shared" si="233"/>
        <v>0.60121130930851496</v>
      </c>
      <c r="W474" s="42">
        <f t="shared" si="234"/>
        <v>0.59567964032737275</v>
      </c>
      <c r="X474" s="42">
        <f t="shared" si="235"/>
        <v>5.5316689811422126E-3</v>
      </c>
      <c r="Y474" s="42">
        <f t="shared" si="209"/>
        <v>3.2933644355182647E-3</v>
      </c>
      <c r="Z474" s="10">
        <f t="shared" si="236"/>
        <v>15.545004934574575</v>
      </c>
      <c r="AA474">
        <f t="shared" si="214"/>
        <v>4967997.3591534104</v>
      </c>
      <c r="AB474" s="10">
        <f t="shared" si="215"/>
        <v>4.9679973591534106</v>
      </c>
      <c r="AC474" s="10">
        <f t="shared" si="216"/>
        <v>4.8669973591534106</v>
      </c>
      <c r="AD474" s="3">
        <f t="shared" si="217"/>
        <v>705.87343860092972</v>
      </c>
      <c r="AI474" s="94">
        <f t="shared" si="218"/>
        <v>0.59567964032737275</v>
      </c>
    </row>
    <row r="475" spans="2:35">
      <c r="B475" s="39">
        <f t="shared" si="219"/>
        <v>447</v>
      </c>
      <c r="C475" s="42">
        <f t="shared" si="220"/>
        <v>5.3061151079140814</v>
      </c>
      <c r="D475" s="10">
        <f t="shared" si="221"/>
        <v>4.5938848920859456</v>
      </c>
      <c r="E475" s="40">
        <f t="shared" si="222"/>
        <v>27.612230215828106</v>
      </c>
      <c r="F475" s="40">
        <f t="shared" si="223"/>
        <v>36.799999999999997</v>
      </c>
      <c r="G475" s="3">
        <f t="shared" si="224"/>
        <v>237.55107913668758</v>
      </c>
      <c r="H475" s="3">
        <f t="shared" si="225"/>
        <v>107.82541057508477</v>
      </c>
      <c r="I475">
        <f t="shared" si="210"/>
        <v>1.0782541057508477E-4</v>
      </c>
      <c r="J475" s="4">
        <f t="shared" si="226"/>
        <v>610.40772783533805</v>
      </c>
      <c r="K475" s="40">
        <f t="shared" si="227"/>
        <v>5.6610749226897452</v>
      </c>
      <c r="L475" s="40">
        <f t="shared" si="211"/>
        <v>0.33892507731025479</v>
      </c>
      <c r="M475" s="10">
        <f t="shared" si="228"/>
        <v>4.9679973591534106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13.774057765197428</v>
      </c>
      <c r="Q475" s="42">
        <f t="shared" si="230"/>
        <v>0.39562239593171822</v>
      </c>
      <c r="R475" s="4">
        <f t="shared" si="231"/>
        <v>110414.30169391469</v>
      </c>
      <c r="S475">
        <f t="shared" si="212"/>
        <v>1.1041430169391469E-4</v>
      </c>
      <c r="T475" s="41">
        <f t="shared" si="213"/>
        <v>2.1214872401341736E-4</v>
      </c>
      <c r="U475" s="42">
        <f t="shared" si="232"/>
        <v>0.1981439851048146</v>
      </c>
      <c r="V475" s="42">
        <f t="shared" si="233"/>
        <v>0.60125847799422161</v>
      </c>
      <c r="W475" s="42">
        <f t="shared" si="234"/>
        <v>0.59573018311658277</v>
      </c>
      <c r="X475" s="42">
        <f t="shared" si="235"/>
        <v>5.5282948776388396E-3</v>
      </c>
      <c r="Y475" s="42">
        <f t="shared" si="209"/>
        <v>3.2981287283177893E-3</v>
      </c>
      <c r="Z475" s="10">
        <f t="shared" si="236"/>
        <v>15.546304808834009</v>
      </c>
      <c r="AA475">
        <f t="shared" si="214"/>
        <v>4968404.3377690185</v>
      </c>
      <c r="AB475" s="10">
        <f t="shared" si="215"/>
        <v>4.9684043377690186</v>
      </c>
      <c r="AC475" s="10">
        <f t="shared" si="216"/>
        <v>4.8674043377690186</v>
      </c>
      <c r="AD475" s="3">
        <f t="shared" si="217"/>
        <v>705.93246378085837</v>
      </c>
      <c r="AI475" s="94">
        <f t="shared" si="218"/>
        <v>0.59573018311658277</v>
      </c>
    </row>
    <row r="476" spans="2:35">
      <c r="B476" s="39">
        <f t="shared" si="219"/>
        <v>448</v>
      </c>
      <c r="C476" s="42">
        <f t="shared" si="220"/>
        <v>5.3179856115112045</v>
      </c>
      <c r="D476" s="10">
        <f t="shared" si="221"/>
        <v>4.5820143884888225</v>
      </c>
      <c r="E476" s="40">
        <f t="shared" si="222"/>
        <v>27.635971223022352</v>
      </c>
      <c r="F476" s="40">
        <f t="shared" si="223"/>
        <v>36.799999999999997</v>
      </c>
      <c r="G476" s="3">
        <f t="shared" si="224"/>
        <v>237.45611510791059</v>
      </c>
      <c r="H476" s="3">
        <f t="shared" si="225"/>
        <v>107.82541057508477</v>
      </c>
      <c r="I476">
        <f t="shared" si="210"/>
        <v>1.0782541057508477E-4</v>
      </c>
      <c r="J476" s="4">
        <f t="shared" si="226"/>
        <v>611.43789372458696</v>
      </c>
      <c r="K476" s="40">
        <f t="shared" si="227"/>
        <v>5.6706289404649111</v>
      </c>
      <c r="L476" s="40">
        <f t="shared" si="211"/>
        <v>0.32937105953508894</v>
      </c>
      <c r="M476" s="10">
        <f t="shared" si="228"/>
        <v>4.9684043377690186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13.7744177056871</v>
      </c>
      <c r="Q476" s="42">
        <f t="shared" si="230"/>
        <v>0.39648417490856908</v>
      </c>
      <c r="R476" s="4">
        <f t="shared" si="231"/>
        <v>110125.54299944994</v>
      </c>
      <c r="S476">
        <f t="shared" si="212"/>
        <v>1.1012554299944995E-4</v>
      </c>
      <c r="T476" s="41">
        <f t="shared" si="213"/>
        <v>2.1243748270788207E-4</v>
      </c>
      <c r="U476" s="42">
        <f t="shared" si="232"/>
        <v>0.19762579318966289</v>
      </c>
      <c r="V476" s="42">
        <f t="shared" si="233"/>
        <v>0.60130489263650899</v>
      </c>
      <c r="W476" s="42">
        <f t="shared" si="234"/>
        <v>0.59577999811077942</v>
      </c>
      <c r="X476" s="42">
        <f t="shared" si="235"/>
        <v>5.5248945257295734E-3</v>
      </c>
      <c r="Y476" s="42">
        <f t="shared" si="209"/>
        <v>3.3028899662693816E-3</v>
      </c>
      <c r="Z476" s="10">
        <f t="shared" si="236"/>
        <v>15.547585690473984</v>
      </c>
      <c r="AA476">
        <f t="shared" si="214"/>
        <v>4968805.3699710276</v>
      </c>
      <c r="AB476" s="10">
        <f t="shared" si="215"/>
        <v>4.9688053699710277</v>
      </c>
      <c r="AC476" s="10">
        <f t="shared" si="216"/>
        <v>4.8678053699710278</v>
      </c>
      <c r="AD476" s="3">
        <f t="shared" si="217"/>
        <v>705.99062653676981</v>
      </c>
      <c r="AI476" s="94">
        <f t="shared" si="218"/>
        <v>0.59577999811077942</v>
      </c>
    </row>
    <row r="477" spans="2:35">
      <c r="B477" s="39">
        <f t="shared" si="219"/>
        <v>449</v>
      </c>
      <c r="C477" s="42">
        <f t="shared" si="220"/>
        <v>5.3298561151083277</v>
      </c>
      <c r="D477" s="10">
        <f t="shared" si="221"/>
        <v>4.5701438848916993</v>
      </c>
      <c r="E477" s="40">
        <f t="shared" si="222"/>
        <v>27.659712230216599</v>
      </c>
      <c r="F477" s="40">
        <f t="shared" si="223"/>
        <v>36.799999999999997</v>
      </c>
      <c r="G477" s="3">
        <f t="shared" si="224"/>
        <v>237.36115107913361</v>
      </c>
      <c r="H477" s="3">
        <f t="shared" si="225"/>
        <v>107.82541057508477</v>
      </c>
      <c r="I477">
        <f t="shared" si="210"/>
        <v>1.0782541057508477E-4</v>
      </c>
      <c r="J477" s="4">
        <f t="shared" si="226"/>
        <v>612.46894497028723</v>
      </c>
      <c r="K477" s="40">
        <f t="shared" si="227"/>
        <v>5.6801911692586726</v>
      </c>
      <c r="L477" s="40">
        <f t="shared" si="211"/>
        <v>0.31980883074132738</v>
      </c>
      <c r="M477" s="10">
        <f t="shared" si="228"/>
        <v>4.9688053699710277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13.77477236740279</v>
      </c>
      <c r="Q477" s="42">
        <f t="shared" si="230"/>
        <v>0.3973459316970307</v>
      </c>
      <c r="R477" s="4">
        <f t="shared" si="231"/>
        <v>109836.76981316507</v>
      </c>
      <c r="S477">
        <f t="shared" si="212"/>
        <v>1.0983676981316507E-4</v>
      </c>
      <c r="T477" s="41">
        <f t="shared" si="213"/>
        <v>2.1272625589416696E-4</v>
      </c>
      <c r="U477" s="42">
        <f t="shared" si="232"/>
        <v>0.19710757526821535</v>
      </c>
      <c r="V477" s="42">
        <f t="shared" si="233"/>
        <v>0.6013505531794533</v>
      </c>
      <c r="W477" s="42">
        <f t="shared" si="234"/>
        <v>0.59582908525209222</v>
      </c>
      <c r="X477" s="42">
        <f t="shared" si="235"/>
        <v>5.5214679273610789E-3</v>
      </c>
      <c r="Y477" s="42">
        <f t="shared" si="209"/>
        <v>3.3076481287380582E-3</v>
      </c>
      <c r="Z477" s="10">
        <f t="shared" si="236"/>
        <v>15.548847578004851</v>
      </c>
      <c r="AA477">
        <f t="shared" si="214"/>
        <v>4969200.4552930407</v>
      </c>
      <c r="AB477" s="10">
        <f t="shared" si="215"/>
        <v>4.9692004552930404</v>
      </c>
      <c r="AC477" s="10">
        <f t="shared" si="216"/>
        <v>4.8682004552930405</v>
      </c>
      <c r="AD477" s="3">
        <f t="shared" si="217"/>
        <v>706.04792680102116</v>
      </c>
      <c r="AI477" s="94">
        <f t="shared" si="218"/>
        <v>0.59582908525209222</v>
      </c>
    </row>
    <row r="478" spans="2:35">
      <c r="B478" s="39">
        <f t="shared" si="219"/>
        <v>450</v>
      </c>
      <c r="C478" s="42">
        <f t="shared" si="220"/>
        <v>5.3417266187054508</v>
      </c>
      <c r="D478" s="10">
        <f t="shared" si="221"/>
        <v>4.5582733812945762</v>
      </c>
      <c r="E478" s="40">
        <f t="shared" si="222"/>
        <v>27.683453237410845</v>
      </c>
      <c r="F478" s="40">
        <f t="shared" si="223"/>
        <v>36.799999999999997</v>
      </c>
      <c r="G478" s="3">
        <f t="shared" si="224"/>
        <v>237.26618705035662</v>
      </c>
      <c r="H478" s="3">
        <f t="shared" si="225"/>
        <v>107.82541057508477</v>
      </c>
      <c r="I478">
        <f t="shared" si="210"/>
        <v>1.0782541057508477E-4</v>
      </c>
      <c r="J478" s="4">
        <f t="shared" si="226"/>
        <v>613.50088157243908</v>
      </c>
      <c r="K478" s="40">
        <f t="shared" si="227"/>
        <v>5.6897616090710326</v>
      </c>
      <c r="L478" s="40">
        <f t="shared" si="211"/>
        <v>0.31023839092896743</v>
      </c>
      <c r="M478" s="10">
        <f t="shared" si="228"/>
        <v>4.9692004552930404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13.775121750801876</v>
      </c>
      <c r="Q478" s="42">
        <f t="shared" si="230"/>
        <v>0.39820766662844298</v>
      </c>
      <c r="R478" s="4">
        <f t="shared" si="231"/>
        <v>109547.98238729109</v>
      </c>
      <c r="S478">
        <f t="shared" si="212"/>
        <v>1.0954798238729109E-4</v>
      </c>
      <c r="T478" s="41">
        <f t="shared" si="213"/>
        <v>2.1301504332004096E-4</v>
      </c>
      <c r="U478" s="42">
        <f t="shared" si="232"/>
        <v>0.19658933179311319</v>
      </c>
      <c r="V478" s="42">
        <f t="shared" si="233"/>
        <v>0.60139545956761054</v>
      </c>
      <c r="W478" s="42">
        <f t="shared" si="234"/>
        <v>0.59587744448343383</v>
      </c>
      <c r="X478" s="42">
        <f t="shared" si="235"/>
        <v>5.5180150841767084E-3</v>
      </c>
      <c r="Y478" s="42">
        <f t="shared" ref="Y478:Y541" si="239">IF((X478*(Q478-Q477)+Y477)&lt;0,0,X478*(Q478-Q477)+Y477)</f>
        <v>3.3124031950881533E-3</v>
      </c>
      <c r="Z478" s="10">
        <f t="shared" si="236"/>
        <v>15.550090469955624</v>
      </c>
      <c r="AA478">
        <f t="shared" si="214"/>
        <v>4969589.5932745067</v>
      </c>
      <c r="AB478" s="10">
        <f t="shared" si="215"/>
        <v>4.9695895932745069</v>
      </c>
      <c r="AC478" s="10">
        <f t="shared" si="216"/>
        <v>4.8685895932745069</v>
      </c>
      <c r="AD478" s="3">
        <f t="shared" si="217"/>
        <v>706.10436450681755</v>
      </c>
      <c r="AI478" s="94">
        <f t="shared" si="218"/>
        <v>0.59587744448343383</v>
      </c>
    </row>
    <row r="479" spans="2:35">
      <c r="B479" s="39">
        <f t="shared" si="219"/>
        <v>451</v>
      </c>
      <c r="C479" s="42">
        <f t="shared" si="220"/>
        <v>5.353597122302574</v>
      </c>
      <c r="D479" s="10">
        <f t="shared" si="221"/>
        <v>4.546402877697453</v>
      </c>
      <c r="E479" s="40">
        <f t="shared" si="222"/>
        <v>27.707194244605091</v>
      </c>
      <c r="F479" s="40">
        <f t="shared" si="223"/>
        <v>36.799999999999997</v>
      </c>
      <c r="G479" s="3">
        <f t="shared" si="224"/>
        <v>237.17122302157964</v>
      </c>
      <c r="H479" s="3">
        <f t="shared" si="225"/>
        <v>107.82541057508477</v>
      </c>
      <c r="I479">
        <f t="shared" si="210"/>
        <v>1.0782541057508477E-4</v>
      </c>
      <c r="J479" s="4">
        <f t="shared" si="226"/>
        <v>614.53370353104231</v>
      </c>
      <c r="K479" s="40">
        <f t="shared" si="227"/>
        <v>5.6993402599019891</v>
      </c>
      <c r="L479" s="40">
        <f t="shared" si="211"/>
        <v>0.30065974009801089</v>
      </c>
      <c r="M479" s="10">
        <f t="shared" si="228"/>
        <v>4.9695895932745069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13.775465856333906</v>
      </c>
      <c r="Q479" s="42">
        <f t="shared" si="230"/>
        <v>0.39906938003406733</v>
      </c>
      <c r="R479" s="4">
        <f t="shared" si="231"/>
        <v>109259.1809740591</v>
      </c>
      <c r="S479">
        <f t="shared" si="212"/>
        <v>1.0925918097405909E-4</v>
      </c>
      <c r="T479" s="41">
        <f t="shared" si="213"/>
        <v>2.1330384473327294E-4</v>
      </c>
      <c r="U479" s="42">
        <f t="shared" si="232"/>
        <v>0.19607106321699774</v>
      </c>
      <c r="V479" s="42">
        <f t="shared" si="233"/>
        <v>0.6014396117464812</v>
      </c>
      <c r="W479" s="42">
        <f t="shared" si="234"/>
        <v>0.59592507574843134</v>
      </c>
      <c r="X479" s="42">
        <f t="shared" si="235"/>
        <v>5.5145359980498521E-3</v>
      </c>
      <c r="Y479" s="42">
        <f t="shared" si="239"/>
        <v>3.3171551446834709E-3</v>
      </c>
      <c r="Z479" s="10">
        <f t="shared" si="236"/>
        <v>15.551314364874329</v>
      </c>
      <c r="AA479">
        <f t="shared" si="214"/>
        <v>4969972.7834608266</v>
      </c>
      <c r="AB479" s="10">
        <f t="shared" si="215"/>
        <v>4.9699727834608263</v>
      </c>
      <c r="AC479" s="10">
        <f t="shared" si="216"/>
        <v>4.8689727834608263</v>
      </c>
      <c r="AD479" s="3">
        <f t="shared" si="217"/>
        <v>706.15993958822719</v>
      </c>
      <c r="AI479" s="94">
        <f t="shared" si="218"/>
        <v>0.59592507574843134</v>
      </c>
    </row>
    <row r="480" spans="2:35">
      <c r="B480" s="39">
        <f t="shared" si="219"/>
        <v>452</v>
      </c>
      <c r="C480" s="42">
        <f t="shared" si="220"/>
        <v>5.3654676258996972</v>
      </c>
      <c r="D480" s="10">
        <f t="shared" si="221"/>
        <v>4.5345323741003298</v>
      </c>
      <c r="E480" s="40">
        <f t="shared" si="222"/>
        <v>27.730935251799337</v>
      </c>
      <c r="F480" s="40">
        <f t="shared" si="223"/>
        <v>36.799999999999997</v>
      </c>
      <c r="G480" s="3">
        <f t="shared" si="224"/>
        <v>237.07625899280265</v>
      </c>
      <c r="H480" s="3">
        <f t="shared" si="225"/>
        <v>107.82541057508477</v>
      </c>
      <c r="I480">
        <f t="shared" si="210"/>
        <v>1.0782541057508477E-4</v>
      </c>
      <c r="J480" s="4">
        <f t="shared" si="226"/>
        <v>615.56741084609712</v>
      </c>
      <c r="K480" s="40">
        <f t="shared" si="227"/>
        <v>5.7089271217515432</v>
      </c>
      <c r="L480" s="40">
        <f t="shared" si="211"/>
        <v>0.29107287824845685</v>
      </c>
      <c r="M480" s="10">
        <f t="shared" si="228"/>
        <v>4.9699727834608263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13.775804684440693</v>
      </c>
      <c r="Q480" s="42">
        <f t="shared" si="230"/>
        <v>0.39993107224508789</v>
      </c>
      <c r="R480" s="4">
        <f t="shared" si="231"/>
        <v>108970.36582570008</v>
      </c>
      <c r="S480">
        <f t="shared" si="212"/>
        <v>1.0897036582570008E-4</v>
      </c>
      <c r="T480" s="41">
        <f t="shared" si="213"/>
        <v>2.1359265988163195E-4</v>
      </c>
      <c r="U480" s="42">
        <f t="shared" si="232"/>
        <v>0.19555276999251006</v>
      </c>
      <c r="V480" s="42">
        <f t="shared" si="233"/>
        <v>0.60148300966284973</v>
      </c>
      <c r="W480" s="42">
        <f t="shared" si="234"/>
        <v>0.59597197899144128</v>
      </c>
      <c r="X480" s="42">
        <f t="shared" si="235"/>
        <v>5.5110306714084567E-3</v>
      </c>
      <c r="Y480" s="42">
        <f t="shared" si="239"/>
        <v>3.321903956887719E-3</v>
      </c>
      <c r="Z480" s="10">
        <f t="shared" si="236"/>
        <v>15.552519261329675</v>
      </c>
      <c r="AA480">
        <f t="shared" si="214"/>
        <v>4970350.0254038749</v>
      </c>
      <c r="AB480" s="10">
        <f t="shared" si="215"/>
        <v>4.9703500254038753</v>
      </c>
      <c r="AC480" s="10">
        <f t="shared" si="216"/>
        <v>4.8693500254038753</v>
      </c>
      <c r="AD480" s="3">
        <f t="shared" si="217"/>
        <v>706.21465198025737</v>
      </c>
      <c r="AI480" s="94">
        <f t="shared" si="218"/>
        <v>0.59597197899144128</v>
      </c>
    </row>
    <row r="481" spans="2:35">
      <c r="B481" s="39">
        <f t="shared" si="219"/>
        <v>453</v>
      </c>
      <c r="C481" s="42">
        <f t="shared" si="220"/>
        <v>5.3773381294968203</v>
      </c>
      <c r="D481" s="10">
        <f t="shared" si="221"/>
        <v>4.5226618705032067</v>
      </c>
      <c r="E481" s="40">
        <f t="shared" si="222"/>
        <v>27.754676258993584</v>
      </c>
      <c r="F481" s="40">
        <f t="shared" si="223"/>
        <v>36.799999999999997</v>
      </c>
      <c r="G481" s="3">
        <f t="shared" si="224"/>
        <v>236.98129496402566</v>
      </c>
      <c r="H481" s="3">
        <f t="shared" si="225"/>
        <v>107.82541057508477</v>
      </c>
      <c r="I481">
        <f t="shared" si="210"/>
        <v>1.0782541057508477E-4</v>
      </c>
      <c r="J481" s="4">
        <f t="shared" si="226"/>
        <v>616.60200351760329</v>
      </c>
      <c r="K481" s="40">
        <f t="shared" si="227"/>
        <v>5.7185221946196938</v>
      </c>
      <c r="L481" s="40">
        <f t="shared" si="211"/>
        <v>0.2814778053803062</v>
      </c>
      <c r="M481" s="10">
        <f t="shared" si="228"/>
        <v>4.9703500254038753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13.776138235556779</v>
      </c>
      <c r="Q481" s="42">
        <f t="shared" si="230"/>
        <v>0.40079274359261291</v>
      </c>
      <c r="R481" s="4">
        <f t="shared" si="231"/>
        <v>108681.53719444515</v>
      </c>
      <c r="S481">
        <f t="shared" si="212"/>
        <v>1.0868153719444515E-4</v>
      </c>
      <c r="T481" s="41">
        <f t="shared" si="213"/>
        <v>2.138814885128869E-4</v>
      </c>
      <c r="U481" s="42">
        <f t="shared" si="232"/>
        <v>0.19503445257229152</v>
      </c>
      <c r="V481" s="42">
        <f t="shared" si="233"/>
        <v>0.60152565326363761</v>
      </c>
      <c r="W481" s="42">
        <f t="shared" si="234"/>
        <v>0.59601815415761195</v>
      </c>
      <c r="X481" s="42">
        <f t="shared" si="235"/>
        <v>5.5074991060256595E-3</v>
      </c>
      <c r="Y481" s="42">
        <f t="shared" si="239"/>
        <v>3.326649611063901E-3</v>
      </c>
      <c r="Z481" s="10">
        <f t="shared" si="236"/>
        <v>15.553705157907865</v>
      </c>
      <c r="AA481">
        <f t="shared" si="214"/>
        <v>4970721.3186610071</v>
      </c>
      <c r="AB481" s="10">
        <f t="shared" si="215"/>
        <v>4.9707213186610071</v>
      </c>
      <c r="AC481" s="10">
        <f t="shared" si="216"/>
        <v>4.8697213186610071</v>
      </c>
      <c r="AD481" s="3">
        <f t="shared" si="217"/>
        <v>706.26850161871027</v>
      </c>
      <c r="AI481" s="94">
        <f t="shared" si="218"/>
        <v>0.59601815415761195</v>
      </c>
    </row>
    <row r="482" spans="2:35">
      <c r="B482" s="39">
        <f t="shared" si="219"/>
        <v>454</v>
      </c>
      <c r="C482" s="42">
        <f t="shared" si="220"/>
        <v>5.3892086330939435</v>
      </c>
      <c r="D482" s="10">
        <f t="shared" si="221"/>
        <v>4.5107913669060835</v>
      </c>
      <c r="E482" s="40">
        <f t="shared" si="222"/>
        <v>27.77841726618783</v>
      </c>
      <c r="F482" s="40">
        <f t="shared" si="223"/>
        <v>36.799999999999997</v>
      </c>
      <c r="G482" s="3">
        <f t="shared" si="224"/>
        <v>236.88633093524868</v>
      </c>
      <c r="H482" s="3">
        <f t="shared" si="225"/>
        <v>107.82541057508477</v>
      </c>
      <c r="I482">
        <f t="shared" si="210"/>
        <v>1.0782541057508477E-4</v>
      </c>
      <c r="J482" s="4">
        <f t="shared" si="226"/>
        <v>617.63748154556083</v>
      </c>
      <c r="K482" s="40">
        <f t="shared" si="227"/>
        <v>5.7281254785064402</v>
      </c>
      <c r="L482" s="40">
        <f t="shared" si="211"/>
        <v>0.27187452149355984</v>
      </c>
      <c r="M482" s="10">
        <f t="shared" si="228"/>
        <v>4.9707213186610071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13.776466510108564</v>
      </c>
      <c r="Q482" s="42">
        <f t="shared" si="230"/>
        <v>0.40165439440767592</v>
      </c>
      <c r="R482" s="4">
        <f t="shared" si="231"/>
        <v>108392.69533252533</v>
      </c>
      <c r="S482">
        <f t="shared" si="212"/>
        <v>1.0839269533252532E-4</v>
      </c>
      <c r="T482" s="41">
        <f t="shared" si="213"/>
        <v>2.1417033037480671E-4</v>
      </c>
      <c r="U482" s="42">
        <f t="shared" si="232"/>
        <v>0.19451611140898331</v>
      </c>
      <c r="V482" s="42">
        <f t="shared" si="233"/>
        <v>0.60156754249724909</v>
      </c>
      <c r="W482" s="42">
        <f t="shared" si="234"/>
        <v>0.59606360119276292</v>
      </c>
      <c r="X482" s="42">
        <f t="shared" si="235"/>
        <v>5.5039413044861707E-3</v>
      </c>
      <c r="Y482" s="42">
        <f t="shared" si="239"/>
        <v>3.3313920865749706E-3</v>
      </c>
      <c r="Z482" s="10">
        <f t="shared" si="236"/>
        <v>15.554872053215307</v>
      </c>
      <c r="AA482">
        <f t="shared" si="214"/>
        <v>4971086.6627958994</v>
      </c>
      <c r="AB482" s="10">
        <f t="shared" si="215"/>
        <v>4.9710866627958996</v>
      </c>
      <c r="AC482" s="10">
        <f t="shared" si="216"/>
        <v>4.8700866627958996</v>
      </c>
      <c r="AD482" s="3">
        <f t="shared" si="217"/>
        <v>706.32148844030451</v>
      </c>
      <c r="AI482" s="94">
        <f t="shared" si="218"/>
        <v>0.59606360119276292</v>
      </c>
    </row>
    <row r="483" spans="2:35">
      <c r="B483" s="39">
        <f t="shared" si="219"/>
        <v>455</v>
      </c>
      <c r="C483" s="42">
        <f t="shared" si="220"/>
        <v>5.4010791366910667</v>
      </c>
      <c r="D483" s="10">
        <f t="shared" si="221"/>
        <v>4.4989208633089603</v>
      </c>
      <c r="E483" s="40">
        <f t="shared" si="222"/>
        <v>27.802158273382076</v>
      </c>
      <c r="F483" s="40">
        <f t="shared" si="223"/>
        <v>36.799999999999997</v>
      </c>
      <c r="G483" s="3">
        <f t="shared" si="224"/>
        <v>236.79136690647169</v>
      </c>
      <c r="H483" s="3">
        <f t="shared" si="225"/>
        <v>107.82541057508477</v>
      </c>
      <c r="I483">
        <f t="shared" si="210"/>
        <v>1.0782541057508477E-4</v>
      </c>
      <c r="J483" s="4">
        <f t="shared" si="226"/>
        <v>618.67384492997007</v>
      </c>
      <c r="K483" s="40">
        <f t="shared" si="227"/>
        <v>5.7377369734117858</v>
      </c>
      <c r="L483" s="40">
        <f t="shared" si="211"/>
        <v>0.26226302658821421</v>
      </c>
      <c r="M483" s="10">
        <f t="shared" si="228"/>
        <v>4.9710866627958996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13.776789508515046</v>
      </c>
      <c r="Q483" s="42">
        <f t="shared" si="230"/>
        <v>0.40251602502123696</v>
      </c>
      <c r="R483" s="4">
        <f t="shared" si="231"/>
        <v>108103.84049217161</v>
      </c>
      <c r="S483">
        <f t="shared" si="212"/>
        <v>1.0810384049217161E-4</v>
      </c>
      <c r="T483" s="41">
        <f t="shared" si="213"/>
        <v>2.1445918521516044E-4</v>
      </c>
      <c r="U483" s="42">
        <f t="shared" si="232"/>
        <v>0.19399774695522656</v>
      </c>
      <c r="V483" s="42">
        <f t="shared" si="233"/>
        <v>0.60160867731288792</v>
      </c>
      <c r="W483" s="42">
        <f t="shared" si="234"/>
        <v>0.59610832004348746</v>
      </c>
      <c r="X483" s="42">
        <f t="shared" si="235"/>
        <v>5.5003572694004577E-3</v>
      </c>
      <c r="Y483" s="42">
        <f t="shared" si="239"/>
        <v>3.3361313627838091E-3</v>
      </c>
      <c r="Z483" s="10">
        <f t="shared" si="236"/>
        <v>15.556019945878134</v>
      </c>
      <c r="AA483">
        <f t="shared" si="214"/>
        <v>4971446.0573784094</v>
      </c>
      <c r="AB483" s="10">
        <f t="shared" si="215"/>
        <v>4.9714460573784098</v>
      </c>
      <c r="AC483" s="10">
        <f t="shared" si="216"/>
        <v>4.8704460573784099</v>
      </c>
      <c r="AD483" s="3">
        <f t="shared" si="217"/>
        <v>706.37361238265544</v>
      </c>
      <c r="AI483" s="94">
        <f t="shared" si="218"/>
        <v>0.59610832004348746</v>
      </c>
    </row>
    <row r="484" spans="2:35">
      <c r="B484" s="39">
        <f t="shared" si="219"/>
        <v>456</v>
      </c>
      <c r="C484" s="42">
        <f t="shared" si="220"/>
        <v>5.4129496402881898</v>
      </c>
      <c r="D484" s="10">
        <f t="shared" si="221"/>
        <v>4.4870503597118372</v>
      </c>
      <c r="E484" s="40">
        <f t="shared" si="222"/>
        <v>27.825899280576323</v>
      </c>
      <c r="F484" s="40">
        <f t="shared" si="223"/>
        <v>36.799999999999997</v>
      </c>
      <c r="G484" s="3">
        <f t="shared" si="224"/>
        <v>236.69640287769471</v>
      </c>
      <c r="H484" s="3">
        <f t="shared" si="225"/>
        <v>107.82541057508477</v>
      </c>
      <c r="I484">
        <f t="shared" si="210"/>
        <v>1.0782541057508477E-4</v>
      </c>
      <c r="J484" s="4">
        <f t="shared" si="226"/>
        <v>619.71109367083068</v>
      </c>
      <c r="K484" s="40">
        <f t="shared" si="227"/>
        <v>5.747356679335728</v>
      </c>
      <c r="L484" s="40">
        <f t="shared" si="211"/>
        <v>0.25264332066427198</v>
      </c>
      <c r="M484" s="10">
        <f t="shared" si="228"/>
        <v>4.9714460573784098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13.777107231187712</v>
      </c>
      <c r="Q484" s="42">
        <f t="shared" si="230"/>
        <v>0.40337763576418389</v>
      </c>
      <c r="R484" s="4">
        <f t="shared" si="231"/>
        <v>107814.9729256151</v>
      </c>
      <c r="S484">
        <f t="shared" si="212"/>
        <v>1.0781497292561511E-4</v>
      </c>
      <c r="T484" s="41">
        <f t="shared" si="213"/>
        <v>2.1474805278171694E-4</v>
      </c>
      <c r="U484" s="42">
        <f t="shared" si="232"/>
        <v>0.19347935966366256</v>
      </c>
      <c r="V484" s="42">
        <f t="shared" si="233"/>
        <v>0.60164905766028542</v>
      </c>
      <c r="W484" s="42">
        <f t="shared" si="234"/>
        <v>0.59615231065713481</v>
      </c>
      <c r="X484" s="42">
        <f t="shared" si="235"/>
        <v>5.4967470031506149E-3</v>
      </c>
      <c r="Y484" s="42">
        <f t="shared" si="239"/>
        <v>3.340867419052985E-3</v>
      </c>
      <c r="Z484" s="10">
        <f t="shared" si="236"/>
        <v>15.557148834540758</v>
      </c>
      <c r="AA484">
        <f t="shared" si="214"/>
        <v>4971799.5019841129</v>
      </c>
      <c r="AB484" s="10">
        <f t="shared" si="215"/>
        <v>4.9717995019841128</v>
      </c>
      <c r="AC484" s="10">
        <f t="shared" si="216"/>
        <v>4.8707995019841128</v>
      </c>
      <c r="AD484" s="3">
        <f t="shared" si="217"/>
        <v>706.42487338420779</v>
      </c>
      <c r="AI484" s="94">
        <f t="shared" si="218"/>
        <v>0.59615231065713481</v>
      </c>
    </row>
    <row r="485" spans="2:35">
      <c r="B485" s="39">
        <f t="shared" si="219"/>
        <v>457</v>
      </c>
      <c r="C485" s="42">
        <f t="shared" si="220"/>
        <v>5.424820143885313</v>
      </c>
      <c r="D485" s="10">
        <f t="shared" si="221"/>
        <v>4.475179856114714</v>
      </c>
      <c r="E485" s="40">
        <f t="shared" si="222"/>
        <v>27.849640287770569</v>
      </c>
      <c r="F485" s="40">
        <f t="shared" si="223"/>
        <v>36.799999999999997</v>
      </c>
      <c r="G485" s="3">
        <f t="shared" si="224"/>
        <v>236.60143884891772</v>
      </c>
      <c r="H485" s="3">
        <f t="shared" si="225"/>
        <v>107.82541057508477</v>
      </c>
      <c r="I485">
        <f t="shared" si="210"/>
        <v>1.0782541057508477E-4</v>
      </c>
      <c r="J485" s="4">
        <f t="shared" si="226"/>
        <v>620.74922776814276</v>
      </c>
      <c r="K485" s="40">
        <f t="shared" si="227"/>
        <v>5.7569845962782669</v>
      </c>
      <c r="L485" s="40">
        <f t="shared" si="211"/>
        <v>0.24301540372173314</v>
      </c>
      <c r="M485" s="10">
        <f t="shared" si="228"/>
        <v>4.9717995019841128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13.777419678530119</v>
      </c>
      <c r="Q485" s="42">
        <f t="shared" si="230"/>
        <v>0.40423922696733361</v>
      </c>
      <c r="R485" s="4">
        <f t="shared" si="231"/>
        <v>107526.09288508685</v>
      </c>
      <c r="S485">
        <f t="shared" si="212"/>
        <v>1.0752609288508686E-4</v>
      </c>
      <c r="T485" s="41">
        <f t="shared" si="213"/>
        <v>2.1503693282224517E-4</v>
      </c>
      <c r="U485" s="42">
        <f t="shared" si="232"/>
        <v>0.19296094998693258</v>
      </c>
      <c r="V485" s="42">
        <f t="shared" si="233"/>
        <v>0.60168868349029991</v>
      </c>
      <c r="W485" s="42">
        <f t="shared" si="234"/>
        <v>0.59619557298175496</v>
      </c>
      <c r="X485" s="42">
        <f t="shared" si="235"/>
        <v>5.4931105085449516E-3</v>
      </c>
      <c r="Y485" s="42">
        <f t="shared" si="239"/>
        <v>3.3456002347450765E-3</v>
      </c>
      <c r="Z485" s="10">
        <f t="shared" si="236"/>
        <v>15.558258717867</v>
      </c>
      <c r="AA485">
        <f t="shared" si="214"/>
        <v>4972146.9961946663</v>
      </c>
      <c r="AB485" s="10">
        <f t="shared" si="215"/>
        <v>4.9721469961946658</v>
      </c>
      <c r="AC485" s="10">
        <f t="shared" si="216"/>
        <v>4.8711469961946658</v>
      </c>
      <c r="AD485" s="3">
        <f t="shared" si="217"/>
        <v>706.47527138428802</v>
      </c>
      <c r="AI485" s="94">
        <f t="shared" si="218"/>
        <v>0.59619557298175496</v>
      </c>
    </row>
    <row r="486" spans="2:35">
      <c r="B486" s="39">
        <f t="shared" si="219"/>
        <v>458</v>
      </c>
      <c r="C486" s="42">
        <f t="shared" si="220"/>
        <v>5.4366906474824361</v>
      </c>
      <c r="D486" s="10">
        <f t="shared" si="221"/>
        <v>4.4633093525175909</v>
      </c>
      <c r="E486" s="40">
        <f t="shared" si="222"/>
        <v>27.873381294964815</v>
      </c>
      <c r="F486" s="40">
        <f t="shared" si="223"/>
        <v>36.799999999999997</v>
      </c>
      <c r="G486" s="3">
        <f t="shared" si="224"/>
        <v>236.50647482014074</v>
      </c>
      <c r="H486" s="3">
        <f t="shared" si="225"/>
        <v>107.82541057508477</v>
      </c>
      <c r="I486">
        <f t="shared" si="210"/>
        <v>1.0782541057508477E-4</v>
      </c>
      <c r="J486" s="4">
        <f t="shared" si="226"/>
        <v>621.7882472219062</v>
      </c>
      <c r="K486" s="40">
        <f t="shared" si="227"/>
        <v>5.7666207242394014</v>
      </c>
      <c r="L486" s="40">
        <f t="shared" si="211"/>
        <v>0.23337927576059858</v>
      </c>
      <c r="M486" s="10">
        <f t="shared" si="228"/>
        <v>4.9721469961946658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13.777726850938233</v>
      </c>
      <c r="Q486" s="42">
        <f t="shared" si="230"/>
        <v>0.40510079896143325</v>
      </c>
      <c r="R486" s="4">
        <f t="shared" si="231"/>
        <v>107237.20062281789</v>
      </c>
      <c r="S486">
        <f t="shared" si="212"/>
        <v>1.072372006228179E-4</v>
      </c>
      <c r="T486" s="41">
        <f t="shared" si="213"/>
        <v>2.1532582508451416E-4</v>
      </c>
      <c r="U486" s="42">
        <f t="shared" si="232"/>
        <v>0.19244251837767784</v>
      </c>
      <c r="V486" s="42">
        <f t="shared" si="233"/>
        <v>0.60172755475474138</v>
      </c>
      <c r="W486" s="42">
        <f t="shared" si="234"/>
        <v>0.59623810696614188</v>
      </c>
      <c r="X486" s="42">
        <f t="shared" si="235"/>
        <v>5.4894477885994997E-3</v>
      </c>
      <c r="Y486" s="42">
        <f t="shared" si="239"/>
        <v>3.350329789222806E-3</v>
      </c>
      <c r="Z486" s="10">
        <f t="shared" si="236"/>
        <v>15.55934959454037</v>
      </c>
      <c r="AA486">
        <f t="shared" si="214"/>
        <v>4972488.5395978885</v>
      </c>
      <c r="AB486" s="10">
        <f t="shared" si="215"/>
        <v>4.9724885395978884</v>
      </c>
      <c r="AC486" s="10">
        <f t="shared" si="216"/>
        <v>4.8714885395978884</v>
      </c>
      <c r="AD486" s="3">
        <f t="shared" si="217"/>
        <v>706.52480632311654</v>
      </c>
      <c r="AI486" s="94">
        <f t="shared" si="218"/>
        <v>0.59623810696614188</v>
      </c>
    </row>
    <row r="487" spans="2:35">
      <c r="B487" s="39">
        <f t="shared" si="219"/>
        <v>459</v>
      </c>
      <c r="C487" s="42">
        <f t="shared" si="220"/>
        <v>5.4485611510795593</v>
      </c>
      <c r="D487" s="10">
        <f t="shared" si="221"/>
        <v>4.4514388489204677</v>
      </c>
      <c r="E487" s="40">
        <f t="shared" si="222"/>
        <v>27.897122302159062</v>
      </c>
      <c r="F487" s="40">
        <f t="shared" si="223"/>
        <v>36.799999999999997</v>
      </c>
      <c r="G487" s="3">
        <f t="shared" si="224"/>
        <v>236.41151079136375</v>
      </c>
      <c r="H487" s="3">
        <f t="shared" si="225"/>
        <v>107.82541057508477</v>
      </c>
      <c r="I487">
        <f t="shared" ref="I487:I550" si="240">H487/1000^2</f>
        <v>1.0782541057508477E-4</v>
      </c>
      <c r="J487" s="4">
        <f t="shared" si="226"/>
        <v>622.82815203212124</v>
      </c>
      <c r="K487" s="40">
        <f t="shared" si="227"/>
        <v>5.7762650632191352</v>
      </c>
      <c r="L487" s="40">
        <f t="shared" ref="L487:L550" si="241">IF((gstar-K487)&lt;0,0,gstar-K487)</f>
        <v>0.22373493678086476</v>
      </c>
      <c r="M487" s="10">
        <f t="shared" si="228"/>
        <v>4.9724885395978884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13.778028748800493</v>
      </c>
      <c r="Q487" s="42">
        <f t="shared" si="230"/>
        <v>0.40596235207716158</v>
      </c>
      <c r="R487" s="4">
        <f t="shared" si="231"/>
        <v>106948.29639103926</v>
      </c>
      <c r="S487">
        <f t="shared" ref="S487:S550" si="242">R487/1000^3</f>
        <v>1.0694829639103925E-4</v>
      </c>
      <c r="T487" s="41">
        <f t="shared" ref="T487:T550" si="243">(vc/1000^3-S487)</f>
        <v>2.1561472931629278E-4</v>
      </c>
      <c r="U487" s="42">
        <f t="shared" si="232"/>
        <v>0.19192406528853947</v>
      </c>
      <c r="V487" s="42">
        <f t="shared" si="233"/>
        <v>0.60176567140620341</v>
      </c>
      <c r="W487" s="42">
        <f t="shared" si="234"/>
        <v>0.59627991255984358</v>
      </c>
      <c r="X487" s="42">
        <f t="shared" si="235"/>
        <v>5.4857588463598228E-3</v>
      </c>
      <c r="Y487" s="42">
        <f t="shared" si="239"/>
        <v>3.3550560618490215E-3</v>
      </c>
      <c r="Z487" s="10">
        <f t="shared" si="236"/>
        <v>15.560421463263637</v>
      </c>
      <c r="AA487">
        <f t="shared" ref="AA487:AA550" si="244">Z487*rat*to+patm*1000000</f>
        <v>4972824.1317876279</v>
      </c>
      <c r="AB487" s="10">
        <f t="shared" ref="AB487:AB550" si="245">AA487/1000000</f>
        <v>4.9728241317876281</v>
      </c>
      <c r="AC487" s="10">
        <f t="shared" ref="AC487:AC550" si="246">AB487-patm</f>
        <v>4.8718241317876281</v>
      </c>
      <c r="AD487" s="3">
        <f t="shared" ref="AD487:AD550" si="247">AC487*1000000/6895</f>
        <v>706.57347814178797</v>
      </c>
      <c r="AI487" s="94">
        <f t="shared" ref="AI487:AI550" si="248">($M487-patm)*1000000*$I487/SQRT(rat*to)*SQRT(k)*(2/(k+1))^((k+1)/2/(k-1))</f>
        <v>0.59627991255984358</v>
      </c>
    </row>
    <row r="488" spans="2:35">
      <c r="B488" s="39">
        <f t="shared" ref="B488:B551" si="249">1+B487</f>
        <v>460</v>
      </c>
      <c r="C488" s="42">
        <f t="shared" ref="C488:C551" si="250">xincp+C487</f>
        <v>5.4604316546766825</v>
      </c>
      <c r="D488" s="10">
        <f t="shared" ref="D488:D551" si="251">(F488-E488)/2</f>
        <v>4.4395683453233445</v>
      </c>
      <c r="E488" s="40">
        <f t="shared" ref="E488:E551" si="252">E487+ci*2*xincp</f>
        <v>27.920863309353308</v>
      </c>
      <c r="F488" s="40">
        <f t="shared" ref="F488:F551" si="253">F487-osi*2*xincp</f>
        <v>36.799999999999997</v>
      </c>
      <c r="G488" s="3">
        <f t="shared" ref="G488:G551" si="254">G487-ei*n*2*xincp</f>
        <v>236.31654676258677</v>
      </c>
      <c r="H488" s="3">
        <f t="shared" ref="H488:H551" si="255">PI()/4*(dto+erate*(two-D488)/two)^2</f>
        <v>107.82541057508477</v>
      </c>
      <c r="I488">
        <f t="shared" si="240"/>
        <v>1.0782541057508477E-4</v>
      </c>
      <c r="J488" s="4">
        <f t="shared" ref="J488:J551" si="256">PI()/4*dc^2-PI()/4*(F488^2-E488^2)</f>
        <v>623.86894219878764</v>
      </c>
      <c r="K488" s="40">
        <f t="shared" ref="K488:K551" si="257">J488/H488</f>
        <v>5.7859176132174639</v>
      </c>
      <c r="L488" s="40">
        <f t="shared" si="241"/>
        <v>0.2140823867825361</v>
      </c>
      <c r="M488" s="10">
        <f t="shared" ref="M488:M551" si="258">AB487</f>
        <v>4.9728241317876281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13.778325372497697</v>
      </c>
      <c r="Q488" s="42">
        <f t="shared" ref="Q488:Q551" si="260">xincp/P488+Q487</f>
        <v>0.40682388664513003</v>
      </c>
      <c r="R488" s="4">
        <f t="shared" ref="R488:R551" si="261">PI()/4*(F488^2-E488^2)*G488</f>
        <v>106659.38044198201</v>
      </c>
      <c r="S488">
        <f t="shared" si="242"/>
        <v>1.06659380441982E-4</v>
      </c>
      <c r="T488" s="41">
        <f t="shared" si="243"/>
        <v>2.1590364526535003E-4</v>
      </c>
      <c r="U488" s="42">
        <f t="shared" ref="U488:U551" si="262">rhopgrain*R488/1000^2</f>
        <v>0.1914055911721588</v>
      </c>
      <c r="V488" s="42">
        <f t="shared" ref="V488:V551" si="263">(U487-U488)/(Q488-Q487)</f>
        <v>0.60180303339803132</v>
      </c>
      <c r="W488" s="42">
        <f t="shared" ref="W488:W551" si="264">IF(V488&lt;AI488,IF(AB487&gt;pbd,AI488,0),AI488)</f>
        <v>0.59632098971314629</v>
      </c>
      <c r="X488" s="42">
        <f t="shared" ref="X488:X551" si="265">V488-W488</f>
        <v>5.4820436848850296E-3</v>
      </c>
      <c r="Y488" s="42">
        <f t="shared" si="239"/>
        <v>3.3597790319866631E-3</v>
      </c>
      <c r="Z488" s="10">
        <f t="shared" ref="Z488:Z551" si="266">Y488/T488</f>
        <v>15.561474322758309</v>
      </c>
      <c r="AA488">
        <f t="shared" si="244"/>
        <v>4973153.7723636003</v>
      </c>
      <c r="AB488" s="10">
        <f t="shared" si="245"/>
        <v>4.9731537723636006</v>
      </c>
      <c r="AC488" s="10">
        <f t="shared" si="246"/>
        <v>4.8721537723636006</v>
      </c>
      <c r="AD488" s="3">
        <f t="shared" si="247"/>
        <v>706.62128678224803</v>
      </c>
      <c r="AI488" s="94">
        <f t="shared" si="248"/>
        <v>0.59632098971314629</v>
      </c>
    </row>
    <row r="489" spans="2:35">
      <c r="B489" s="39">
        <f t="shared" si="249"/>
        <v>461</v>
      </c>
      <c r="C489" s="42">
        <f t="shared" si="250"/>
        <v>5.4723021582738056</v>
      </c>
      <c r="D489" s="10">
        <f t="shared" si="251"/>
        <v>4.4276978417262214</v>
      </c>
      <c r="E489" s="40">
        <f t="shared" si="252"/>
        <v>27.944604316547554</v>
      </c>
      <c r="F489" s="40">
        <f t="shared" si="253"/>
        <v>36.799999999999997</v>
      </c>
      <c r="G489" s="3">
        <f t="shared" si="254"/>
        <v>236.22158273380978</v>
      </c>
      <c r="H489" s="3">
        <f t="shared" si="255"/>
        <v>107.82541057508477</v>
      </c>
      <c r="I489">
        <f t="shared" si="240"/>
        <v>1.0782541057508477E-4</v>
      </c>
      <c r="J489" s="4">
        <f t="shared" si="256"/>
        <v>624.91061772190574</v>
      </c>
      <c r="K489" s="40">
        <f t="shared" si="257"/>
        <v>5.7955783742343927</v>
      </c>
      <c r="L489" s="40">
        <f t="shared" si="241"/>
        <v>0.2044216257656073</v>
      </c>
      <c r="M489" s="10">
        <f t="shared" si="258"/>
        <v>4.9731537723636006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13.778616722402871</v>
      </c>
      <c r="Q489" s="42">
        <f t="shared" si="260"/>
        <v>0.40768540299588407</v>
      </c>
      <c r="R489" s="4">
        <f t="shared" si="261"/>
        <v>106370.45302787716</v>
      </c>
      <c r="S489">
        <f t="shared" si="242"/>
        <v>1.0637045302787716E-4</v>
      </c>
      <c r="T489" s="41">
        <f t="shared" si="243"/>
        <v>2.1619257267945489E-4</v>
      </c>
      <c r="U489" s="42">
        <f t="shared" si="262"/>
        <v>0.19088709648117694</v>
      </c>
      <c r="V489" s="42">
        <f t="shared" si="263"/>
        <v>0.6018396406847647</v>
      </c>
      <c r="W489" s="42">
        <f t="shared" si="264"/>
        <v>0.59636133837705441</v>
      </c>
      <c r="X489" s="42">
        <f t="shared" si="265"/>
        <v>5.4783023077102921E-3</v>
      </c>
      <c r="Y489" s="42">
        <f t="shared" si="239"/>
        <v>3.3644986789991291E-3</v>
      </c>
      <c r="Z489" s="10">
        <f t="shared" si="266"/>
        <v>15.562508171765989</v>
      </c>
      <c r="AA489">
        <f t="shared" si="244"/>
        <v>4973477.4609318133</v>
      </c>
      <c r="AB489" s="10">
        <f t="shared" si="245"/>
        <v>4.9734774609318135</v>
      </c>
      <c r="AC489" s="10">
        <f t="shared" si="246"/>
        <v>4.8724774609318136</v>
      </c>
      <c r="AD489" s="3">
        <f t="shared" si="247"/>
        <v>706.6682321873551</v>
      </c>
      <c r="AI489" s="94">
        <f t="shared" si="248"/>
        <v>0.59636133837705441</v>
      </c>
    </row>
    <row r="490" spans="2:35">
      <c r="B490" s="39">
        <f t="shared" si="249"/>
        <v>462</v>
      </c>
      <c r="C490" s="42">
        <f t="shared" si="250"/>
        <v>5.4841726618709288</v>
      </c>
      <c r="D490" s="10">
        <f t="shared" si="251"/>
        <v>4.4158273381290982</v>
      </c>
      <c r="E490" s="40">
        <f t="shared" si="252"/>
        <v>27.968345323741801</v>
      </c>
      <c r="F490" s="40">
        <f t="shared" si="253"/>
        <v>36.799999999999997</v>
      </c>
      <c r="G490" s="3">
        <f t="shared" si="254"/>
        <v>236.1266187050328</v>
      </c>
      <c r="H490" s="3">
        <f t="shared" si="255"/>
        <v>107.82541057508477</v>
      </c>
      <c r="I490">
        <f t="shared" si="240"/>
        <v>1.0782541057508477E-4</v>
      </c>
      <c r="J490" s="4">
        <f t="shared" si="256"/>
        <v>625.95317860147509</v>
      </c>
      <c r="K490" s="40">
        <f t="shared" si="257"/>
        <v>5.8052473462699163</v>
      </c>
      <c r="L490" s="40">
        <f t="shared" si="241"/>
        <v>0.19475265373008366</v>
      </c>
      <c r="M490" s="10">
        <f t="shared" si="258"/>
        <v>4.9734774609318135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13.778902798881637</v>
      </c>
      <c r="Q490" s="42">
        <f t="shared" si="260"/>
        <v>0.40854690145990452</v>
      </c>
      <c r="R490" s="4">
        <f t="shared" si="261"/>
        <v>106081.5144009558</v>
      </c>
      <c r="S490">
        <f t="shared" si="242"/>
        <v>1.0608151440095579E-4</v>
      </c>
      <c r="T490" s="41">
        <f t="shared" si="243"/>
        <v>2.1648151130637623E-4</v>
      </c>
      <c r="U490" s="42">
        <f t="shared" si="262"/>
        <v>0.19036858166823523</v>
      </c>
      <c r="V490" s="42">
        <f t="shared" si="263"/>
        <v>0.60187549322131317</v>
      </c>
      <c r="W490" s="42">
        <f t="shared" si="264"/>
        <v>0.59640095850334274</v>
      </c>
      <c r="X490" s="42">
        <f t="shared" si="265"/>
        <v>5.4745347179704362E-3</v>
      </c>
      <c r="Y490" s="42">
        <f t="shared" si="239"/>
        <v>3.3692149822498875E-3</v>
      </c>
      <c r="Z490" s="10">
        <f t="shared" si="266"/>
        <v>15.563523009046227</v>
      </c>
      <c r="AA490">
        <f t="shared" si="244"/>
        <v>4973795.1971038943</v>
      </c>
      <c r="AB490" s="10">
        <f t="shared" si="245"/>
        <v>4.9737951971038941</v>
      </c>
      <c r="AC490" s="10">
        <f t="shared" si="246"/>
        <v>4.8727951971038941</v>
      </c>
      <c r="AD490" s="3">
        <f t="shared" si="247"/>
        <v>706.71431430078235</v>
      </c>
      <c r="AI490" s="94">
        <f t="shared" si="248"/>
        <v>0.59640095850334274</v>
      </c>
    </row>
    <row r="491" spans="2:35">
      <c r="B491" s="39">
        <f t="shared" si="249"/>
        <v>463</v>
      </c>
      <c r="C491" s="42">
        <f t="shared" si="250"/>
        <v>5.4960431654680519</v>
      </c>
      <c r="D491" s="10">
        <f t="shared" si="251"/>
        <v>4.4039568345319751</v>
      </c>
      <c r="E491" s="40">
        <f t="shared" si="252"/>
        <v>27.992086330936047</v>
      </c>
      <c r="F491" s="40">
        <f t="shared" si="253"/>
        <v>36.799999999999997</v>
      </c>
      <c r="G491" s="3">
        <f t="shared" si="254"/>
        <v>236.03165467625581</v>
      </c>
      <c r="H491" s="3">
        <f t="shared" si="255"/>
        <v>107.82541057508477</v>
      </c>
      <c r="I491">
        <f t="shared" si="240"/>
        <v>1.0782541057508477E-4</v>
      </c>
      <c r="J491" s="4">
        <f t="shared" si="256"/>
        <v>626.99662483749603</v>
      </c>
      <c r="K491" s="40">
        <f t="shared" si="257"/>
        <v>5.8149245293240384</v>
      </c>
      <c r="L491" s="40">
        <f t="shared" si="241"/>
        <v>0.18507547067596164</v>
      </c>
      <c r="M491" s="10">
        <f t="shared" si="258"/>
        <v>4.9737951971038941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13.779183602291633</v>
      </c>
      <c r="Q491" s="42">
        <f t="shared" si="260"/>
        <v>0.40940838236760857</v>
      </c>
      <c r="R491" s="4">
        <f t="shared" si="261"/>
        <v>105792.56481344896</v>
      </c>
      <c r="S491">
        <f t="shared" si="242"/>
        <v>1.0579256481344896E-4</v>
      </c>
      <c r="T491" s="41">
        <f t="shared" si="243"/>
        <v>2.1677046089388309E-4</v>
      </c>
      <c r="U491" s="42">
        <f t="shared" si="262"/>
        <v>0.18985004718597481</v>
      </c>
      <c r="V491" s="42">
        <f t="shared" si="263"/>
        <v>0.60191059096407684</v>
      </c>
      <c r="W491" s="42">
        <f t="shared" si="264"/>
        <v>0.59643985004447342</v>
      </c>
      <c r="X491" s="42">
        <f t="shared" si="265"/>
        <v>5.4707409196034229E-3</v>
      </c>
      <c r="Y491" s="42">
        <f t="shared" si="239"/>
        <v>3.3739279211031209E-3</v>
      </c>
      <c r="Z491" s="10">
        <f t="shared" si="266"/>
        <v>15.564518833379145</v>
      </c>
      <c r="AA491">
        <f t="shared" si="244"/>
        <v>4974106.9804979097</v>
      </c>
      <c r="AB491" s="10">
        <f t="shared" si="245"/>
        <v>4.9741069804979094</v>
      </c>
      <c r="AC491" s="10">
        <f t="shared" si="246"/>
        <v>4.8731069804979095</v>
      </c>
      <c r="AD491" s="3">
        <f t="shared" si="247"/>
        <v>706.759533067137</v>
      </c>
      <c r="AI491" s="94">
        <f t="shared" si="248"/>
        <v>0.59643985004447342</v>
      </c>
    </row>
    <row r="492" spans="2:35">
      <c r="B492" s="39">
        <f t="shared" si="249"/>
        <v>464</v>
      </c>
      <c r="C492" s="42">
        <f t="shared" si="250"/>
        <v>5.5079136690651751</v>
      </c>
      <c r="D492" s="10">
        <f t="shared" si="251"/>
        <v>4.3920863309348519</v>
      </c>
      <c r="E492" s="40">
        <f t="shared" si="252"/>
        <v>28.015827338130293</v>
      </c>
      <c r="F492" s="40">
        <f t="shared" si="253"/>
        <v>36.799999999999997</v>
      </c>
      <c r="G492" s="3">
        <f t="shared" si="254"/>
        <v>235.93669064747883</v>
      </c>
      <c r="H492" s="3">
        <f t="shared" si="255"/>
        <v>107.82541057508477</v>
      </c>
      <c r="I492">
        <f t="shared" si="240"/>
        <v>1.0782541057508477E-4</v>
      </c>
      <c r="J492" s="4">
        <f t="shared" si="256"/>
        <v>628.04095642996822</v>
      </c>
      <c r="K492" s="40">
        <f t="shared" si="257"/>
        <v>5.8246099233967552</v>
      </c>
      <c r="L492" s="40">
        <f t="shared" si="241"/>
        <v>0.17539007660324479</v>
      </c>
      <c r="M492" s="10">
        <f t="shared" si="258"/>
        <v>4.9741069804979094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13.779459132983225</v>
      </c>
      <c r="Q492" s="42">
        <f t="shared" si="260"/>
        <v>0.41026984604935129</v>
      </c>
      <c r="R492" s="4">
        <f t="shared" si="261"/>
        <v>105503.60451758771</v>
      </c>
      <c r="S492">
        <f t="shared" si="242"/>
        <v>1.055036045175877E-4</v>
      </c>
      <c r="T492" s="41">
        <f t="shared" si="243"/>
        <v>2.1705942118974435E-4</v>
      </c>
      <c r="U492" s="42">
        <f t="shared" si="262"/>
        <v>0.18933149348703701</v>
      </c>
      <c r="V492" s="42">
        <f t="shared" si="263"/>
        <v>0.60194493386973347</v>
      </c>
      <c r="W492" s="42">
        <f t="shared" si="264"/>
        <v>0.59647801295369707</v>
      </c>
      <c r="X492" s="42">
        <f t="shared" si="265"/>
        <v>5.4669209160363996E-3</v>
      </c>
      <c r="Y492" s="42">
        <f t="shared" si="239"/>
        <v>3.378637474923246E-3</v>
      </c>
      <c r="Z492" s="10">
        <f t="shared" si="266"/>
        <v>15.56549564356288</v>
      </c>
      <c r="AA492">
        <f t="shared" si="244"/>
        <v>4974412.8107375689</v>
      </c>
      <c r="AB492" s="10">
        <f t="shared" si="245"/>
        <v>4.9744128107375687</v>
      </c>
      <c r="AC492" s="10">
        <f t="shared" si="246"/>
        <v>4.8734128107375687</v>
      </c>
      <c r="AD492" s="3">
        <f t="shared" si="247"/>
        <v>706.8038884318446</v>
      </c>
      <c r="AI492" s="94">
        <f t="shared" si="248"/>
        <v>0.59647801295369707</v>
      </c>
    </row>
    <row r="493" spans="2:35">
      <c r="B493" s="39">
        <f t="shared" si="249"/>
        <v>465</v>
      </c>
      <c r="C493" s="42">
        <f t="shared" si="250"/>
        <v>5.5197841726622983</v>
      </c>
      <c r="D493" s="10">
        <f t="shared" si="251"/>
        <v>4.3802158273377287</v>
      </c>
      <c r="E493" s="40">
        <f t="shared" si="252"/>
        <v>28.03956834532454</v>
      </c>
      <c r="F493" s="40">
        <f t="shared" si="253"/>
        <v>36.799999999999997</v>
      </c>
      <c r="G493" s="3">
        <f t="shared" si="254"/>
        <v>235.84172661870184</v>
      </c>
      <c r="H493" s="3">
        <f t="shared" si="255"/>
        <v>107.82541057508477</v>
      </c>
      <c r="I493">
        <f t="shared" si="240"/>
        <v>1.0782541057508477E-4</v>
      </c>
      <c r="J493" s="4">
        <f t="shared" si="256"/>
        <v>629.08617337889211</v>
      </c>
      <c r="K493" s="40">
        <f t="shared" si="257"/>
        <v>5.8343035284880713</v>
      </c>
      <c r="L493" s="40">
        <f t="shared" si="241"/>
        <v>0.16569647151192868</v>
      </c>
      <c r="M493" s="10">
        <f t="shared" si="258"/>
        <v>4.9744128107375687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13.779729391298828</v>
      </c>
      <c r="Q493" s="42">
        <f t="shared" si="260"/>
        <v>0.41113129283542671</v>
      </c>
      <c r="R493" s="4">
        <f t="shared" si="261"/>
        <v>105214.63376560304</v>
      </c>
      <c r="S493">
        <f t="shared" si="242"/>
        <v>1.0521463376560304E-4</v>
      </c>
      <c r="T493" s="41">
        <f t="shared" si="243"/>
        <v>2.1734839194172898E-4</v>
      </c>
      <c r="U493" s="42">
        <f t="shared" si="262"/>
        <v>0.18881292102406291</v>
      </c>
      <c r="V493" s="42">
        <f t="shared" si="263"/>
        <v>0.60197852189641843</v>
      </c>
      <c r="W493" s="42">
        <f t="shared" si="264"/>
        <v>0.59651544718495519</v>
      </c>
      <c r="X493" s="42">
        <f t="shared" si="265"/>
        <v>5.4630747114632339E-3</v>
      </c>
      <c r="Y493" s="42">
        <f t="shared" si="239"/>
        <v>3.3833436230755257E-3</v>
      </c>
      <c r="Z493" s="10">
        <f t="shared" si="266"/>
        <v>15.566453438416046</v>
      </c>
      <c r="AA493">
        <f t="shared" si="244"/>
        <v>4974712.6874529887</v>
      </c>
      <c r="AB493" s="10">
        <f t="shared" si="245"/>
        <v>4.974712687452989</v>
      </c>
      <c r="AC493" s="10">
        <f t="shared" si="246"/>
        <v>4.873712687452989</v>
      </c>
      <c r="AD493" s="3">
        <f t="shared" si="247"/>
        <v>706.84738034126019</v>
      </c>
      <c r="AI493" s="94">
        <f t="shared" si="248"/>
        <v>0.59651544718495519</v>
      </c>
    </row>
    <row r="494" spans="2:35">
      <c r="B494" s="39">
        <f t="shared" si="249"/>
        <v>466</v>
      </c>
      <c r="C494" s="42">
        <f t="shared" si="250"/>
        <v>5.5316546762594214</v>
      </c>
      <c r="D494" s="10">
        <f t="shared" si="251"/>
        <v>4.3683453237406056</v>
      </c>
      <c r="E494" s="40">
        <f t="shared" si="252"/>
        <v>28.063309352518786</v>
      </c>
      <c r="F494" s="40">
        <f t="shared" si="253"/>
        <v>36.799999999999997</v>
      </c>
      <c r="G494" s="3">
        <f t="shared" si="254"/>
        <v>235.74676258992486</v>
      </c>
      <c r="H494" s="3">
        <f t="shared" si="255"/>
        <v>107.82541057508477</v>
      </c>
      <c r="I494">
        <f t="shared" si="240"/>
        <v>1.0782541057508477E-4</v>
      </c>
      <c r="J494" s="4">
        <f t="shared" si="256"/>
        <v>630.13227568426737</v>
      </c>
      <c r="K494" s="40">
        <f t="shared" si="257"/>
        <v>5.844005344597984</v>
      </c>
      <c r="L494" s="40">
        <f t="shared" si="241"/>
        <v>0.15599465540201596</v>
      </c>
      <c r="M494" s="10">
        <f t="shared" si="258"/>
        <v>4.974712687452989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13.77999437757356</v>
      </c>
      <c r="Q494" s="42">
        <f t="shared" si="260"/>
        <v>0.41199272305606904</v>
      </c>
      <c r="R494" s="4">
        <f t="shared" si="261"/>
        <v>104925.65280972605</v>
      </c>
      <c r="S494">
        <f t="shared" si="242"/>
        <v>1.0492565280972605E-4</v>
      </c>
      <c r="T494" s="41">
        <f t="shared" si="243"/>
        <v>2.1763737289760599E-4</v>
      </c>
      <c r="U494" s="42">
        <f t="shared" si="262"/>
        <v>0.18829433024969386</v>
      </c>
      <c r="V494" s="42">
        <f t="shared" si="263"/>
        <v>0.60201135500256986</v>
      </c>
      <c r="W494" s="42">
        <f t="shared" si="264"/>
        <v>0.59655215269297301</v>
      </c>
      <c r="X494" s="42">
        <f t="shared" si="265"/>
        <v>5.4592023095968445E-3</v>
      </c>
      <c r="Y494" s="42">
        <f t="shared" si="239"/>
        <v>3.3880463449256128E-3</v>
      </c>
      <c r="Z494" s="10">
        <f t="shared" si="266"/>
        <v>15.567392216775289</v>
      </c>
      <c r="AA494">
        <f t="shared" si="244"/>
        <v>4975006.6102799354</v>
      </c>
      <c r="AB494" s="10">
        <f t="shared" si="245"/>
        <v>4.9750066102799355</v>
      </c>
      <c r="AC494" s="10">
        <f t="shared" si="246"/>
        <v>4.8740066102799355</v>
      </c>
      <c r="AD494" s="3">
        <f t="shared" si="247"/>
        <v>706.89000874255771</v>
      </c>
      <c r="AI494" s="94">
        <f t="shared" si="248"/>
        <v>0.59655215269297301</v>
      </c>
    </row>
    <row r="495" spans="2:35">
      <c r="B495" s="39">
        <f t="shared" si="249"/>
        <v>467</v>
      </c>
      <c r="C495" s="42">
        <f t="shared" si="250"/>
        <v>5.5435251798565446</v>
      </c>
      <c r="D495" s="10">
        <f t="shared" si="251"/>
        <v>4.3564748201434824</v>
      </c>
      <c r="E495" s="40">
        <f t="shared" si="252"/>
        <v>28.087050359713032</v>
      </c>
      <c r="F495" s="40">
        <f t="shared" si="253"/>
        <v>36.799999999999997</v>
      </c>
      <c r="G495" s="3">
        <f t="shared" si="254"/>
        <v>235.65179856114787</v>
      </c>
      <c r="H495" s="3">
        <f t="shared" si="255"/>
        <v>107.82541057508477</v>
      </c>
      <c r="I495">
        <f t="shared" si="240"/>
        <v>1.0782541057508477E-4</v>
      </c>
      <c r="J495" s="4">
        <f t="shared" si="256"/>
        <v>631.1792633460941</v>
      </c>
      <c r="K495" s="40">
        <f t="shared" si="257"/>
        <v>5.8537153717264934</v>
      </c>
      <c r="L495" s="40">
        <f t="shared" si="241"/>
        <v>0.14628462827350663</v>
      </c>
      <c r="M495" s="10">
        <f t="shared" si="258"/>
        <v>4.9750066102799355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13.780254092134598</v>
      </c>
      <c r="Q495" s="42">
        <f t="shared" si="260"/>
        <v>0.41285413704145402</v>
      </c>
      <c r="R495" s="4">
        <f t="shared" si="261"/>
        <v>104636.66190218776</v>
      </c>
      <c r="S495">
        <f t="shared" si="242"/>
        <v>1.0463666190218776E-4</v>
      </c>
      <c r="T495" s="41">
        <f t="shared" si="243"/>
        <v>2.1792636380514428E-4</v>
      </c>
      <c r="U495" s="42">
        <f t="shared" si="262"/>
        <v>0.18777572161657102</v>
      </c>
      <c r="V495" s="42">
        <f t="shared" si="263"/>
        <v>0.60204343314795961</v>
      </c>
      <c r="W495" s="42">
        <f t="shared" si="264"/>
        <v>0.59658812943316797</v>
      </c>
      <c r="X495" s="42">
        <f t="shared" si="265"/>
        <v>5.4553037147916372E-3</v>
      </c>
      <c r="Y495" s="42">
        <f t="shared" si="239"/>
        <v>3.3927456198400568E-3</v>
      </c>
      <c r="Z495" s="10">
        <f t="shared" si="266"/>
        <v>15.568311977497277</v>
      </c>
      <c r="AA495">
        <f t="shared" si="244"/>
        <v>4975294.5788604412</v>
      </c>
      <c r="AB495" s="10">
        <f t="shared" si="245"/>
        <v>4.9752945788604412</v>
      </c>
      <c r="AC495" s="10">
        <f t="shared" si="246"/>
        <v>4.8742945788604413</v>
      </c>
      <c r="AD495" s="3">
        <f t="shared" si="247"/>
        <v>706.93177358382036</v>
      </c>
      <c r="AI495" s="94">
        <f t="shared" si="248"/>
        <v>0.59658812943316797</v>
      </c>
    </row>
    <row r="496" spans="2:35">
      <c r="B496" s="39">
        <f t="shared" si="249"/>
        <v>468</v>
      </c>
      <c r="C496" s="42">
        <f t="shared" si="250"/>
        <v>5.5553956834536677</v>
      </c>
      <c r="D496" s="10">
        <f t="shared" si="251"/>
        <v>4.3446043165463593</v>
      </c>
      <c r="E496" s="40">
        <f t="shared" si="252"/>
        <v>28.110791366907279</v>
      </c>
      <c r="F496" s="40">
        <f t="shared" si="253"/>
        <v>36.799999999999997</v>
      </c>
      <c r="G496" s="3">
        <f t="shared" si="254"/>
        <v>235.55683453237089</v>
      </c>
      <c r="H496" s="3">
        <f t="shared" si="255"/>
        <v>107.82541057508477</v>
      </c>
      <c r="I496">
        <f t="shared" si="240"/>
        <v>1.0782541057508477E-4</v>
      </c>
      <c r="J496" s="4">
        <f t="shared" si="256"/>
        <v>632.22713636437243</v>
      </c>
      <c r="K496" s="40">
        <f t="shared" si="257"/>
        <v>5.8634336098736002</v>
      </c>
      <c r="L496" s="40">
        <f t="shared" si="241"/>
        <v>0.13656639012639982</v>
      </c>
      <c r="M496" s="10">
        <f t="shared" si="258"/>
        <v>4.9752945788604412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13.780508535301703</v>
      </c>
      <c r="Q496" s="42">
        <f t="shared" si="260"/>
        <v>0.41371553512170006</v>
      </c>
      <c r="R496" s="4">
        <f t="shared" si="261"/>
        <v>104347.66129521921</v>
      </c>
      <c r="S496">
        <f t="shared" si="242"/>
        <v>1.0434766129521921E-4</v>
      </c>
      <c r="T496" s="41">
        <f t="shared" si="243"/>
        <v>2.1821536441211283E-4</v>
      </c>
      <c r="U496" s="42">
        <f t="shared" si="262"/>
        <v>0.18725709557733564</v>
      </c>
      <c r="V496" s="42">
        <f t="shared" si="263"/>
        <v>0.60207475629298979</v>
      </c>
      <c r="W496" s="42">
        <f t="shared" si="264"/>
        <v>0.59662337736172377</v>
      </c>
      <c r="X496" s="42">
        <f t="shared" si="265"/>
        <v>5.4513789312660155E-3</v>
      </c>
      <c r="Y496" s="42">
        <f t="shared" si="239"/>
        <v>3.397441427186143E-3</v>
      </c>
      <c r="Z496" s="10">
        <f t="shared" si="266"/>
        <v>15.569212719457603</v>
      </c>
      <c r="AA496">
        <f t="shared" si="244"/>
        <v>4975576.5928424653</v>
      </c>
      <c r="AB496" s="10">
        <f t="shared" si="245"/>
        <v>4.9755765928424651</v>
      </c>
      <c r="AC496" s="10">
        <f t="shared" si="246"/>
        <v>4.8745765928424651</v>
      </c>
      <c r="AD496" s="3">
        <f t="shared" si="247"/>
        <v>706.97267481399058</v>
      </c>
      <c r="AI496" s="94">
        <f t="shared" si="248"/>
        <v>0.59662337736172377</v>
      </c>
    </row>
    <row r="497" spans="2:35">
      <c r="B497" s="39">
        <f t="shared" si="249"/>
        <v>469</v>
      </c>
      <c r="C497" s="42">
        <f t="shared" si="250"/>
        <v>5.5672661870507909</v>
      </c>
      <c r="D497" s="10">
        <f t="shared" si="251"/>
        <v>4.3327338129492361</v>
      </c>
      <c r="E497" s="40">
        <f t="shared" si="252"/>
        <v>28.134532374101525</v>
      </c>
      <c r="F497" s="40">
        <f t="shared" si="253"/>
        <v>36.799999999999997</v>
      </c>
      <c r="G497" s="3">
        <f t="shared" si="254"/>
        <v>235.4618705035939</v>
      </c>
      <c r="H497" s="3">
        <f t="shared" si="255"/>
        <v>107.82541057508477</v>
      </c>
      <c r="I497">
        <f t="shared" si="240"/>
        <v>1.0782541057508477E-4</v>
      </c>
      <c r="J497" s="4">
        <f t="shared" si="256"/>
        <v>633.27589473910211</v>
      </c>
      <c r="K497" s="40">
        <f t="shared" si="257"/>
        <v>5.8731600590393045</v>
      </c>
      <c r="L497" s="40">
        <f t="shared" si="241"/>
        <v>0.12683994096069551</v>
      </c>
      <c r="M497" s="10">
        <f t="shared" si="258"/>
        <v>4.9755765928424651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13.780757707386943</v>
      </c>
      <c r="Q497" s="42">
        <f t="shared" si="260"/>
        <v>0.4145769176268696</v>
      </c>
      <c r="R497" s="4">
        <f t="shared" si="261"/>
        <v>104058.65124105147</v>
      </c>
      <c r="S497">
        <f t="shared" si="242"/>
        <v>1.0405865124105147E-4</v>
      </c>
      <c r="T497" s="41">
        <f t="shared" si="243"/>
        <v>2.1850437446628058E-4</v>
      </c>
      <c r="U497" s="42">
        <f t="shared" si="262"/>
        <v>0.1867384525846289</v>
      </c>
      <c r="V497" s="42">
        <f t="shared" si="263"/>
        <v>0.60210532439900866</v>
      </c>
      <c r="W497" s="42">
        <f t="shared" si="264"/>
        <v>0.59665789643554978</v>
      </c>
      <c r="X497" s="42">
        <f t="shared" si="265"/>
        <v>5.4474279634588729E-3</v>
      </c>
      <c r="Y497" s="42">
        <f t="shared" si="239"/>
        <v>3.4021337463320377E-3</v>
      </c>
      <c r="Z497" s="10">
        <f t="shared" si="266"/>
        <v>15.570094441551111</v>
      </c>
      <c r="AA497">
        <f t="shared" si="244"/>
        <v>4975852.6518799933</v>
      </c>
      <c r="AB497" s="10">
        <f t="shared" si="245"/>
        <v>4.9758526518799933</v>
      </c>
      <c r="AC497" s="10">
        <f t="shared" si="246"/>
        <v>4.8748526518799933</v>
      </c>
      <c r="AD497" s="3">
        <f t="shared" si="247"/>
        <v>707.01271238288518</v>
      </c>
      <c r="AI497" s="94">
        <f t="shared" si="248"/>
        <v>0.59665789643554978</v>
      </c>
    </row>
    <row r="498" spans="2:35">
      <c r="B498" s="39">
        <f t="shared" si="249"/>
        <v>470</v>
      </c>
      <c r="C498" s="42">
        <f t="shared" si="250"/>
        <v>5.5791366906479141</v>
      </c>
      <c r="D498" s="10">
        <f t="shared" si="251"/>
        <v>4.3208633093521129</v>
      </c>
      <c r="E498" s="40">
        <f t="shared" si="252"/>
        <v>28.158273381295771</v>
      </c>
      <c r="F498" s="40">
        <f t="shared" si="253"/>
        <v>36.799999999999997</v>
      </c>
      <c r="G498" s="3">
        <f t="shared" si="254"/>
        <v>235.36690647481691</v>
      </c>
      <c r="H498" s="3">
        <f t="shared" si="255"/>
        <v>107.82541057508477</v>
      </c>
      <c r="I498">
        <f t="shared" si="240"/>
        <v>1.0782541057508477E-4</v>
      </c>
      <c r="J498" s="4">
        <f t="shared" si="256"/>
        <v>634.32553847028316</v>
      </c>
      <c r="K498" s="40">
        <f t="shared" si="257"/>
        <v>5.8828947192236036</v>
      </c>
      <c r="L498" s="40">
        <f t="shared" si="241"/>
        <v>0.11710528077639637</v>
      </c>
      <c r="M498" s="10">
        <f t="shared" si="258"/>
        <v>4.9758526518799933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13.78100160869478</v>
      </c>
      <c r="Q498" s="42">
        <f t="shared" si="260"/>
        <v>0.41543828488697021</v>
      </c>
      <c r="R498" s="4">
        <f t="shared" si="261"/>
        <v>103769.63199191559</v>
      </c>
      <c r="S498">
        <f t="shared" si="242"/>
        <v>1.0376963199191559E-4</v>
      </c>
      <c r="T498" s="41">
        <f t="shared" si="243"/>
        <v>2.1879339371541645E-4</v>
      </c>
      <c r="U498" s="42">
        <f t="shared" si="262"/>
        <v>0.1862197930910921</v>
      </c>
      <c r="V498" s="42">
        <f t="shared" si="263"/>
        <v>0.60213513742816149</v>
      </c>
      <c r="W498" s="42">
        <f t="shared" si="264"/>
        <v>0.59669168661229366</v>
      </c>
      <c r="X498" s="42">
        <f t="shared" si="265"/>
        <v>5.4434508158678341E-3</v>
      </c>
      <c r="Y498" s="42">
        <f t="shared" si="239"/>
        <v>3.4068225566467941E-3</v>
      </c>
      <c r="Z498" s="10">
        <f t="shared" si="266"/>
        <v>15.570957142691578</v>
      </c>
      <c r="AA498">
        <f t="shared" si="244"/>
        <v>4976122.7556329388</v>
      </c>
      <c r="AB498" s="10">
        <f t="shared" si="245"/>
        <v>4.9761227556329386</v>
      </c>
      <c r="AC498" s="10">
        <f t="shared" si="246"/>
        <v>4.8751227556329386</v>
      </c>
      <c r="AD498" s="3">
        <f t="shared" si="247"/>
        <v>707.05188624118034</v>
      </c>
      <c r="AI498" s="94">
        <f t="shared" si="248"/>
        <v>0.59669168661229366</v>
      </c>
    </row>
    <row r="499" spans="2:35">
      <c r="B499" s="39">
        <f t="shared" si="249"/>
        <v>471</v>
      </c>
      <c r="C499" s="42">
        <f t="shared" si="250"/>
        <v>5.5910071942450372</v>
      </c>
      <c r="D499" s="10">
        <f t="shared" si="251"/>
        <v>4.3089928057549898</v>
      </c>
      <c r="E499" s="40">
        <f t="shared" si="252"/>
        <v>28.182014388490018</v>
      </c>
      <c r="F499" s="40">
        <f t="shared" si="253"/>
        <v>36.799999999999997</v>
      </c>
      <c r="G499" s="3">
        <f t="shared" si="254"/>
        <v>235.27194244603993</v>
      </c>
      <c r="H499" s="3">
        <f t="shared" si="255"/>
        <v>107.82541057508477</v>
      </c>
      <c r="I499">
        <f t="shared" si="240"/>
        <v>1.0782541057508477E-4</v>
      </c>
      <c r="J499" s="4">
        <f t="shared" si="256"/>
        <v>635.3760675579158</v>
      </c>
      <c r="K499" s="40">
        <f t="shared" si="257"/>
        <v>5.892637590426502</v>
      </c>
      <c r="L499" s="40">
        <f t="shared" si="241"/>
        <v>0.10736240957349796</v>
      </c>
      <c r="M499" s="10">
        <f t="shared" si="258"/>
        <v>4.9761227556329386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13.781240239521967</v>
      </c>
      <c r="Q499" s="42">
        <f t="shared" si="260"/>
        <v>0.4162996372319559</v>
      </c>
      <c r="R499" s="4">
        <f t="shared" si="261"/>
        <v>103480.60380004261</v>
      </c>
      <c r="S499">
        <f t="shared" si="242"/>
        <v>1.034806038000426E-4</v>
      </c>
      <c r="T499" s="41">
        <f t="shared" si="243"/>
        <v>2.1908242190728943E-4</v>
      </c>
      <c r="U499" s="42">
        <f t="shared" si="262"/>
        <v>0.18570111754936644</v>
      </c>
      <c r="V499" s="42">
        <f t="shared" si="263"/>
        <v>0.6021641953436353</v>
      </c>
      <c r="W499" s="42">
        <f t="shared" si="264"/>
        <v>0.59672474785032781</v>
      </c>
      <c r="X499" s="42">
        <f t="shared" si="265"/>
        <v>5.4394474933074921E-3</v>
      </c>
      <c r="Y499" s="42">
        <f t="shared" si="239"/>
        <v>3.4115078375005809E-3</v>
      </c>
      <c r="Z499" s="10">
        <f t="shared" si="266"/>
        <v>15.571800821812401</v>
      </c>
      <c r="AA499">
        <f t="shared" si="244"/>
        <v>4976386.9037673594</v>
      </c>
      <c r="AB499" s="10">
        <f t="shared" si="245"/>
        <v>4.9763869037673594</v>
      </c>
      <c r="AC499" s="10">
        <f t="shared" si="246"/>
        <v>4.8753869037673594</v>
      </c>
      <c r="AD499" s="3">
        <f t="shared" si="247"/>
        <v>707.09019634044375</v>
      </c>
      <c r="AI499" s="94">
        <f t="shared" si="248"/>
        <v>0.59672474785032781</v>
      </c>
    </row>
    <row r="500" spans="2:35">
      <c r="B500" s="39">
        <f t="shared" si="249"/>
        <v>472</v>
      </c>
      <c r="C500" s="42">
        <f t="shared" si="250"/>
        <v>5.6028776978421604</v>
      </c>
      <c r="D500" s="10">
        <f t="shared" si="251"/>
        <v>4.2971223021578666</v>
      </c>
      <c r="E500" s="40">
        <f t="shared" si="252"/>
        <v>28.205755395684264</v>
      </c>
      <c r="F500" s="40">
        <f t="shared" si="253"/>
        <v>36.799999999999997</v>
      </c>
      <c r="G500" s="3">
        <f t="shared" si="254"/>
        <v>235.17697841726294</v>
      </c>
      <c r="H500" s="3">
        <f t="shared" si="255"/>
        <v>107.82541057508477</v>
      </c>
      <c r="I500">
        <f t="shared" si="240"/>
        <v>1.0782541057508477E-4</v>
      </c>
      <c r="J500" s="4">
        <f t="shared" si="256"/>
        <v>636.42748200199981</v>
      </c>
      <c r="K500" s="40">
        <f t="shared" si="257"/>
        <v>5.9023886726479962</v>
      </c>
      <c r="L500" s="40">
        <f t="shared" si="241"/>
        <v>9.761132735200384E-2</v>
      </c>
      <c r="M500" s="10">
        <f t="shared" si="258"/>
        <v>4.9763869037673594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13.781473600157769</v>
      </c>
      <c r="Q500" s="42">
        <f t="shared" si="260"/>
        <v>0.41716097499172838</v>
      </c>
      <c r="R500" s="4">
        <f t="shared" si="261"/>
        <v>103191.56691766354</v>
      </c>
      <c r="S500">
        <f t="shared" si="242"/>
        <v>1.0319156691766354E-4</v>
      </c>
      <c r="T500" s="41">
        <f t="shared" si="243"/>
        <v>2.193714587896685E-4</v>
      </c>
      <c r="U500" s="42">
        <f t="shared" si="262"/>
        <v>0.18518242641209309</v>
      </c>
      <c r="V500" s="42">
        <f t="shared" si="263"/>
        <v>0.60219249810940034</v>
      </c>
      <c r="W500" s="42">
        <f t="shared" si="264"/>
        <v>0.59675708010877726</v>
      </c>
      <c r="X500" s="42">
        <f t="shared" si="265"/>
        <v>5.4354180006230823E-3</v>
      </c>
      <c r="Y500" s="42">
        <f t="shared" si="239"/>
        <v>3.4161895682646645E-3</v>
      </c>
      <c r="Z500" s="10">
        <f t="shared" si="266"/>
        <v>15.57262547786619</v>
      </c>
      <c r="AA500">
        <f t="shared" si="244"/>
        <v>4976645.0959553253</v>
      </c>
      <c r="AB500" s="10">
        <f t="shared" si="245"/>
        <v>4.976645095955325</v>
      </c>
      <c r="AC500" s="10">
        <f t="shared" si="246"/>
        <v>4.875645095955325</v>
      </c>
      <c r="AD500" s="3">
        <f t="shared" si="247"/>
        <v>707.12764263311465</v>
      </c>
      <c r="AI500" s="94">
        <f t="shared" si="248"/>
        <v>0.59675708010877726</v>
      </c>
    </row>
    <row r="501" spans="2:35">
      <c r="B501" s="39">
        <f t="shared" si="249"/>
        <v>473</v>
      </c>
      <c r="C501" s="42">
        <f t="shared" si="250"/>
        <v>5.6147482014392835</v>
      </c>
      <c r="D501" s="10">
        <f t="shared" si="251"/>
        <v>4.2852517985607435</v>
      </c>
      <c r="E501" s="40">
        <f t="shared" si="252"/>
        <v>28.22949640287851</v>
      </c>
      <c r="F501" s="40">
        <f t="shared" si="253"/>
        <v>36.799999999999997</v>
      </c>
      <c r="G501" s="3">
        <f t="shared" si="254"/>
        <v>235.08201438848596</v>
      </c>
      <c r="H501" s="3">
        <f t="shared" si="255"/>
        <v>107.82541057508477</v>
      </c>
      <c r="I501">
        <f t="shared" si="240"/>
        <v>1.0782541057508477E-4</v>
      </c>
      <c r="J501" s="4">
        <f t="shared" si="256"/>
        <v>637.4797818025354</v>
      </c>
      <c r="K501" s="40">
        <f t="shared" si="257"/>
        <v>5.9121479658880878</v>
      </c>
      <c r="L501" s="40">
        <f t="shared" si="241"/>
        <v>8.7852034111912225E-2</v>
      </c>
      <c r="M501" s="10">
        <f t="shared" si="258"/>
        <v>4.976645095955325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13.781701690883832</v>
      </c>
      <c r="Q501" s="42">
        <f t="shared" si="260"/>
        <v>0.41802229849613826</v>
      </c>
      <c r="R501" s="4">
        <f t="shared" si="261"/>
        <v>102902.52159700947</v>
      </c>
      <c r="S501">
        <f t="shared" si="242"/>
        <v>1.0290252159700948E-4</v>
      </c>
      <c r="T501" s="41">
        <f t="shared" si="243"/>
        <v>2.1966050411032254E-4</v>
      </c>
      <c r="U501" s="42">
        <f t="shared" si="262"/>
        <v>0.18466372013191334</v>
      </c>
      <c r="V501" s="42">
        <f t="shared" si="263"/>
        <v>0.6022200456901905</v>
      </c>
      <c r="W501" s="42">
        <f t="shared" si="264"/>
        <v>0.59678868334750224</v>
      </c>
      <c r="X501" s="42">
        <f t="shared" si="265"/>
        <v>5.4313623426882618E-3</v>
      </c>
      <c r="Y501" s="42">
        <f t="shared" si="239"/>
        <v>3.4208677283113884E-3</v>
      </c>
      <c r="Z501" s="10">
        <f t="shared" si="266"/>
        <v>15.573431109824313</v>
      </c>
      <c r="AA501">
        <f t="shared" si="244"/>
        <v>4976897.3318747822</v>
      </c>
      <c r="AB501" s="10">
        <f t="shared" si="245"/>
        <v>4.976897331874782</v>
      </c>
      <c r="AC501" s="10">
        <f t="shared" si="246"/>
        <v>4.875897331874782</v>
      </c>
      <c r="AD501" s="3">
        <f t="shared" si="247"/>
        <v>707.16422507248478</v>
      </c>
      <c r="AI501" s="94">
        <f t="shared" si="248"/>
        <v>0.59678868334750224</v>
      </c>
    </row>
    <row r="502" spans="2:35">
      <c r="B502" s="39">
        <f t="shared" si="249"/>
        <v>474</v>
      </c>
      <c r="C502" s="42">
        <f t="shared" si="250"/>
        <v>5.6266187050364067</v>
      </c>
      <c r="D502" s="10">
        <f t="shared" si="251"/>
        <v>4.2733812949636203</v>
      </c>
      <c r="E502" s="40">
        <f t="shared" si="252"/>
        <v>28.253237410072757</v>
      </c>
      <c r="F502" s="40">
        <f t="shared" si="253"/>
        <v>36.799999999999997</v>
      </c>
      <c r="G502" s="3">
        <f t="shared" si="254"/>
        <v>234.98705035970897</v>
      </c>
      <c r="H502" s="3">
        <f t="shared" si="255"/>
        <v>107.82541057508477</v>
      </c>
      <c r="I502">
        <f t="shared" si="240"/>
        <v>1.0782541057508477E-4</v>
      </c>
      <c r="J502" s="4">
        <f t="shared" si="256"/>
        <v>638.53296695952235</v>
      </c>
      <c r="K502" s="40">
        <f t="shared" si="257"/>
        <v>5.9219154701467769</v>
      </c>
      <c r="L502" s="40">
        <f t="shared" si="241"/>
        <v>7.8084529853223117E-2</v>
      </c>
      <c r="M502" s="10">
        <f t="shared" si="258"/>
        <v>4.976897331874782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13.781924511974067</v>
      </c>
      <c r="Q502" s="42">
        <f t="shared" si="260"/>
        <v>0.41888360807498626</v>
      </c>
      <c r="R502" s="4">
        <f t="shared" si="261"/>
        <v>102613.46809031143</v>
      </c>
      <c r="S502">
        <f t="shared" si="242"/>
        <v>1.0261346809031144E-4</v>
      </c>
      <c r="T502" s="41">
        <f t="shared" si="243"/>
        <v>2.1994955761702058E-4</v>
      </c>
      <c r="U502" s="42">
        <f t="shared" si="262"/>
        <v>0.18414499916146837</v>
      </c>
      <c r="V502" s="42">
        <f t="shared" si="263"/>
        <v>0.6022468380518442</v>
      </c>
      <c r="W502" s="42">
        <f t="shared" si="264"/>
        <v>0.59681955752708338</v>
      </c>
      <c r="X502" s="42">
        <f t="shared" si="265"/>
        <v>5.4272805247608247E-3</v>
      </c>
      <c r="Y502" s="42">
        <f t="shared" si="239"/>
        <v>3.4255422970144601E-3</v>
      </c>
      <c r="Z502" s="10">
        <f t="shared" si="266"/>
        <v>15.574217716677861</v>
      </c>
      <c r="AA502">
        <f t="shared" si="244"/>
        <v>4977143.6112098498</v>
      </c>
      <c r="AB502" s="10">
        <f t="shared" si="245"/>
        <v>4.9771436112098497</v>
      </c>
      <c r="AC502" s="10">
        <f t="shared" si="246"/>
        <v>4.8761436112098497</v>
      </c>
      <c r="AD502" s="3">
        <f t="shared" si="247"/>
        <v>707.19994361274109</v>
      </c>
      <c r="AI502" s="94">
        <f t="shared" si="248"/>
        <v>0.59681955752708338</v>
      </c>
    </row>
    <row r="503" spans="2:35">
      <c r="B503" s="39">
        <f t="shared" si="249"/>
        <v>475</v>
      </c>
      <c r="C503" s="42">
        <f t="shared" si="250"/>
        <v>5.6384892086335299</v>
      </c>
      <c r="D503" s="10">
        <f t="shared" si="251"/>
        <v>4.2615107913664971</v>
      </c>
      <c r="E503" s="40">
        <f t="shared" si="252"/>
        <v>28.276978417267003</v>
      </c>
      <c r="F503" s="40">
        <f t="shared" si="253"/>
        <v>36.799999999999997</v>
      </c>
      <c r="G503" s="3">
        <f t="shared" si="254"/>
        <v>234.89208633093199</v>
      </c>
      <c r="H503" s="3">
        <f t="shared" si="255"/>
        <v>107.82541057508477</v>
      </c>
      <c r="I503">
        <f t="shared" si="240"/>
        <v>1.0782541057508477E-4</v>
      </c>
      <c r="J503" s="4">
        <f t="shared" si="256"/>
        <v>639.5870374729609</v>
      </c>
      <c r="K503" s="40">
        <f t="shared" si="257"/>
        <v>5.9316911854240626</v>
      </c>
      <c r="L503" s="40">
        <f t="shared" si="241"/>
        <v>6.8308814575937404E-2</v>
      </c>
      <c r="M503" s="10">
        <f t="shared" si="258"/>
        <v>4.9771436112098497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13.782142063694916</v>
      </c>
      <c r="Q503" s="42">
        <f t="shared" si="260"/>
        <v>0.41974490405802456</v>
      </c>
      <c r="R503" s="4">
        <f t="shared" si="261"/>
        <v>102324.40664980045</v>
      </c>
      <c r="S503">
        <f t="shared" si="242"/>
        <v>1.0232440664980045E-4</v>
      </c>
      <c r="T503" s="41">
        <f t="shared" si="243"/>
        <v>2.2023861905753157E-4</v>
      </c>
      <c r="U503" s="42">
        <f t="shared" si="262"/>
        <v>0.18362626395339937</v>
      </c>
      <c r="V503" s="42">
        <f t="shared" si="263"/>
        <v>0.60227287516088512</v>
      </c>
      <c r="W503" s="42">
        <f t="shared" si="264"/>
        <v>0.59684970260885573</v>
      </c>
      <c r="X503" s="42">
        <f t="shared" si="265"/>
        <v>5.4231725520293983E-3</v>
      </c>
      <c r="Y503" s="42">
        <f t="shared" si="239"/>
        <v>3.4302132537488467E-3</v>
      </c>
      <c r="Z503" s="10">
        <f t="shared" si="266"/>
        <v>15.574985297436838</v>
      </c>
      <c r="AA503">
        <f t="shared" si="244"/>
        <v>4977383.93365057</v>
      </c>
      <c r="AB503" s="10">
        <f t="shared" si="245"/>
        <v>4.9773839336505699</v>
      </c>
      <c r="AC503" s="10">
        <f t="shared" si="246"/>
        <v>4.8763839336505699</v>
      </c>
      <c r="AD503" s="3">
        <f t="shared" si="247"/>
        <v>707.23479820892965</v>
      </c>
      <c r="AI503" s="94">
        <f t="shared" si="248"/>
        <v>0.59684970260885573</v>
      </c>
    </row>
    <row r="504" spans="2:35">
      <c r="B504" s="39">
        <f t="shared" si="249"/>
        <v>476</v>
      </c>
      <c r="C504" s="42">
        <f t="shared" si="250"/>
        <v>5.650359712230653</v>
      </c>
      <c r="D504" s="10">
        <f t="shared" si="251"/>
        <v>4.249640287769374</v>
      </c>
      <c r="E504" s="40">
        <f t="shared" si="252"/>
        <v>28.300719424461249</v>
      </c>
      <c r="F504" s="40">
        <f t="shared" si="253"/>
        <v>36.799999999999997</v>
      </c>
      <c r="G504" s="3">
        <f t="shared" si="254"/>
        <v>234.797122302155</v>
      </c>
      <c r="H504" s="3">
        <f t="shared" si="255"/>
        <v>107.82541057508477</v>
      </c>
      <c r="I504">
        <f t="shared" si="240"/>
        <v>1.0782541057508477E-4</v>
      </c>
      <c r="J504" s="4">
        <f t="shared" si="256"/>
        <v>640.64199334285081</v>
      </c>
      <c r="K504" s="40">
        <f t="shared" si="257"/>
        <v>5.9414751117199458</v>
      </c>
      <c r="L504" s="40">
        <f t="shared" si="241"/>
        <v>5.8524888280054199E-2</v>
      </c>
      <c r="M504" s="10">
        <f t="shared" si="258"/>
        <v>4.9773839336505699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13.782354346305137</v>
      </c>
      <c r="Q504" s="42">
        <f t="shared" si="260"/>
        <v>0.42060618677495787</v>
      </c>
      <c r="R504" s="4">
        <f t="shared" si="261"/>
        <v>102035.33752770764</v>
      </c>
      <c r="S504">
        <f t="shared" si="242"/>
        <v>1.0203533752770764E-4</v>
      </c>
      <c r="T504" s="41">
        <f t="shared" si="243"/>
        <v>2.2052768817962438E-4</v>
      </c>
      <c r="U504" s="42">
        <f t="shared" si="262"/>
        <v>0.18310751496034774</v>
      </c>
      <c r="V504" s="42">
        <f t="shared" si="263"/>
        <v>0.6022981569846062</v>
      </c>
      <c r="W504" s="42">
        <f t="shared" si="264"/>
        <v>0.59687911855488007</v>
      </c>
      <c r="X504" s="42">
        <f t="shared" si="265"/>
        <v>5.4190384297261307E-3</v>
      </c>
      <c r="Y504" s="42">
        <f t="shared" si="239"/>
        <v>3.4348805778907673E-3</v>
      </c>
      <c r="Z504" s="10">
        <f t="shared" si="266"/>
        <v>15.575733851129776</v>
      </c>
      <c r="AA504">
        <f t="shared" si="244"/>
        <v>4977618.2988927839</v>
      </c>
      <c r="AB504" s="10">
        <f t="shared" si="245"/>
        <v>4.977618298892784</v>
      </c>
      <c r="AC504" s="10">
        <f t="shared" si="246"/>
        <v>4.876618298892784</v>
      </c>
      <c r="AD504" s="3">
        <f t="shared" si="247"/>
        <v>707.26878881693744</v>
      </c>
      <c r="AI504" s="94">
        <f t="shared" si="248"/>
        <v>0.59687911855488007</v>
      </c>
    </row>
    <row r="505" spans="2:35">
      <c r="B505" s="39">
        <f t="shared" si="249"/>
        <v>477</v>
      </c>
      <c r="C505" s="42">
        <f t="shared" si="250"/>
        <v>5.6622302158277762</v>
      </c>
      <c r="D505" s="10">
        <f t="shared" si="251"/>
        <v>4.2377697841722508</v>
      </c>
      <c r="E505" s="40">
        <f t="shared" si="252"/>
        <v>28.324460431655496</v>
      </c>
      <c r="F505" s="40">
        <f t="shared" si="253"/>
        <v>36.799999999999997</v>
      </c>
      <c r="G505" s="3">
        <f t="shared" si="254"/>
        <v>234.70215827337802</v>
      </c>
      <c r="H505" s="3">
        <f t="shared" si="255"/>
        <v>107.82541057508477</v>
      </c>
      <c r="I505">
        <f t="shared" si="240"/>
        <v>1.0782541057508477E-4</v>
      </c>
      <c r="J505" s="4">
        <f t="shared" si="256"/>
        <v>641.69783456919231</v>
      </c>
      <c r="K505" s="40">
        <f t="shared" si="257"/>
        <v>5.9512672490344265</v>
      </c>
      <c r="L505" s="40">
        <f t="shared" si="241"/>
        <v>4.8732750965573501E-2</v>
      </c>
      <c r="M505" s="10">
        <f t="shared" si="258"/>
        <v>4.977618298892784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13.782561360055695</v>
      </c>
      <c r="Q505" s="42">
        <f t="shared" si="260"/>
        <v>0.42146745655544482</v>
      </c>
      <c r="R505" s="4">
        <f t="shared" si="261"/>
        <v>101746.26097626398</v>
      </c>
      <c r="S505">
        <f t="shared" si="242"/>
        <v>1.0174626097626398E-4</v>
      </c>
      <c r="T505" s="41">
        <f t="shared" si="243"/>
        <v>2.2081676473106806E-4</v>
      </c>
      <c r="U505" s="42">
        <f t="shared" si="262"/>
        <v>0.1825887526349545</v>
      </c>
      <c r="V505" s="42">
        <f t="shared" si="263"/>
        <v>0.60232268349174478</v>
      </c>
      <c r="W505" s="42">
        <f t="shared" si="264"/>
        <v>0.59690780532792675</v>
      </c>
      <c r="X505" s="42">
        <f t="shared" si="265"/>
        <v>5.4148781638180266E-3</v>
      </c>
      <c r="Y505" s="42">
        <f t="shared" si="239"/>
        <v>3.4395442488182825E-3</v>
      </c>
      <c r="Z505" s="10">
        <f t="shared" si="266"/>
        <v>15.576463376806064</v>
      </c>
      <c r="AA505">
        <f t="shared" si="244"/>
        <v>4977846.7066388652</v>
      </c>
      <c r="AB505" s="10">
        <f t="shared" si="245"/>
        <v>4.9778467066388652</v>
      </c>
      <c r="AC505" s="10">
        <f t="shared" si="246"/>
        <v>4.8768467066388652</v>
      </c>
      <c r="AD505" s="3">
        <f t="shared" si="247"/>
        <v>707.30191539359896</v>
      </c>
      <c r="AI505" s="94">
        <f t="shared" si="248"/>
        <v>0.59690780532792675</v>
      </c>
    </row>
    <row r="506" spans="2:35">
      <c r="B506" s="39">
        <f t="shared" si="249"/>
        <v>478</v>
      </c>
      <c r="C506" s="42">
        <f t="shared" si="250"/>
        <v>5.6741007194248994</v>
      </c>
      <c r="D506" s="10">
        <f t="shared" si="251"/>
        <v>4.2258992805751276</v>
      </c>
      <c r="E506" s="40">
        <f t="shared" si="252"/>
        <v>28.348201438849742</v>
      </c>
      <c r="F506" s="40">
        <f t="shared" si="253"/>
        <v>36.799999999999997</v>
      </c>
      <c r="G506" s="3">
        <f t="shared" si="254"/>
        <v>234.60719424460103</v>
      </c>
      <c r="H506" s="3">
        <f t="shared" si="255"/>
        <v>107.82541057508477</v>
      </c>
      <c r="I506">
        <f t="shared" si="240"/>
        <v>1.0782541057508477E-4</v>
      </c>
      <c r="J506" s="4">
        <f t="shared" si="256"/>
        <v>642.75456115198517</v>
      </c>
      <c r="K506" s="40">
        <f t="shared" si="257"/>
        <v>5.9610675973675029</v>
      </c>
      <c r="L506" s="40">
        <f t="shared" si="241"/>
        <v>3.8932402632497087E-2</v>
      </c>
      <c r="M506" s="10">
        <f t="shared" si="258"/>
        <v>4.9778467066388652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13.782763105190403</v>
      </c>
      <c r="Q506" s="42">
        <f t="shared" si="260"/>
        <v>0.42232871372909914</v>
      </c>
      <c r="R506" s="4">
        <f t="shared" si="261"/>
        <v>101457.17724770053</v>
      </c>
      <c r="S506">
        <f t="shared" si="242"/>
        <v>1.0145717724770053E-4</v>
      </c>
      <c r="T506" s="41">
        <f t="shared" si="243"/>
        <v>2.2110584845963152E-4</v>
      </c>
      <c r="U506" s="42">
        <f t="shared" si="262"/>
        <v>0.18206997742986097</v>
      </c>
      <c r="V506" s="42">
        <f t="shared" si="263"/>
        <v>0.60234645465112302</v>
      </c>
      <c r="W506" s="42">
        <f t="shared" si="264"/>
        <v>0.59693576289156536</v>
      </c>
      <c r="X506" s="42">
        <f t="shared" si="265"/>
        <v>5.410691759557662E-3</v>
      </c>
      <c r="Y506" s="42">
        <f t="shared" si="239"/>
        <v>3.4442042459106336E-3</v>
      </c>
      <c r="Z506" s="10">
        <f t="shared" si="266"/>
        <v>15.577173873532615</v>
      </c>
      <c r="AA506">
        <f t="shared" si="244"/>
        <v>4978069.1565966727</v>
      </c>
      <c r="AB506" s="10">
        <f t="shared" si="245"/>
        <v>4.978069156596673</v>
      </c>
      <c r="AC506" s="10">
        <f t="shared" si="246"/>
        <v>4.8770691565966731</v>
      </c>
      <c r="AD506" s="3">
        <f t="shared" si="247"/>
        <v>707.33417789654425</v>
      </c>
      <c r="AI506" s="94">
        <f t="shared" si="248"/>
        <v>0.59693576289156536</v>
      </c>
    </row>
    <row r="507" spans="2:35">
      <c r="B507" s="39">
        <f t="shared" si="249"/>
        <v>479</v>
      </c>
      <c r="C507" s="42">
        <f t="shared" si="250"/>
        <v>5.6859712230220225</v>
      </c>
      <c r="D507" s="10">
        <f t="shared" si="251"/>
        <v>4.2140287769780045</v>
      </c>
      <c r="E507" s="40">
        <f t="shared" si="252"/>
        <v>28.371942446043988</v>
      </c>
      <c r="F507" s="40">
        <f t="shared" si="253"/>
        <v>36.799999999999997</v>
      </c>
      <c r="G507" s="3">
        <f t="shared" si="254"/>
        <v>234.51223021582405</v>
      </c>
      <c r="H507" s="3">
        <f t="shared" si="255"/>
        <v>107.82541057508477</v>
      </c>
      <c r="I507">
        <f t="shared" si="240"/>
        <v>1.0782541057508477E-4</v>
      </c>
      <c r="J507" s="4">
        <f t="shared" si="256"/>
        <v>643.8121730912294</v>
      </c>
      <c r="K507" s="40">
        <f t="shared" si="257"/>
        <v>5.9708761567191759</v>
      </c>
      <c r="L507" s="40">
        <f t="shared" si="241"/>
        <v>2.9123843280824069E-2</v>
      </c>
      <c r="M507" s="10">
        <f t="shared" si="258"/>
        <v>4.978069156596673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13.782959581945017</v>
      </c>
      <c r="Q507" s="42">
        <f t="shared" si="260"/>
        <v>0.42318995862549086</v>
      </c>
      <c r="R507" s="4">
        <f t="shared" si="261"/>
        <v>101168.08659424837</v>
      </c>
      <c r="S507">
        <f t="shared" si="242"/>
        <v>1.0116808659424836E-4</v>
      </c>
      <c r="T507" s="41">
        <f t="shared" si="243"/>
        <v>2.2139493911308366E-4</v>
      </c>
      <c r="U507" s="42">
        <f t="shared" si="262"/>
        <v>0.18155118979770837</v>
      </c>
      <c r="V507" s="42">
        <f t="shared" si="263"/>
        <v>0.6023694704329946</v>
      </c>
      <c r="W507" s="42">
        <f t="shared" si="264"/>
        <v>0.59696299121003771</v>
      </c>
      <c r="X507" s="42">
        <f t="shared" si="265"/>
        <v>5.4064792229568948E-3</v>
      </c>
      <c r="Y507" s="42">
        <f t="shared" si="239"/>
        <v>3.4488605485488532E-3</v>
      </c>
      <c r="Z507" s="10">
        <f t="shared" si="266"/>
        <v>15.577865340396292</v>
      </c>
      <c r="AA507">
        <f t="shared" si="244"/>
        <v>4978285.648480311</v>
      </c>
      <c r="AB507" s="10">
        <f t="shared" si="245"/>
        <v>4.9782856484803109</v>
      </c>
      <c r="AC507" s="10">
        <f t="shared" si="246"/>
        <v>4.8772856484803109</v>
      </c>
      <c r="AD507" s="3">
        <f t="shared" si="247"/>
        <v>707.3655762843091</v>
      </c>
      <c r="AI507" s="94">
        <f t="shared" si="248"/>
        <v>0.59696299121003771</v>
      </c>
    </row>
    <row r="508" spans="2:35">
      <c r="B508" s="39">
        <f t="shared" si="249"/>
        <v>480</v>
      </c>
      <c r="C508" s="42">
        <f t="shared" si="250"/>
        <v>5.6978417266191457</v>
      </c>
      <c r="D508" s="10">
        <f t="shared" si="251"/>
        <v>4.2021582733808813</v>
      </c>
      <c r="E508" s="40">
        <f t="shared" si="252"/>
        <v>28.395683453238235</v>
      </c>
      <c r="F508" s="40">
        <f t="shared" si="253"/>
        <v>36.799999999999997</v>
      </c>
      <c r="G508" s="3">
        <f t="shared" si="254"/>
        <v>234.41726618704706</v>
      </c>
      <c r="H508" s="3">
        <f t="shared" si="255"/>
        <v>107.82541057508477</v>
      </c>
      <c r="I508">
        <f t="shared" si="240"/>
        <v>1.0782541057508477E-4</v>
      </c>
      <c r="J508" s="4">
        <f t="shared" si="256"/>
        <v>644.87067038692533</v>
      </c>
      <c r="K508" s="40">
        <f t="shared" si="257"/>
        <v>5.9806929270894482</v>
      </c>
      <c r="L508" s="40">
        <f t="shared" si="241"/>
        <v>1.9307072910551781E-2</v>
      </c>
      <c r="M508" s="10">
        <f t="shared" si="258"/>
        <v>4.9782856484803109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13.783150790547895</v>
      </c>
      <c r="Q508" s="42">
        <f t="shared" si="260"/>
        <v>0.42405119157414756</v>
      </c>
      <c r="R508" s="4">
        <f t="shared" si="261"/>
        <v>100878.9892681385</v>
      </c>
      <c r="S508">
        <f t="shared" si="242"/>
        <v>1.008789892681385E-4</v>
      </c>
      <c r="T508" s="41">
        <f t="shared" si="243"/>
        <v>2.2168403643919355E-4</v>
      </c>
      <c r="U508" s="42">
        <f t="shared" si="262"/>
        <v>0.18103239019113793</v>
      </c>
      <c r="V508" s="42">
        <f t="shared" si="263"/>
        <v>0.60239173080830322</v>
      </c>
      <c r="W508" s="42">
        <f t="shared" si="264"/>
        <v>0.59698949024834935</v>
      </c>
      <c r="X508" s="42">
        <f t="shared" si="265"/>
        <v>5.4022405599538637E-3</v>
      </c>
      <c r="Y508" s="42">
        <f t="shared" si="239"/>
        <v>3.4535131361156553E-3</v>
      </c>
      <c r="Z508" s="10">
        <f t="shared" si="266"/>
        <v>15.578537776503049</v>
      </c>
      <c r="AA508">
        <f t="shared" si="244"/>
        <v>4978496.1820098637</v>
      </c>
      <c r="AB508" s="10">
        <f t="shared" si="245"/>
        <v>4.9784961820098639</v>
      </c>
      <c r="AC508" s="10">
        <f t="shared" si="246"/>
        <v>4.8774961820098639</v>
      </c>
      <c r="AD508" s="3">
        <f t="shared" si="247"/>
        <v>707.3961105162964</v>
      </c>
      <c r="AI508" s="94">
        <f t="shared" si="248"/>
        <v>0.59698949024834935</v>
      </c>
    </row>
    <row r="509" spans="2:35">
      <c r="B509" s="39">
        <f t="shared" si="249"/>
        <v>481</v>
      </c>
      <c r="C509" s="42">
        <f t="shared" si="250"/>
        <v>5.7097122302162688</v>
      </c>
      <c r="D509" s="10">
        <f t="shared" si="251"/>
        <v>4.1902877697837582</v>
      </c>
      <c r="E509" s="40">
        <f t="shared" si="252"/>
        <v>28.419424460432481</v>
      </c>
      <c r="F509" s="40">
        <f t="shared" si="253"/>
        <v>36.799999999999997</v>
      </c>
      <c r="G509" s="3">
        <f t="shared" si="254"/>
        <v>234.32230215827008</v>
      </c>
      <c r="H509" s="3">
        <f t="shared" si="255"/>
        <v>107.82541057508477</v>
      </c>
      <c r="I509">
        <f t="shared" si="240"/>
        <v>1.0782541057508477E-4</v>
      </c>
      <c r="J509" s="4">
        <f t="shared" si="256"/>
        <v>645.93005303907262</v>
      </c>
      <c r="K509" s="40">
        <f t="shared" si="257"/>
        <v>5.9905179084783171</v>
      </c>
      <c r="L509" s="40">
        <f t="shared" si="241"/>
        <v>9.4820915216828894E-3</v>
      </c>
      <c r="M509" s="10">
        <f t="shared" si="258"/>
        <v>4.9784961820098639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13.783336731219766</v>
      </c>
      <c r="Q509" s="42">
        <f t="shared" si="260"/>
        <v>0.42491241290455561</v>
      </c>
      <c r="R509" s="4">
        <f t="shared" si="261"/>
        <v>100589.885521602</v>
      </c>
      <c r="S509">
        <f t="shared" si="242"/>
        <v>1.00589885521602E-4</v>
      </c>
      <c r="T509" s="41">
        <f t="shared" si="243"/>
        <v>2.2197314018573003E-4</v>
      </c>
      <c r="U509" s="42">
        <f t="shared" si="262"/>
        <v>0.18051357906279086</v>
      </c>
      <c r="V509" s="42">
        <f t="shared" si="263"/>
        <v>0.6024132357488684</v>
      </c>
      <c r="W509" s="42">
        <f t="shared" si="264"/>
        <v>0.59701525997223814</v>
      </c>
      <c r="X509" s="42">
        <f t="shared" si="265"/>
        <v>5.3979757766302594E-3</v>
      </c>
      <c r="Y509" s="42">
        <f t="shared" si="239"/>
        <v>3.4581619879955152E-3</v>
      </c>
      <c r="Z509" s="10">
        <f t="shared" si="266"/>
        <v>15.579191180977984</v>
      </c>
      <c r="AA509">
        <f t="shared" si="244"/>
        <v>4978700.7569114063</v>
      </c>
      <c r="AB509" s="10">
        <f t="shared" si="245"/>
        <v>4.9787007569114063</v>
      </c>
      <c r="AC509" s="10">
        <f t="shared" si="246"/>
        <v>4.8777007569114064</v>
      </c>
      <c r="AD509" s="3">
        <f t="shared" si="247"/>
        <v>707.42578055277829</v>
      </c>
      <c r="AI509" s="94">
        <f t="shared" si="248"/>
        <v>0.59701525997223814</v>
      </c>
    </row>
    <row r="510" spans="2:35">
      <c r="B510" s="39">
        <f t="shared" si="249"/>
        <v>482</v>
      </c>
      <c r="C510" s="42">
        <f t="shared" si="250"/>
        <v>5.721582733813392</v>
      </c>
      <c r="D510" s="10">
        <f t="shared" si="251"/>
        <v>4.178417266186635</v>
      </c>
      <c r="E510" s="40">
        <f t="shared" si="252"/>
        <v>28.443165467626727</v>
      </c>
      <c r="F510" s="40">
        <f t="shared" si="253"/>
        <v>36.799999999999997</v>
      </c>
      <c r="G510" s="3">
        <f t="shared" si="254"/>
        <v>234.22733812949309</v>
      </c>
      <c r="H510" s="3">
        <f t="shared" si="255"/>
        <v>107.82541057508477</v>
      </c>
      <c r="I510">
        <f t="shared" si="240"/>
        <v>1.0782541057508477E-4</v>
      </c>
      <c r="J510" s="4">
        <f t="shared" si="256"/>
        <v>646.99032104767139</v>
      </c>
      <c r="K510" s="40">
        <f t="shared" si="257"/>
        <v>6.0003511008857826</v>
      </c>
      <c r="L510" s="40">
        <f t="shared" si="241"/>
        <v>0</v>
      </c>
      <c r="M510" s="10">
        <f t="shared" si="258"/>
        <v>4.9787007569114063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13.78351740417375</v>
      </c>
      <c r="Q510" s="42">
        <f t="shared" si="260"/>
        <v>0.42577362294616145</v>
      </c>
      <c r="R510" s="4">
        <f t="shared" si="261"/>
        <v>100300.77560686991</v>
      </c>
      <c r="S510">
        <f t="shared" si="242"/>
        <v>1.0030077560686991E-4</v>
      </c>
      <c r="T510" s="41">
        <f t="shared" si="243"/>
        <v>2.2226225010046213E-4</v>
      </c>
      <c r="U510" s="42">
        <f t="shared" si="262"/>
        <v>0.17999475686530839</v>
      </c>
      <c r="V510" s="42">
        <f t="shared" si="263"/>
        <v>0.60243398522742464</v>
      </c>
      <c r="W510" s="42">
        <f t="shared" si="264"/>
        <v>0.59704030034817512</v>
      </c>
      <c r="X510" s="42">
        <f t="shared" si="265"/>
        <v>5.3936848792495162E-3</v>
      </c>
      <c r="Y510" s="42">
        <f t="shared" si="239"/>
        <v>3.4628070835747825E-3</v>
      </c>
      <c r="Z510" s="10">
        <f t="shared" si="266"/>
        <v>15.579825552965472</v>
      </c>
      <c r="AA510">
        <f t="shared" si="244"/>
        <v>4978899.3729170505</v>
      </c>
      <c r="AB510" s="10">
        <f t="shared" si="245"/>
        <v>4.9788993729170503</v>
      </c>
      <c r="AC510" s="10">
        <f t="shared" si="246"/>
        <v>4.8778993729170503</v>
      </c>
      <c r="AD510" s="3">
        <f t="shared" si="247"/>
        <v>707.45458635490218</v>
      </c>
      <c r="AI510" s="94">
        <f t="shared" si="248"/>
        <v>0.59704030034817512</v>
      </c>
    </row>
    <row r="511" spans="2:35">
      <c r="B511" s="39">
        <f t="shared" si="249"/>
        <v>483</v>
      </c>
      <c r="C511" s="42">
        <f t="shared" si="250"/>
        <v>5.7334532374105152</v>
      </c>
      <c r="D511" s="10">
        <f t="shared" si="251"/>
        <v>4.1665467625895118</v>
      </c>
      <c r="E511" s="40">
        <f t="shared" si="252"/>
        <v>28.466906474820973</v>
      </c>
      <c r="F511" s="40">
        <f t="shared" si="253"/>
        <v>36.799999999999997</v>
      </c>
      <c r="G511" s="3">
        <f t="shared" si="254"/>
        <v>234.13237410071611</v>
      </c>
      <c r="H511" s="3">
        <f t="shared" si="255"/>
        <v>107.82541057508477</v>
      </c>
      <c r="I511">
        <f t="shared" si="240"/>
        <v>1.0782541057508477E-4</v>
      </c>
      <c r="J511" s="4">
        <f t="shared" si="256"/>
        <v>648.05147441272152</v>
      </c>
      <c r="K511" s="40">
        <f t="shared" si="257"/>
        <v>6.0101925043118438</v>
      </c>
      <c r="L511" s="40">
        <f t="shared" si="241"/>
        <v>0</v>
      </c>
      <c r="M511" s="10">
        <f t="shared" si="258"/>
        <v>4.9788993729170503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13.78369280961539</v>
      </c>
      <c r="Q511" s="42">
        <f t="shared" si="260"/>
        <v>0.42663482202837277</v>
      </c>
      <c r="R511" s="4">
        <f t="shared" si="261"/>
        <v>100011.65977617326</v>
      </c>
      <c r="S511">
        <f t="shared" si="242"/>
        <v>1.0001165977617326E-4</v>
      </c>
      <c r="T511" s="41">
        <f t="shared" si="243"/>
        <v>2.2255136593115878E-4</v>
      </c>
      <c r="U511" s="42">
        <f t="shared" si="262"/>
        <v>0.1794759240513317</v>
      </c>
      <c r="V511" s="42">
        <f t="shared" si="263"/>
        <v>0.60245397921751742</v>
      </c>
      <c r="W511" s="42">
        <f t="shared" si="264"/>
        <v>0.59706461134336997</v>
      </c>
      <c r="X511" s="42">
        <f t="shared" si="265"/>
        <v>5.3893678741474549E-3</v>
      </c>
      <c r="Y511" s="42">
        <f t="shared" si="239"/>
        <v>3.4674484022416976E-3</v>
      </c>
      <c r="Z511" s="10">
        <f t="shared" si="266"/>
        <v>15.580440891628919</v>
      </c>
      <c r="AA511">
        <f t="shared" si="244"/>
        <v>4979092.0297648665</v>
      </c>
      <c r="AB511" s="10">
        <f t="shared" si="245"/>
        <v>4.9790920297648666</v>
      </c>
      <c r="AC511" s="10">
        <f t="shared" si="246"/>
        <v>4.8780920297648667</v>
      </c>
      <c r="AD511" s="3">
        <f t="shared" si="247"/>
        <v>707.48252788467971</v>
      </c>
      <c r="AI511" s="94">
        <f t="shared" si="248"/>
        <v>0.59706461134336997</v>
      </c>
    </row>
    <row r="512" spans="2:35">
      <c r="B512" s="39">
        <f t="shared" si="249"/>
        <v>484</v>
      </c>
      <c r="C512" s="42">
        <f t="shared" si="250"/>
        <v>5.7453237410076383</v>
      </c>
      <c r="D512" s="10">
        <f t="shared" si="251"/>
        <v>4.1546762589923887</v>
      </c>
      <c r="E512" s="40">
        <f t="shared" si="252"/>
        <v>28.49064748201522</v>
      </c>
      <c r="F512" s="40">
        <f t="shared" si="253"/>
        <v>36.799999999999997</v>
      </c>
      <c r="G512" s="3">
        <f t="shared" si="254"/>
        <v>234.03741007193912</v>
      </c>
      <c r="H512" s="3">
        <f t="shared" si="255"/>
        <v>107.82541057508477</v>
      </c>
      <c r="I512">
        <f t="shared" si="240"/>
        <v>1.0782541057508477E-4</v>
      </c>
      <c r="J512" s="4">
        <f t="shared" si="256"/>
        <v>649.11351313422324</v>
      </c>
      <c r="K512" s="40">
        <f t="shared" si="257"/>
        <v>6.0200421187565034</v>
      </c>
      <c r="L512" s="40">
        <f t="shared" si="241"/>
        <v>0</v>
      </c>
      <c r="M512" s="10">
        <f t="shared" si="258"/>
        <v>4.9790920297648666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13.783862947742593</v>
      </c>
      <c r="Q512" s="42">
        <f t="shared" si="260"/>
        <v>0.42749601048055968</v>
      </c>
      <c r="R512" s="4">
        <f t="shared" si="261"/>
        <v>99722.538281743095</v>
      </c>
      <c r="S512">
        <f t="shared" si="242"/>
        <v>9.9722538281743091E-5</v>
      </c>
      <c r="T512" s="41">
        <f t="shared" si="243"/>
        <v>2.2284048742558896E-4</v>
      </c>
      <c r="U512" s="42">
        <f t="shared" si="262"/>
        <v>0.17895708107350206</v>
      </c>
      <c r="V512" s="42">
        <f t="shared" si="263"/>
        <v>0.60247321769362605</v>
      </c>
      <c r="W512" s="42">
        <f t="shared" si="264"/>
        <v>0.59708819292576243</v>
      </c>
      <c r="X512" s="42">
        <f t="shared" si="265"/>
        <v>5.3850247678636221E-3</v>
      </c>
      <c r="Y512" s="42">
        <f t="shared" si="239"/>
        <v>3.4720859233865224E-3</v>
      </c>
      <c r="Z512" s="10">
        <f t="shared" si="266"/>
        <v>15.581037196151007</v>
      </c>
      <c r="AA512">
        <f t="shared" si="244"/>
        <v>4979278.7271989603</v>
      </c>
      <c r="AB512" s="10">
        <f t="shared" si="245"/>
        <v>4.9792787271989605</v>
      </c>
      <c r="AC512" s="10">
        <f t="shared" si="246"/>
        <v>4.8782787271989605</v>
      </c>
      <c r="AD512" s="3">
        <f t="shared" si="247"/>
        <v>707.50960510499783</v>
      </c>
      <c r="AI512" s="94">
        <f t="shared" si="248"/>
        <v>0.59708819292576243</v>
      </c>
    </row>
    <row r="513" spans="2:35">
      <c r="B513" s="39">
        <f t="shared" si="249"/>
        <v>485</v>
      </c>
      <c r="C513" s="42">
        <f t="shared" si="250"/>
        <v>5.7571942446047615</v>
      </c>
      <c r="D513" s="10">
        <f t="shared" si="251"/>
        <v>4.1428057553952655</v>
      </c>
      <c r="E513" s="40">
        <f t="shared" si="252"/>
        <v>28.514388489209466</v>
      </c>
      <c r="F513" s="40">
        <f t="shared" si="253"/>
        <v>36.799999999999997</v>
      </c>
      <c r="G513" s="3">
        <f t="shared" si="254"/>
        <v>233.94244604316214</v>
      </c>
      <c r="H513" s="3">
        <f t="shared" si="255"/>
        <v>107.82541057508477</v>
      </c>
      <c r="I513">
        <f t="shared" si="240"/>
        <v>1.0782541057508477E-4</v>
      </c>
      <c r="J513" s="4">
        <f t="shared" si="256"/>
        <v>650.17643721217644</v>
      </c>
      <c r="K513" s="40">
        <f t="shared" si="257"/>
        <v>6.0298999442197605</v>
      </c>
      <c r="L513" s="40">
        <f t="shared" si="241"/>
        <v>0</v>
      </c>
      <c r="M513" s="10">
        <f t="shared" si="258"/>
        <v>4.9792787271989605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13.78402781874569</v>
      </c>
      <c r="Q513" s="42">
        <f t="shared" si="260"/>
        <v>0.42835718863205613</v>
      </c>
      <c r="R513" s="4">
        <f t="shared" si="261"/>
        <v>99433.411375810494</v>
      </c>
      <c r="S513">
        <f t="shared" si="242"/>
        <v>9.94334113758105E-5</v>
      </c>
      <c r="T513" s="41">
        <f t="shared" si="243"/>
        <v>2.2312961433152155E-4</v>
      </c>
      <c r="U513" s="42">
        <f t="shared" si="262"/>
        <v>0.17843822838446069</v>
      </c>
      <c r="V513" s="42">
        <f t="shared" si="263"/>
        <v>0.60249170063101398</v>
      </c>
      <c r="W513" s="42">
        <f t="shared" si="264"/>
        <v>0.59711104506403001</v>
      </c>
      <c r="X513" s="42">
        <f t="shared" si="265"/>
        <v>5.3806555669839717E-3</v>
      </c>
      <c r="Y513" s="42">
        <f t="shared" si="239"/>
        <v>3.4767196264015366E-3</v>
      </c>
      <c r="Z513" s="10">
        <f t="shared" si="266"/>
        <v>15.581614465733336</v>
      </c>
      <c r="AA513">
        <f t="shared" si="244"/>
        <v>4979459.4649693593</v>
      </c>
      <c r="AB513" s="10">
        <f t="shared" si="245"/>
        <v>4.9794594649693593</v>
      </c>
      <c r="AC513" s="10">
        <f t="shared" si="246"/>
        <v>4.8784594649693593</v>
      </c>
      <c r="AD513" s="3">
        <f t="shared" si="247"/>
        <v>707.53581797960248</v>
      </c>
      <c r="AI513" s="94">
        <f t="shared" si="248"/>
        <v>0.59711104506403001</v>
      </c>
    </row>
    <row r="514" spans="2:35">
      <c r="B514" s="39">
        <f t="shared" si="249"/>
        <v>486</v>
      </c>
      <c r="C514" s="42">
        <f t="shared" si="250"/>
        <v>5.7690647482018846</v>
      </c>
      <c r="D514" s="10">
        <f t="shared" si="251"/>
        <v>4.1309352517981424</v>
      </c>
      <c r="E514" s="40">
        <f t="shared" si="252"/>
        <v>28.538129496403712</v>
      </c>
      <c r="F514" s="40">
        <f t="shared" si="253"/>
        <v>36.799999999999997</v>
      </c>
      <c r="G514" s="3">
        <f t="shared" si="254"/>
        <v>233.84748201438515</v>
      </c>
      <c r="H514" s="3">
        <f t="shared" si="255"/>
        <v>107.82541057508477</v>
      </c>
      <c r="I514">
        <f t="shared" si="240"/>
        <v>1.0782541057508477E-4</v>
      </c>
      <c r="J514" s="4">
        <f t="shared" si="256"/>
        <v>651.240246646581</v>
      </c>
      <c r="K514" s="40">
        <f t="shared" si="257"/>
        <v>6.0397659807016133</v>
      </c>
      <c r="L514" s="40">
        <f t="shared" si="241"/>
        <v>0</v>
      </c>
      <c r="M514" s="10">
        <f t="shared" si="258"/>
        <v>4.9794594649693593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13.784187422807355</v>
      </c>
      <c r="Q514" s="42">
        <f t="shared" si="260"/>
        <v>0.42921835681216097</v>
      </c>
      <c r="R514" s="4">
        <f t="shared" si="261"/>
        <v>99144.279310606493</v>
      </c>
      <c r="S514">
        <f t="shared" si="242"/>
        <v>9.9144279310606488E-5</v>
      </c>
      <c r="T514" s="41">
        <f t="shared" si="243"/>
        <v>2.2341874639672553E-4</v>
      </c>
      <c r="U514" s="42">
        <f t="shared" si="262"/>
        <v>0.17791936643684889</v>
      </c>
      <c r="V514" s="42">
        <f t="shared" si="263"/>
        <v>0.60250942800584539</v>
      </c>
      <c r="W514" s="42">
        <f t="shared" si="264"/>
        <v>0.59713316772757608</v>
      </c>
      <c r="X514" s="42">
        <f t="shared" si="265"/>
        <v>5.3762602782693181E-3</v>
      </c>
      <c r="Y514" s="42">
        <f t="shared" si="239"/>
        <v>3.4813494906811436E-3</v>
      </c>
      <c r="Z514" s="10">
        <f t="shared" si="266"/>
        <v>15.582172699596558</v>
      </c>
      <c r="AA514">
        <f t="shared" si="244"/>
        <v>4979634.2428320562</v>
      </c>
      <c r="AB514" s="10">
        <f t="shared" si="245"/>
        <v>4.9796342428320566</v>
      </c>
      <c r="AC514" s="10">
        <f t="shared" si="246"/>
        <v>4.8786342428320566</v>
      </c>
      <c r="AD514" s="3">
        <f t="shared" si="247"/>
        <v>707.56116647310455</v>
      </c>
      <c r="AI514" s="94">
        <f t="shared" si="248"/>
        <v>0.59713316772757608</v>
      </c>
    </row>
    <row r="515" spans="2:35">
      <c r="B515" s="39">
        <f t="shared" si="249"/>
        <v>487</v>
      </c>
      <c r="C515" s="42">
        <f t="shared" si="250"/>
        <v>5.7809352517990078</v>
      </c>
      <c r="D515" s="10">
        <f t="shared" si="251"/>
        <v>4.1190647482010192</v>
      </c>
      <c r="E515" s="40">
        <f t="shared" si="252"/>
        <v>28.561870503597959</v>
      </c>
      <c r="F515" s="40">
        <f t="shared" si="253"/>
        <v>36.799999999999997</v>
      </c>
      <c r="G515" s="3">
        <f t="shared" si="254"/>
        <v>233.75251798560816</v>
      </c>
      <c r="H515" s="3">
        <f t="shared" si="255"/>
        <v>107.82541057508477</v>
      </c>
      <c r="I515">
        <f t="shared" si="240"/>
        <v>1.0782541057508477E-4</v>
      </c>
      <c r="J515" s="4">
        <f t="shared" si="256"/>
        <v>652.30494143743715</v>
      </c>
      <c r="K515" s="40">
        <f t="shared" si="257"/>
        <v>6.0496402282020645</v>
      </c>
      <c r="L515" s="40">
        <f t="shared" si="241"/>
        <v>0</v>
      </c>
      <c r="M515" s="10">
        <f t="shared" si="258"/>
        <v>4.9796342428320566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13.784341760102622</v>
      </c>
      <c r="Q515" s="42">
        <f t="shared" si="260"/>
        <v>0.43007951535013927</v>
      </c>
      <c r="R515" s="4">
        <f t="shared" si="261"/>
        <v>98855.14233836213</v>
      </c>
      <c r="S515">
        <f t="shared" si="242"/>
        <v>9.8855142338362127E-5</v>
      </c>
      <c r="T515" s="41">
        <f t="shared" si="243"/>
        <v>2.237078833689699E-4</v>
      </c>
      <c r="U515" s="42">
        <f t="shared" si="262"/>
        <v>0.17740049568330776</v>
      </c>
      <c r="V515" s="42">
        <f t="shared" si="263"/>
        <v>0.60252639979538458</v>
      </c>
      <c r="W515" s="42">
        <f t="shared" si="264"/>
        <v>0.5971545608865334</v>
      </c>
      <c r="X515" s="42">
        <f t="shared" si="265"/>
        <v>5.3718389088511787E-3</v>
      </c>
      <c r="Y515" s="42">
        <f t="shared" si="239"/>
        <v>3.485975495622145E-3</v>
      </c>
      <c r="Z515" s="10">
        <f t="shared" si="266"/>
        <v>15.582711896981268</v>
      </c>
      <c r="AA515">
        <f t="shared" si="244"/>
        <v>4979803.0605492899</v>
      </c>
      <c r="AB515" s="10">
        <f t="shared" si="245"/>
        <v>4.9798030605492896</v>
      </c>
      <c r="AC515" s="10">
        <f t="shared" si="246"/>
        <v>4.8788030605492896</v>
      </c>
      <c r="AD515" s="3">
        <f t="shared" si="247"/>
        <v>707.58565055102099</v>
      </c>
      <c r="AI515" s="94">
        <f t="shared" si="248"/>
        <v>0.5971545608865334</v>
      </c>
    </row>
    <row r="516" spans="2:35">
      <c r="B516" s="39">
        <f t="shared" si="249"/>
        <v>488</v>
      </c>
      <c r="C516" s="42">
        <f t="shared" si="250"/>
        <v>5.792805755396131</v>
      </c>
      <c r="D516" s="10">
        <f t="shared" si="251"/>
        <v>4.107194244603896</v>
      </c>
      <c r="E516" s="40">
        <f t="shared" si="252"/>
        <v>28.585611510792205</v>
      </c>
      <c r="F516" s="40">
        <f t="shared" si="253"/>
        <v>36.799999999999997</v>
      </c>
      <c r="G516" s="3">
        <f t="shared" si="254"/>
        <v>233.65755395683118</v>
      </c>
      <c r="H516" s="3">
        <f t="shared" si="255"/>
        <v>107.82541057508477</v>
      </c>
      <c r="I516">
        <f t="shared" si="240"/>
        <v>1.0782541057508477E-4</v>
      </c>
      <c r="J516" s="4">
        <f t="shared" si="256"/>
        <v>653.37052158474467</v>
      </c>
      <c r="K516" s="40">
        <f t="shared" si="257"/>
        <v>6.0595226867211114</v>
      </c>
      <c r="L516" s="40">
        <f t="shared" si="241"/>
        <v>0</v>
      </c>
      <c r="M516" s="10">
        <f t="shared" si="258"/>
        <v>4.9798030605492896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13.784490830799156</v>
      </c>
      <c r="Q516" s="42">
        <f t="shared" si="260"/>
        <v>0.43094066457522351</v>
      </c>
      <c r="R516" s="4">
        <f t="shared" si="261"/>
        <v>98566.000711308428</v>
      </c>
      <c r="S516">
        <f t="shared" si="242"/>
        <v>9.8566000711308431E-5</v>
      </c>
      <c r="T516" s="41">
        <f t="shared" si="243"/>
        <v>2.2399702499602362E-4</v>
      </c>
      <c r="U516" s="42">
        <f t="shared" si="262"/>
        <v>0.17688161657647852</v>
      </c>
      <c r="V516" s="42">
        <f t="shared" si="263"/>
        <v>0.60254261597748626</v>
      </c>
      <c r="W516" s="42">
        <f t="shared" si="264"/>
        <v>0.59717522451179961</v>
      </c>
      <c r="X516" s="42">
        <f t="shared" si="265"/>
        <v>5.367391465686655E-3</v>
      </c>
      <c r="Y516" s="42">
        <f t="shared" si="239"/>
        <v>3.490597620623545E-3</v>
      </c>
      <c r="Z516" s="10">
        <f t="shared" si="266"/>
        <v>15.583232057146786</v>
      </c>
      <c r="AA516">
        <f t="shared" si="244"/>
        <v>4979965.9178891601</v>
      </c>
      <c r="AB516" s="10">
        <f t="shared" si="245"/>
        <v>4.9799659178891602</v>
      </c>
      <c r="AC516" s="10">
        <f t="shared" si="246"/>
        <v>4.8789659178891602</v>
      </c>
      <c r="AD516" s="3">
        <f t="shared" si="247"/>
        <v>707.60927017971869</v>
      </c>
      <c r="AI516" s="94">
        <f t="shared" si="248"/>
        <v>0.59717522451179961</v>
      </c>
    </row>
    <row r="517" spans="2:35">
      <c r="B517" s="39">
        <f t="shared" si="249"/>
        <v>489</v>
      </c>
      <c r="C517" s="42">
        <f t="shared" si="250"/>
        <v>5.8046762589932541</v>
      </c>
      <c r="D517" s="10">
        <f t="shared" si="251"/>
        <v>4.0953237410067729</v>
      </c>
      <c r="E517" s="40">
        <f t="shared" si="252"/>
        <v>28.609352517986451</v>
      </c>
      <c r="F517" s="40">
        <f t="shared" si="253"/>
        <v>36.799999999999997</v>
      </c>
      <c r="G517" s="3">
        <f t="shared" si="254"/>
        <v>233.56258992805419</v>
      </c>
      <c r="H517" s="3">
        <f t="shared" si="255"/>
        <v>107.82541057508477</v>
      </c>
      <c r="I517">
        <f t="shared" si="240"/>
        <v>1.0782541057508477E-4</v>
      </c>
      <c r="J517" s="4">
        <f t="shared" si="256"/>
        <v>654.43698708850366</v>
      </c>
      <c r="K517" s="40">
        <f t="shared" si="257"/>
        <v>6.0694133562587558</v>
      </c>
      <c r="L517" s="40">
        <f t="shared" si="241"/>
        <v>0</v>
      </c>
      <c r="M517" s="10">
        <f t="shared" si="258"/>
        <v>4.9799659178891602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13.784634635056893</v>
      </c>
      <c r="Q517" s="42">
        <f t="shared" si="260"/>
        <v>0.43180180481661479</v>
      </c>
      <c r="R517" s="4">
        <f t="shared" si="261"/>
        <v>98276.854681676487</v>
      </c>
      <c r="S517">
        <f t="shared" si="242"/>
        <v>9.8276854681676485E-5</v>
      </c>
      <c r="T517" s="41">
        <f t="shared" si="243"/>
        <v>2.2428617102565555E-4</v>
      </c>
      <c r="U517" s="42">
        <f t="shared" si="262"/>
        <v>0.17636272956900251</v>
      </c>
      <c r="V517" s="42">
        <f t="shared" si="263"/>
        <v>0.60255807653082094</v>
      </c>
      <c r="W517" s="42">
        <f t="shared" si="264"/>
        <v>0.59719515857498939</v>
      </c>
      <c r="X517" s="42">
        <f t="shared" si="265"/>
        <v>5.3629179558315476E-3</v>
      </c>
      <c r="Y517" s="42">
        <f t="shared" si="239"/>
        <v>3.4952158450865913E-3</v>
      </c>
      <c r="Z517" s="10">
        <f t="shared" si="266"/>
        <v>15.583733179371018</v>
      </c>
      <c r="AA517">
        <f t="shared" si="244"/>
        <v>4980122.8146255855</v>
      </c>
      <c r="AB517" s="10">
        <f t="shared" si="245"/>
        <v>4.9801228146255854</v>
      </c>
      <c r="AC517" s="10">
        <f t="shared" si="246"/>
        <v>4.8791228146255854</v>
      </c>
      <c r="AD517" s="3">
        <f t="shared" si="247"/>
        <v>707.63202532640832</v>
      </c>
      <c r="AI517" s="94">
        <f t="shared" si="248"/>
        <v>0.59719515857498939</v>
      </c>
    </row>
    <row r="518" spans="2:35">
      <c r="B518" s="39">
        <f t="shared" si="249"/>
        <v>490</v>
      </c>
      <c r="C518" s="42">
        <f t="shared" si="250"/>
        <v>5.8165467625903773</v>
      </c>
      <c r="D518" s="10">
        <f t="shared" si="251"/>
        <v>4.0834532374096497</v>
      </c>
      <c r="E518" s="40">
        <f t="shared" si="252"/>
        <v>28.633093525180698</v>
      </c>
      <c r="F518" s="40">
        <f t="shared" si="253"/>
        <v>36.799999999999997</v>
      </c>
      <c r="G518" s="3">
        <f t="shared" si="254"/>
        <v>233.46762589927721</v>
      </c>
      <c r="H518" s="3">
        <f t="shared" si="255"/>
        <v>107.82541057508477</v>
      </c>
      <c r="I518">
        <f t="shared" si="240"/>
        <v>1.0782541057508477E-4</v>
      </c>
      <c r="J518" s="4">
        <f t="shared" si="256"/>
        <v>655.50433794871424</v>
      </c>
      <c r="K518" s="40">
        <f t="shared" si="257"/>
        <v>6.0793122368149985</v>
      </c>
      <c r="L518" s="40">
        <f t="shared" si="241"/>
        <v>0</v>
      </c>
      <c r="M518" s="10">
        <f t="shared" si="258"/>
        <v>4.9801228146255854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13.784773173028022</v>
      </c>
      <c r="Q518" s="42">
        <f t="shared" si="260"/>
        <v>0.43266293640348413</v>
      </c>
      <c r="R518" s="4">
        <f t="shared" si="261"/>
        <v>97987.704501697328</v>
      </c>
      <c r="S518">
        <f t="shared" si="242"/>
        <v>9.7987704501697331E-5</v>
      </c>
      <c r="T518" s="41">
        <f t="shared" si="243"/>
        <v>2.2457532120563471E-4</v>
      </c>
      <c r="U518" s="42">
        <f t="shared" si="262"/>
        <v>0.17584383511352095</v>
      </c>
      <c r="V518" s="42">
        <f t="shared" si="263"/>
        <v>0.60257278143519044</v>
      </c>
      <c r="W518" s="42">
        <f t="shared" si="264"/>
        <v>0.59721436304843045</v>
      </c>
      <c r="X518" s="42">
        <f t="shared" si="265"/>
        <v>5.3584183867599888E-3</v>
      </c>
      <c r="Y518" s="42">
        <f t="shared" si="239"/>
        <v>3.4998301484150916E-3</v>
      </c>
      <c r="Z518" s="10">
        <f t="shared" si="266"/>
        <v>15.584215262951515</v>
      </c>
      <c r="AA518">
        <f t="shared" si="244"/>
        <v>4980273.7505386369</v>
      </c>
      <c r="AB518" s="10">
        <f t="shared" si="245"/>
        <v>4.980273750538637</v>
      </c>
      <c r="AC518" s="10">
        <f t="shared" si="246"/>
        <v>4.879273750538637</v>
      </c>
      <c r="AD518" s="3">
        <f t="shared" si="247"/>
        <v>707.65391595919323</v>
      </c>
      <c r="AI518" s="94">
        <f t="shared" si="248"/>
        <v>0.59721436304843045</v>
      </c>
    </row>
    <row r="519" spans="2:35">
      <c r="B519" s="39">
        <f t="shared" si="249"/>
        <v>491</v>
      </c>
      <c r="C519" s="42">
        <f t="shared" si="250"/>
        <v>5.8284172661875004</v>
      </c>
      <c r="D519" s="10">
        <f t="shared" si="251"/>
        <v>4.0715827338125266</v>
      </c>
      <c r="E519" s="40">
        <f t="shared" si="252"/>
        <v>28.656834532374944</v>
      </c>
      <c r="F519" s="40">
        <f t="shared" si="253"/>
        <v>36.799999999999997</v>
      </c>
      <c r="G519" s="3">
        <f t="shared" si="254"/>
        <v>233.37266187050022</v>
      </c>
      <c r="H519" s="3">
        <f t="shared" si="255"/>
        <v>107.82541057508477</v>
      </c>
      <c r="I519">
        <f t="shared" si="240"/>
        <v>1.0782541057508477E-4</v>
      </c>
      <c r="J519" s="4">
        <f t="shared" si="256"/>
        <v>656.57257416537618</v>
      </c>
      <c r="K519" s="40">
        <f t="shared" si="257"/>
        <v>6.089219328389837</v>
      </c>
      <c r="L519" s="40">
        <f t="shared" si="241"/>
        <v>0</v>
      </c>
      <c r="M519" s="10">
        <f t="shared" si="258"/>
        <v>4.980273750538637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13.784906444857276</v>
      </c>
      <c r="Q519" s="42">
        <f t="shared" si="260"/>
        <v>0.43352405966497365</v>
      </c>
      <c r="R519" s="4">
        <f t="shared" si="261"/>
        <v>97698.550423601977</v>
      </c>
      <c r="S519">
        <f t="shared" si="242"/>
        <v>9.7698550423601973E-5</v>
      </c>
      <c r="T519" s="41">
        <f t="shared" si="243"/>
        <v>2.2486447528373006E-4</v>
      </c>
      <c r="U519" s="42">
        <f t="shared" si="262"/>
        <v>0.1753249336626749</v>
      </c>
      <c r="V519" s="42">
        <f t="shared" si="263"/>
        <v>0.60258673067137991</v>
      </c>
      <c r="W519" s="42">
        <f t="shared" si="264"/>
        <v>0.59723283790520265</v>
      </c>
      <c r="X519" s="42">
        <f t="shared" si="265"/>
        <v>5.3538927661772595E-3</v>
      </c>
      <c r="Y519" s="42">
        <f t="shared" si="239"/>
        <v>3.5044405100155673E-3</v>
      </c>
      <c r="Z519" s="10">
        <f t="shared" si="266"/>
        <v>15.58467830720582</v>
      </c>
      <c r="AA519">
        <f t="shared" si="244"/>
        <v>4980418.7254146403</v>
      </c>
      <c r="AB519" s="10">
        <f t="shared" si="245"/>
        <v>4.9804187254146406</v>
      </c>
      <c r="AC519" s="10">
        <f t="shared" si="246"/>
        <v>4.8794187254146406</v>
      </c>
      <c r="AD519" s="3">
        <f t="shared" si="247"/>
        <v>707.67494204708339</v>
      </c>
      <c r="AI519" s="94">
        <f t="shared" si="248"/>
        <v>0.59723283790520265</v>
      </c>
    </row>
    <row r="520" spans="2:35">
      <c r="B520" s="39">
        <f t="shared" si="249"/>
        <v>492</v>
      </c>
      <c r="C520" s="42">
        <f t="shared" si="250"/>
        <v>5.8402877697846236</v>
      </c>
      <c r="D520" s="10">
        <f t="shared" si="251"/>
        <v>4.0597122302154034</v>
      </c>
      <c r="E520" s="40">
        <f t="shared" si="252"/>
        <v>28.68057553956919</v>
      </c>
      <c r="F520" s="40">
        <f t="shared" si="253"/>
        <v>36.799999999999997</v>
      </c>
      <c r="G520" s="3">
        <f t="shared" si="254"/>
        <v>233.27769784172324</v>
      </c>
      <c r="H520" s="3">
        <f t="shared" si="255"/>
        <v>107.82541057508477</v>
      </c>
      <c r="I520">
        <f t="shared" si="240"/>
        <v>1.0782541057508477E-4</v>
      </c>
      <c r="J520" s="4">
        <f t="shared" si="256"/>
        <v>657.64169573848949</v>
      </c>
      <c r="K520" s="40">
        <f t="shared" si="257"/>
        <v>6.0991346309832721</v>
      </c>
      <c r="L520" s="40">
        <f t="shared" si="241"/>
        <v>0</v>
      </c>
      <c r="M520" s="10">
        <f t="shared" si="258"/>
        <v>4.9804187254146406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13.785034450682019</v>
      </c>
      <c r="Q520" s="42">
        <f t="shared" si="260"/>
        <v>0.43438517493019779</v>
      </c>
      <c r="R520" s="4">
        <f t="shared" si="261"/>
        <v>97409.392699621501</v>
      </c>
      <c r="S520">
        <f t="shared" si="242"/>
        <v>9.7409392699621507E-5</v>
      </c>
      <c r="T520" s="41">
        <f t="shared" si="243"/>
        <v>2.2515363300771053E-4</v>
      </c>
      <c r="U520" s="42">
        <f t="shared" si="262"/>
        <v>0.17480602566910575</v>
      </c>
      <c r="V520" s="42">
        <f t="shared" si="263"/>
        <v>0.60259992422046715</v>
      </c>
      <c r="W520" s="42">
        <f t="shared" si="264"/>
        <v>0.59725058311915191</v>
      </c>
      <c r="X520" s="42">
        <f t="shared" si="265"/>
        <v>5.3493411013152414E-3</v>
      </c>
      <c r="Y520" s="42">
        <f t="shared" si="239"/>
        <v>3.5090469092968007E-3</v>
      </c>
      <c r="Z520" s="10">
        <f t="shared" si="266"/>
        <v>15.585122311469124</v>
      </c>
      <c r="AA520">
        <f t="shared" si="244"/>
        <v>4980557.7390454533</v>
      </c>
      <c r="AB520" s="10">
        <f t="shared" si="245"/>
        <v>4.9805577390454534</v>
      </c>
      <c r="AC520" s="10">
        <f t="shared" si="246"/>
        <v>4.8795577390454534</v>
      </c>
      <c r="AD520" s="3">
        <f t="shared" si="247"/>
        <v>707.69510355989166</v>
      </c>
      <c r="AI520" s="94">
        <f t="shared" si="248"/>
        <v>0.59725058311915191</v>
      </c>
    </row>
    <row r="521" spans="2:35">
      <c r="B521" s="39">
        <f t="shared" si="249"/>
        <v>493</v>
      </c>
      <c r="C521" s="42">
        <f t="shared" si="250"/>
        <v>5.8521582733817468</v>
      </c>
      <c r="D521" s="10">
        <f t="shared" si="251"/>
        <v>4.0478417266182802</v>
      </c>
      <c r="E521" s="40">
        <f t="shared" si="252"/>
        <v>28.704316546763437</v>
      </c>
      <c r="F521" s="40">
        <f t="shared" si="253"/>
        <v>36.799999999999997</v>
      </c>
      <c r="G521" s="3">
        <f t="shared" si="254"/>
        <v>233.18273381294625</v>
      </c>
      <c r="H521" s="3">
        <f t="shared" si="255"/>
        <v>107.82541057508477</v>
      </c>
      <c r="I521">
        <f t="shared" si="240"/>
        <v>1.0782541057508477E-4</v>
      </c>
      <c r="J521" s="4">
        <f t="shared" si="256"/>
        <v>658.7117026680545</v>
      </c>
      <c r="K521" s="40">
        <f t="shared" si="257"/>
        <v>6.1090581445953065</v>
      </c>
      <c r="L521" s="40">
        <f t="shared" si="241"/>
        <v>0</v>
      </c>
      <c r="M521" s="10">
        <f t="shared" si="258"/>
        <v>4.9805577390454534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13.785157190631613</v>
      </c>
      <c r="Q521" s="42">
        <f t="shared" si="260"/>
        <v>0.43524628252824465</v>
      </c>
      <c r="R521" s="4">
        <f t="shared" si="261"/>
        <v>97120.231581986925</v>
      </c>
      <c r="S521">
        <f t="shared" si="242"/>
        <v>9.7120231581986923E-5</v>
      </c>
      <c r="T521" s="41">
        <f t="shared" si="243"/>
        <v>2.2544279412534511E-4</v>
      </c>
      <c r="U521" s="42">
        <f t="shared" si="262"/>
        <v>0.17428711158545462</v>
      </c>
      <c r="V521" s="42">
        <f t="shared" si="263"/>
        <v>0.60261236206498259</v>
      </c>
      <c r="W521" s="42">
        <f t="shared" si="264"/>
        <v>0.59726759866480128</v>
      </c>
      <c r="X521" s="42">
        <f t="shared" si="265"/>
        <v>5.3447634001813071E-3</v>
      </c>
      <c r="Y521" s="42">
        <f t="shared" si="239"/>
        <v>3.5136493256704595E-3</v>
      </c>
      <c r="Z521" s="10">
        <f t="shared" si="266"/>
        <v>15.585547275096703</v>
      </c>
      <c r="AA521">
        <f t="shared" si="244"/>
        <v>4980690.7912292164</v>
      </c>
      <c r="AB521" s="10">
        <f t="shared" si="245"/>
        <v>4.9806907912292164</v>
      </c>
      <c r="AC521" s="10">
        <f t="shared" si="246"/>
        <v>4.8796907912292165</v>
      </c>
      <c r="AD521" s="3">
        <f t="shared" si="247"/>
        <v>707.71440046834175</v>
      </c>
      <c r="AI521" s="94">
        <f t="shared" si="248"/>
        <v>0.59726759866480128</v>
      </c>
    </row>
    <row r="522" spans="2:35">
      <c r="B522" s="39">
        <f t="shared" si="249"/>
        <v>494</v>
      </c>
      <c r="C522" s="42">
        <f t="shared" si="250"/>
        <v>5.8640287769788699</v>
      </c>
      <c r="D522" s="10">
        <f t="shared" si="251"/>
        <v>4.0359712230211571</v>
      </c>
      <c r="E522" s="40">
        <f t="shared" si="252"/>
        <v>28.728057553957683</v>
      </c>
      <c r="F522" s="40">
        <f t="shared" si="253"/>
        <v>36.799999999999997</v>
      </c>
      <c r="G522" s="3">
        <f t="shared" si="254"/>
        <v>233.08776978416927</v>
      </c>
      <c r="H522" s="3">
        <f t="shared" si="255"/>
        <v>107.82541057508477</v>
      </c>
      <c r="I522">
        <f t="shared" si="240"/>
        <v>1.0782541057508477E-4</v>
      </c>
      <c r="J522" s="4">
        <f t="shared" si="256"/>
        <v>659.78259495407076</v>
      </c>
      <c r="K522" s="40">
        <f t="shared" si="257"/>
        <v>6.1189898692259357</v>
      </c>
      <c r="L522" s="40">
        <f t="shared" si="241"/>
        <v>0</v>
      </c>
      <c r="M522" s="10">
        <f t="shared" si="258"/>
        <v>4.9806907912292164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13.78527466482808</v>
      </c>
      <c r="Q522" s="42">
        <f t="shared" si="260"/>
        <v>0.43610738278817707</v>
      </c>
      <c r="R522" s="4">
        <f t="shared" si="261"/>
        <v>96831.067322929361</v>
      </c>
      <c r="S522">
        <f t="shared" si="242"/>
        <v>9.6831067322929358E-5</v>
      </c>
      <c r="T522" s="41">
        <f t="shared" si="243"/>
        <v>2.2573195838440267E-4</v>
      </c>
      <c r="U522" s="42">
        <f t="shared" si="262"/>
        <v>0.17376819186436285</v>
      </c>
      <c r="V522" s="42">
        <f t="shared" si="263"/>
        <v>0.60262404418796256</v>
      </c>
      <c r="W522" s="42">
        <f t="shared" si="264"/>
        <v>0.59728388451744263</v>
      </c>
      <c r="X522" s="42">
        <f t="shared" si="265"/>
        <v>5.3401596705199283E-3</v>
      </c>
      <c r="Y522" s="42">
        <f t="shared" si="239"/>
        <v>3.5182477385508251E-3</v>
      </c>
      <c r="Z522" s="10">
        <f t="shared" si="266"/>
        <v>15.585953197462377</v>
      </c>
      <c r="AA522">
        <f t="shared" si="244"/>
        <v>4980817.8817698807</v>
      </c>
      <c r="AB522" s="10">
        <f t="shared" si="245"/>
        <v>4.9808178817698803</v>
      </c>
      <c r="AC522" s="10">
        <f t="shared" si="246"/>
        <v>4.8798178817698803</v>
      </c>
      <c r="AD522" s="3">
        <f t="shared" si="247"/>
        <v>707.73283274400012</v>
      </c>
      <c r="AI522" s="94">
        <f t="shared" si="248"/>
        <v>0.59728388451744263</v>
      </c>
    </row>
    <row r="523" spans="2:35">
      <c r="B523" s="39">
        <f t="shared" si="249"/>
        <v>495</v>
      </c>
      <c r="C523" s="42">
        <f t="shared" si="250"/>
        <v>5.8758992805759931</v>
      </c>
      <c r="D523" s="10">
        <f t="shared" si="251"/>
        <v>4.0241007194240339</v>
      </c>
      <c r="E523" s="40">
        <f t="shared" si="252"/>
        <v>28.751798561151929</v>
      </c>
      <c r="F523" s="40">
        <f t="shared" si="253"/>
        <v>36.799999999999997</v>
      </c>
      <c r="G523" s="3">
        <f t="shared" si="254"/>
        <v>232.99280575539228</v>
      </c>
      <c r="H523" s="3">
        <f t="shared" si="255"/>
        <v>107.82541057508477</v>
      </c>
      <c r="I523">
        <f t="shared" si="240"/>
        <v>1.0782541057508477E-4</v>
      </c>
      <c r="J523" s="4">
        <f t="shared" si="256"/>
        <v>660.85437259653872</v>
      </c>
      <c r="K523" s="40">
        <f t="shared" si="257"/>
        <v>6.1289298048751633</v>
      </c>
      <c r="L523" s="40">
        <f t="shared" si="241"/>
        <v>0</v>
      </c>
      <c r="M523" s="10">
        <f t="shared" si="258"/>
        <v>4.9808178817698803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13.785386873385688</v>
      </c>
      <c r="Q523" s="42">
        <f t="shared" si="260"/>
        <v>0.43696847603903394</v>
      </c>
      <c r="R523" s="4">
        <f t="shared" si="261"/>
        <v>96541.900174679758</v>
      </c>
      <c r="S523">
        <f t="shared" si="242"/>
        <v>9.6541900174679761E-5</v>
      </c>
      <c r="T523" s="41">
        <f t="shared" si="243"/>
        <v>2.2602112553265228E-4</v>
      </c>
      <c r="U523" s="42">
        <f t="shared" si="262"/>
        <v>0.17324926695847156</v>
      </c>
      <c r="V523" s="42">
        <f t="shared" si="263"/>
        <v>0.60263497057363136</v>
      </c>
      <c r="W523" s="42">
        <f t="shared" si="264"/>
        <v>0.59729944065307927</v>
      </c>
      <c r="X523" s="42">
        <f t="shared" si="265"/>
        <v>5.3355299205520845E-3</v>
      </c>
      <c r="Y523" s="42">
        <f t="shared" si="239"/>
        <v>3.5228421273551572E-3</v>
      </c>
      <c r="Z523" s="10">
        <f t="shared" si="266"/>
        <v>15.586340077959782</v>
      </c>
      <c r="AA523">
        <f t="shared" si="244"/>
        <v>4980939.0104775978</v>
      </c>
      <c r="AB523" s="10">
        <f t="shared" si="245"/>
        <v>4.9809390104775977</v>
      </c>
      <c r="AC523" s="10">
        <f t="shared" si="246"/>
        <v>4.8799390104775977</v>
      </c>
      <c r="AD523" s="3">
        <f t="shared" si="247"/>
        <v>707.7504003593325</v>
      </c>
      <c r="AI523" s="94">
        <f t="shared" si="248"/>
        <v>0.59729944065307927</v>
      </c>
    </row>
    <row r="524" spans="2:35">
      <c r="B524" s="39">
        <f t="shared" si="249"/>
        <v>496</v>
      </c>
      <c r="C524" s="42">
        <f t="shared" si="250"/>
        <v>5.8877697841731162</v>
      </c>
      <c r="D524" s="10">
        <f t="shared" si="251"/>
        <v>4.0122302158269108</v>
      </c>
      <c r="E524" s="40">
        <f t="shared" si="252"/>
        <v>28.775539568346176</v>
      </c>
      <c r="F524" s="40">
        <f t="shared" si="253"/>
        <v>36.799999999999997</v>
      </c>
      <c r="G524" s="3">
        <f t="shared" si="254"/>
        <v>232.8978417266153</v>
      </c>
      <c r="H524" s="3">
        <f t="shared" si="255"/>
        <v>107.82541057508477</v>
      </c>
      <c r="I524">
        <f t="shared" si="240"/>
        <v>1.0782541057508477E-4</v>
      </c>
      <c r="J524" s="4">
        <f t="shared" si="256"/>
        <v>661.92703559545794</v>
      </c>
      <c r="K524" s="40">
        <f t="shared" si="257"/>
        <v>6.1388779515429865</v>
      </c>
      <c r="L524" s="40">
        <f t="shared" si="241"/>
        <v>0</v>
      </c>
      <c r="M524" s="10">
        <f t="shared" si="258"/>
        <v>4.9809390104775977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13.785493816411298</v>
      </c>
      <c r="Q524" s="42">
        <f t="shared" si="260"/>
        <v>0.43782956260983141</v>
      </c>
      <c r="R524" s="4">
        <f t="shared" si="261"/>
        <v>96252.730389469245</v>
      </c>
      <c r="S524">
        <f t="shared" si="242"/>
        <v>9.6252730389469242E-5</v>
      </c>
      <c r="T524" s="41">
        <f t="shared" si="243"/>
        <v>2.2631029531786279E-4</v>
      </c>
      <c r="U524" s="42">
        <f t="shared" si="262"/>
        <v>0.17273033732042203</v>
      </c>
      <c r="V524" s="42">
        <f t="shared" si="263"/>
        <v>0.60264514120680834</v>
      </c>
      <c r="W524" s="42">
        <f t="shared" si="264"/>
        <v>0.59731426704847346</v>
      </c>
      <c r="X524" s="42">
        <f t="shared" si="265"/>
        <v>5.3308741583348862E-3</v>
      </c>
      <c r="Y524" s="42">
        <f t="shared" si="239"/>
        <v>3.5274324715035108E-3</v>
      </c>
      <c r="Z524" s="10">
        <f t="shared" si="266"/>
        <v>15.586707916001242</v>
      </c>
      <c r="AA524">
        <f t="shared" si="244"/>
        <v>4981054.1771683712</v>
      </c>
      <c r="AB524" s="10">
        <f t="shared" si="245"/>
        <v>4.981054177168371</v>
      </c>
      <c r="AC524" s="10">
        <f t="shared" si="246"/>
        <v>4.880054177168371</v>
      </c>
      <c r="AD524" s="3">
        <f t="shared" si="247"/>
        <v>707.76710328765353</v>
      </c>
      <c r="AI524" s="94">
        <f t="shared" si="248"/>
        <v>0.59731426704847346</v>
      </c>
    </row>
    <row r="525" spans="2:35">
      <c r="B525" s="39">
        <f t="shared" si="249"/>
        <v>497</v>
      </c>
      <c r="C525" s="42">
        <f t="shared" si="250"/>
        <v>5.8996402877702394</v>
      </c>
      <c r="D525" s="10">
        <f t="shared" si="251"/>
        <v>4.0003597122297876</v>
      </c>
      <c r="E525" s="40">
        <f t="shared" si="252"/>
        <v>28.799280575540422</v>
      </c>
      <c r="F525" s="40">
        <f t="shared" si="253"/>
        <v>36.799999999999997</v>
      </c>
      <c r="G525" s="3">
        <f t="shared" si="254"/>
        <v>232.80287769783831</v>
      </c>
      <c r="H525" s="3">
        <f t="shared" si="255"/>
        <v>107.82541057508477</v>
      </c>
      <c r="I525">
        <f t="shared" si="240"/>
        <v>1.0782541057508477E-4</v>
      </c>
      <c r="J525" s="4">
        <f t="shared" si="256"/>
        <v>663.00058395082874</v>
      </c>
      <c r="K525" s="40">
        <f t="shared" si="257"/>
        <v>6.1488343092294082</v>
      </c>
      <c r="L525" s="40">
        <f t="shared" si="241"/>
        <v>0</v>
      </c>
      <c r="M525" s="10">
        <f t="shared" si="258"/>
        <v>4.981054177168371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13.785595494004049</v>
      </c>
      <c r="Q525" s="42">
        <f t="shared" si="260"/>
        <v>0.4386906428295641</v>
      </c>
      <c r="R525" s="4">
        <f t="shared" si="261"/>
        <v>95963.55821952883</v>
      </c>
      <c r="S525">
        <f t="shared" si="242"/>
        <v>9.5963558219528831E-5</v>
      </c>
      <c r="T525" s="41">
        <f t="shared" si="243"/>
        <v>2.2659946748780321E-4</v>
      </c>
      <c r="U525" s="42">
        <f t="shared" si="262"/>
        <v>0.17221140340285546</v>
      </c>
      <c r="V525" s="42">
        <f t="shared" si="263"/>
        <v>0.60265455607338503</v>
      </c>
      <c r="W525" s="42">
        <f t="shared" si="264"/>
        <v>0.59732836368110342</v>
      </c>
      <c r="X525" s="42">
        <f t="shared" si="265"/>
        <v>5.3261923922816035E-3</v>
      </c>
      <c r="Y525" s="42">
        <f t="shared" si="239"/>
        <v>3.5320187504189952E-3</v>
      </c>
      <c r="Z525" s="10">
        <f t="shared" si="266"/>
        <v>15.587056711018562</v>
      </c>
      <c r="AA525">
        <f t="shared" si="244"/>
        <v>4981163.3816643059</v>
      </c>
      <c r="AB525" s="10">
        <f t="shared" si="245"/>
        <v>4.9811633816643059</v>
      </c>
      <c r="AC525" s="10">
        <f t="shared" si="246"/>
        <v>4.880163381664306</v>
      </c>
      <c r="AD525" s="3">
        <f t="shared" si="247"/>
        <v>707.78294150316253</v>
      </c>
      <c r="AI525" s="94">
        <f t="shared" si="248"/>
        <v>0.59732836368110342</v>
      </c>
    </row>
    <row r="526" spans="2:35">
      <c r="B526" s="39">
        <f t="shared" si="249"/>
        <v>498</v>
      </c>
      <c r="C526" s="42">
        <f t="shared" si="250"/>
        <v>5.9115107913673626</v>
      </c>
      <c r="D526" s="10">
        <f t="shared" si="251"/>
        <v>3.9884892086326644</v>
      </c>
      <c r="E526" s="40">
        <f t="shared" si="252"/>
        <v>28.823021582734668</v>
      </c>
      <c r="F526" s="40">
        <f t="shared" si="253"/>
        <v>36.799999999999997</v>
      </c>
      <c r="G526" s="3">
        <f t="shared" si="254"/>
        <v>232.70791366906133</v>
      </c>
      <c r="H526" s="3">
        <f t="shared" si="255"/>
        <v>107.82541057508477</v>
      </c>
      <c r="I526">
        <f t="shared" si="240"/>
        <v>1.0782541057508477E-4</v>
      </c>
      <c r="J526" s="4">
        <f t="shared" si="256"/>
        <v>664.07501766265091</v>
      </c>
      <c r="K526" s="40">
        <f t="shared" si="257"/>
        <v>6.1587988779344265</v>
      </c>
      <c r="L526" s="40">
        <f t="shared" si="241"/>
        <v>0</v>
      </c>
      <c r="M526" s="10">
        <f t="shared" si="258"/>
        <v>4.9811633816643059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13.785691906255593</v>
      </c>
      <c r="Q526" s="42">
        <f t="shared" si="260"/>
        <v>0.43955171702720641</v>
      </c>
      <c r="R526" s="4">
        <f t="shared" si="261"/>
        <v>95674.383917089566</v>
      </c>
      <c r="S526">
        <f t="shared" si="242"/>
        <v>9.5674383917089572E-5</v>
      </c>
      <c r="T526" s="41">
        <f t="shared" si="243"/>
        <v>2.2688864179024246E-4</v>
      </c>
      <c r="U526" s="42">
        <f t="shared" si="262"/>
        <v>0.17169246565841306</v>
      </c>
      <c r="V526" s="42">
        <f t="shared" si="263"/>
        <v>0.60266321515995669</v>
      </c>
      <c r="W526" s="42">
        <f t="shared" si="264"/>
        <v>0.5973417305291947</v>
      </c>
      <c r="X526" s="42">
        <f t="shared" si="265"/>
        <v>5.3214846307619856E-3</v>
      </c>
      <c r="Y526" s="42">
        <f t="shared" si="239"/>
        <v>3.5366009435276943E-3</v>
      </c>
      <c r="Z526" s="10">
        <f t="shared" si="266"/>
        <v>15.587386462462348</v>
      </c>
      <c r="AA526">
        <f t="shared" si="244"/>
        <v>4981266.6237933915</v>
      </c>
      <c r="AB526" s="10">
        <f t="shared" si="245"/>
        <v>4.9812666237933918</v>
      </c>
      <c r="AC526" s="10">
        <f t="shared" si="246"/>
        <v>4.8802666237933918</v>
      </c>
      <c r="AD526" s="3">
        <f t="shared" si="247"/>
        <v>707.79791498091242</v>
      </c>
      <c r="AI526" s="94">
        <f t="shared" si="248"/>
        <v>0.5973417305291947</v>
      </c>
    </row>
    <row r="527" spans="2:35">
      <c r="B527" s="39">
        <f t="shared" si="249"/>
        <v>499</v>
      </c>
      <c r="C527" s="42">
        <f t="shared" si="250"/>
        <v>5.9233812949644857</v>
      </c>
      <c r="D527" s="10">
        <f t="shared" si="251"/>
        <v>3.9766187050355413</v>
      </c>
      <c r="E527" s="40">
        <f t="shared" si="252"/>
        <v>28.846762589928915</v>
      </c>
      <c r="F527" s="40">
        <f t="shared" si="253"/>
        <v>36.799999999999997</v>
      </c>
      <c r="G527" s="3">
        <f t="shared" si="254"/>
        <v>232.61294964028434</v>
      </c>
      <c r="H527" s="3">
        <f t="shared" si="255"/>
        <v>107.82541057508477</v>
      </c>
      <c r="I527">
        <f t="shared" si="240"/>
        <v>1.0782541057508477E-4</v>
      </c>
      <c r="J527" s="4">
        <f t="shared" si="256"/>
        <v>665.15033673092466</v>
      </c>
      <c r="K527" s="40">
        <f t="shared" si="257"/>
        <v>6.1687716576580423</v>
      </c>
      <c r="L527" s="40">
        <f t="shared" si="241"/>
        <v>0</v>
      </c>
      <c r="M527" s="10">
        <f t="shared" si="258"/>
        <v>4.9812666237933918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13.785783053249885</v>
      </c>
      <c r="Q527" s="42">
        <f t="shared" si="260"/>
        <v>0.44041278553171365</v>
      </c>
      <c r="R527" s="4">
        <f t="shared" si="261"/>
        <v>95385.207734382493</v>
      </c>
      <c r="S527">
        <f t="shared" si="242"/>
        <v>9.5385207734382494E-5</v>
      </c>
      <c r="T527" s="41">
        <f t="shared" si="243"/>
        <v>2.2717781797294953E-4</v>
      </c>
      <c r="U527" s="42">
        <f t="shared" si="262"/>
        <v>0.17117352453973611</v>
      </c>
      <c r="V527" s="42">
        <f t="shared" si="263"/>
        <v>0.60267111845407451</v>
      </c>
      <c r="W527" s="42">
        <f t="shared" si="264"/>
        <v>0.59735436757169291</v>
      </c>
      <c r="X527" s="42">
        <f t="shared" si="265"/>
        <v>5.3167508823815934E-3</v>
      </c>
      <c r="Y527" s="42">
        <f t="shared" si="239"/>
        <v>3.5411790302588243E-3</v>
      </c>
      <c r="Z527" s="10">
        <f t="shared" si="266"/>
        <v>15.587697169802373</v>
      </c>
      <c r="AA527">
        <f t="shared" si="244"/>
        <v>4981363.9033896178</v>
      </c>
      <c r="AB527" s="10">
        <f t="shared" si="245"/>
        <v>4.9813639033896182</v>
      </c>
      <c r="AC527" s="10">
        <f t="shared" si="246"/>
        <v>4.8803639033896182</v>
      </c>
      <c r="AD527" s="3">
        <f t="shared" si="247"/>
        <v>707.81202369682637</v>
      </c>
      <c r="AI527" s="94">
        <f t="shared" si="248"/>
        <v>0.59735436757169291</v>
      </c>
    </row>
    <row r="528" spans="2:35">
      <c r="B528" s="39">
        <f t="shared" si="249"/>
        <v>500</v>
      </c>
      <c r="C528" s="42">
        <f t="shared" si="250"/>
        <v>5.9352517985616089</v>
      </c>
      <c r="D528" s="10">
        <f t="shared" si="251"/>
        <v>3.9647482014384181</v>
      </c>
      <c r="E528" s="40">
        <f t="shared" si="252"/>
        <v>28.870503597123161</v>
      </c>
      <c r="F528" s="40">
        <f t="shared" si="253"/>
        <v>36.799999999999997</v>
      </c>
      <c r="G528" s="3">
        <f t="shared" si="254"/>
        <v>232.51798561150736</v>
      </c>
      <c r="H528" s="3">
        <f t="shared" si="255"/>
        <v>107.82541057508477</v>
      </c>
      <c r="I528">
        <f t="shared" si="240"/>
        <v>1.0782541057508477E-4</v>
      </c>
      <c r="J528" s="4">
        <f t="shared" si="256"/>
        <v>666.22654115564978</v>
      </c>
      <c r="K528" s="40">
        <f t="shared" si="257"/>
        <v>6.1787526484002537</v>
      </c>
      <c r="L528" s="40">
        <f t="shared" si="241"/>
        <v>0</v>
      </c>
      <c r="M528" s="10">
        <f t="shared" si="258"/>
        <v>4.9813639033896182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13.785868935063307</v>
      </c>
      <c r="Q528" s="42">
        <f t="shared" si="260"/>
        <v>0.44127384867202335</v>
      </c>
      <c r="R528" s="4">
        <f t="shared" si="261"/>
        <v>95096.029923638678</v>
      </c>
      <c r="S528">
        <f t="shared" si="242"/>
        <v>9.509602992363868E-5</v>
      </c>
      <c r="T528" s="41">
        <f t="shared" si="243"/>
        <v>2.2746699578369336E-4</v>
      </c>
      <c r="U528" s="42">
        <f t="shared" si="262"/>
        <v>0.17065458049946577</v>
      </c>
      <c r="V528" s="42">
        <f t="shared" si="263"/>
        <v>0.60267826594421914</v>
      </c>
      <c r="W528" s="42">
        <f t="shared" si="264"/>
        <v>0.59736627478827764</v>
      </c>
      <c r="X528" s="42">
        <f t="shared" si="265"/>
        <v>5.3119911559414978E-3</v>
      </c>
      <c r="Y528" s="42">
        <f t="shared" si="239"/>
        <v>3.5457529900448565E-3</v>
      </c>
      <c r="Z528" s="10">
        <f t="shared" si="266"/>
        <v>15.587988832527785</v>
      </c>
      <c r="AA528">
        <f t="shared" si="244"/>
        <v>4981455.2202930422</v>
      </c>
      <c r="AB528" s="10">
        <f t="shared" si="245"/>
        <v>4.981455220293042</v>
      </c>
      <c r="AC528" s="10">
        <f t="shared" si="246"/>
        <v>4.880455220293042</v>
      </c>
      <c r="AD528" s="3">
        <f t="shared" si="247"/>
        <v>707.82526762770738</v>
      </c>
      <c r="AI528" s="94">
        <f t="shared" si="248"/>
        <v>0.59736627478827764</v>
      </c>
    </row>
    <row r="529" spans="2:35">
      <c r="B529" s="39">
        <f t="shared" si="249"/>
        <v>501</v>
      </c>
      <c r="C529" s="42">
        <f t="shared" si="250"/>
        <v>5.9471223021587321</v>
      </c>
      <c r="D529" s="10">
        <f t="shared" si="251"/>
        <v>3.9528776978412949</v>
      </c>
      <c r="E529" s="40">
        <f t="shared" si="252"/>
        <v>28.894244604317407</v>
      </c>
      <c r="F529" s="40">
        <f t="shared" si="253"/>
        <v>36.799999999999997</v>
      </c>
      <c r="G529" s="3">
        <f t="shared" si="254"/>
        <v>232.42302158273037</v>
      </c>
      <c r="H529" s="3">
        <f t="shared" si="255"/>
        <v>107.82541057508477</v>
      </c>
      <c r="I529">
        <f t="shared" si="240"/>
        <v>1.0782541057508477E-4</v>
      </c>
      <c r="J529" s="4">
        <f t="shared" si="256"/>
        <v>667.30363093682638</v>
      </c>
      <c r="K529" s="40">
        <f t="shared" si="257"/>
        <v>6.1887418501610627</v>
      </c>
      <c r="L529" s="40">
        <f t="shared" si="241"/>
        <v>0</v>
      </c>
      <c r="M529" s="10">
        <f t="shared" si="258"/>
        <v>4.981455220293042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13.785949551764713</v>
      </c>
      <c r="Q529" s="42">
        <f t="shared" si="260"/>
        <v>0.44213490677705636</v>
      </c>
      <c r="R529" s="4">
        <f t="shared" si="261"/>
        <v>94806.850737089146</v>
      </c>
      <c r="S529">
        <f t="shared" si="242"/>
        <v>9.4806850737089147E-5</v>
      </c>
      <c r="T529" s="41">
        <f t="shared" si="243"/>
        <v>2.277561749702429E-4</v>
      </c>
      <c r="U529" s="42">
        <f t="shared" si="262"/>
        <v>0.17013563399024331</v>
      </c>
      <c r="V529" s="42">
        <f t="shared" si="263"/>
        <v>0.60268465761967216</v>
      </c>
      <c r="W529" s="42">
        <f t="shared" si="264"/>
        <v>0.5973774521593721</v>
      </c>
      <c r="X529" s="42">
        <f t="shared" si="265"/>
        <v>5.3072054603000574E-3</v>
      </c>
      <c r="Y529" s="42">
        <f t="shared" si="239"/>
        <v>3.5503228023215233E-3</v>
      </c>
      <c r="Z529" s="10">
        <f t="shared" si="266"/>
        <v>15.588261450146783</v>
      </c>
      <c r="AA529">
        <f t="shared" si="244"/>
        <v>4981540.5743496865</v>
      </c>
      <c r="AB529" s="10">
        <f t="shared" si="245"/>
        <v>4.9815405743496868</v>
      </c>
      <c r="AC529" s="10">
        <f t="shared" si="246"/>
        <v>4.8805405743496868</v>
      </c>
      <c r="AD529" s="3">
        <f t="shared" si="247"/>
        <v>707.83764675122359</v>
      </c>
      <c r="AI529" s="94">
        <f t="shared" si="248"/>
        <v>0.5973774521593721</v>
      </c>
    </row>
    <row r="530" spans="2:35">
      <c r="B530" s="39">
        <f t="shared" si="249"/>
        <v>502</v>
      </c>
      <c r="C530" s="42">
        <f t="shared" si="250"/>
        <v>5.9589928057558552</v>
      </c>
      <c r="D530" s="10">
        <f t="shared" si="251"/>
        <v>3.9410071942441718</v>
      </c>
      <c r="E530" s="40">
        <f t="shared" si="252"/>
        <v>28.917985611511654</v>
      </c>
      <c r="F530" s="40">
        <f t="shared" si="253"/>
        <v>36.799999999999997</v>
      </c>
      <c r="G530" s="3">
        <f t="shared" si="254"/>
        <v>232.32805755395339</v>
      </c>
      <c r="H530" s="3">
        <f t="shared" si="255"/>
        <v>107.82541057508477</v>
      </c>
      <c r="I530">
        <f t="shared" si="240"/>
        <v>1.0782541057508477E-4</v>
      </c>
      <c r="J530" s="4">
        <f t="shared" si="256"/>
        <v>668.38160607445445</v>
      </c>
      <c r="K530" s="40">
        <f t="shared" si="257"/>
        <v>6.1987392629404692</v>
      </c>
      <c r="L530" s="40">
        <f t="shared" si="241"/>
        <v>0</v>
      </c>
      <c r="M530" s="10">
        <f t="shared" si="258"/>
        <v>4.9815405743496868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13.786024903415345</v>
      </c>
      <c r="Q530" s="42">
        <f t="shared" si="260"/>
        <v>0.44299596017571824</v>
      </c>
      <c r="R530" s="4">
        <f t="shared" si="261"/>
        <v>94517.670426964949</v>
      </c>
      <c r="S530">
        <f t="shared" si="242"/>
        <v>9.4517670426964951E-5</v>
      </c>
      <c r="T530" s="41">
        <f t="shared" si="243"/>
        <v>2.280453552803671E-4</v>
      </c>
      <c r="U530" s="42">
        <f t="shared" si="262"/>
        <v>0.16961668546470993</v>
      </c>
      <c r="V530" s="42">
        <f t="shared" si="263"/>
        <v>0.60269029347059866</v>
      </c>
      <c r="W530" s="42">
        <f t="shared" si="264"/>
        <v>0.59738789966612882</v>
      </c>
      <c r="X530" s="42">
        <f t="shared" si="265"/>
        <v>5.3023938044698404E-3</v>
      </c>
      <c r="Y530" s="42">
        <f t="shared" si="239"/>
        <v>3.5548884465279058E-3</v>
      </c>
      <c r="Z530" s="10">
        <f t="shared" si="266"/>
        <v>15.588515022186701</v>
      </c>
      <c r="AA530">
        <f t="shared" si="244"/>
        <v>4981619.9654115634</v>
      </c>
      <c r="AB530" s="10">
        <f t="shared" si="245"/>
        <v>4.9816199654115634</v>
      </c>
      <c r="AC530" s="10">
        <f t="shared" si="246"/>
        <v>4.8806199654115634</v>
      </c>
      <c r="AD530" s="3">
        <f t="shared" si="247"/>
        <v>707.84916104591207</v>
      </c>
      <c r="AI530" s="94">
        <f t="shared" si="248"/>
        <v>0.59738789966612882</v>
      </c>
    </row>
    <row r="531" spans="2:35">
      <c r="B531" s="39">
        <f t="shared" si="249"/>
        <v>503</v>
      </c>
      <c r="C531" s="42">
        <f t="shared" si="250"/>
        <v>5.9708633093529784</v>
      </c>
      <c r="D531" s="10">
        <f t="shared" si="251"/>
        <v>3.9291366906470486</v>
      </c>
      <c r="E531" s="40">
        <f t="shared" si="252"/>
        <v>28.9417266187059</v>
      </c>
      <c r="F531" s="40">
        <f t="shared" si="253"/>
        <v>36.799999999999997</v>
      </c>
      <c r="G531" s="3">
        <f t="shared" si="254"/>
        <v>232.2330935251764</v>
      </c>
      <c r="H531" s="3">
        <f t="shared" si="255"/>
        <v>107.82541057508477</v>
      </c>
      <c r="I531">
        <f t="shared" si="240"/>
        <v>1.0782541057508477E-4</v>
      </c>
      <c r="J531" s="4">
        <f t="shared" si="256"/>
        <v>669.460466568534</v>
      </c>
      <c r="K531" s="40">
        <f t="shared" si="257"/>
        <v>6.2087448867384722</v>
      </c>
      <c r="L531" s="40">
        <f t="shared" si="241"/>
        <v>0</v>
      </c>
      <c r="M531" s="10">
        <f t="shared" si="258"/>
        <v>4.9816199654115634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13.786094990068856</v>
      </c>
      <c r="Q531" s="42">
        <f t="shared" si="260"/>
        <v>0.44385700919690041</v>
      </c>
      <c r="R531" s="4">
        <f t="shared" si="261"/>
        <v>94228.489245497127</v>
      </c>
      <c r="S531">
        <f t="shared" si="242"/>
        <v>9.4228489245497122E-5</v>
      </c>
      <c r="T531" s="41">
        <f t="shared" si="243"/>
        <v>2.2833453646183493E-4</v>
      </c>
      <c r="U531" s="42">
        <f t="shared" si="262"/>
        <v>0.16909773537550687</v>
      </c>
      <c r="V531" s="42">
        <f t="shared" si="263"/>
        <v>0.60269517348799007</v>
      </c>
      <c r="W531" s="42">
        <f t="shared" si="264"/>
        <v>0.59739761729043372</v>
      </c>
      <c r="X531" s="42">
        <f t="shared" si="265"/>
        <v>5.2975561975563412E-3</v>
      </c>
      <c r="Y531" s="42">
        <f t="shared" si="239"/>
        <v>3.5594499021064691E-3</v>
      </c>
      <c r="Z531" s="10">
        <f t="shared" si="266"/>
        <v>15.588749548193796</v>
      </c>
      <c r="AA531">
        <f t="shared" si="244"/>
        <v>4981693.3933366099</v>
      </c>
      <c r="AB531" s="10">
        <f t="shared" si="245"/>
        <v>4.9816933933366103</v>
      </c>
      <c r="AC531" s="10">
        <f t="shared" si="246"/>
        <v>4.8806933933366103</v>
      </c>
      <c r="AD531" s="3">
        <f t="shared" si="247"/>
        <v>707.8598104911689</v>
      </c>
      <c r="AI531" s="94">
        <f t="shared" si="248"/>
        <v>0.59739761729043372</v>
      </c>
    </row>
    <row r="532" spans="2:35">
      <c r="B532" s="39">
        <f t="shared" si="249"/>
        <v>504</v>
      </c>
      <c r="C532" s="42">
        <f t="shared" si="250"/>
        <v>5.9827338129501015</v>
      </c>
      <c r="D532" s="10">
        <f t="shared" si="251"/>
        <v>3.9172661870499255</v>
      </c>
      <c r="E532" s="40">
        <f t="shared" si="252"/>
        <v>28.965467625900146</v>
      </c>
      <c r="F532" s="40">
        <f t="shared" si="253"/>
        <v>36.799999999999997</v>
      </c>
      <c r="G532" s="3">
        <f t="shared" si="254"/>
        <v>232.13812949639942</v>
      </c>
      <c r="H532" s="3">
        <f t="shared" si="255"/>
        <v>107.82541057508477</v>
      </c>
      <c r="I532">
        <f t="shared" si="240"/>
        <v>1.0782541057508477E-4</v>
      </c>
      <c r="J532" s="4">
        <f t="shared" si="256"/>
        <v>670.54021241906514</v>
      </c>
      <c r="K532" s="40">
        <f t="shared" si="257"/>
        <v>6.2187587215550737</v>
      </c>
      <c r="L532" s="40">
        <f t="shared" si="241"/>
        <v>0</v>
      </c>
      <c r="M532" s="10">
        <f t="shared" si="258"/>
        <v>4.9816933933366103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13.786159811771251</v>
      </c>
      <c r="Q532" s="42">
        <f t="shared" si="260"/>
        <v>0.44471805416948135</v>
      </c>
      <c r="R532" s="4">
        <f t="shared" si="261"/>
        <v>93939.307444916747</v>
      </c>
      <c r="S532">
        <f t="shared" si="242"/>
        <v>9.3939307444916744E-5</v>
      </c>
      <c r="T532" s="41">
        <f t="shared" si="243"/>
        <v>2.2862371826241529E-4</v>
      </c>
      <c r="U532" s="42">
        <f t="shared" si="262"/>
        <v>0.16857878417527533</v>
      </c>
      <c r="V532" s="42">
        <f t="shared" si="263"/>
        <v>0.60269929766387687</v>
      </c>
      <c r="W532" s="42">
        <f t="shared" si="264"/>
        <v>0.5974066050148984</v>
      </c>
      <c r="X532" s="42">
        <f t="shared" si="265"/>
        <v>5.2926926489784698E-3</v>
      </c>
      <c r="Y532" s="42">
        <f t="shared" si="239"/>
        <v>3.5640071485032879E-3</v>
      </c>
      <c r="Z532" s="10">
        <f t="shared" si="266"/>
        <v>15.588965027733934</v>
      </c>
      <c r="AA532">
        <f t="shared" si="244"/>
        <v>4981760.8579889024</v>
      </c>
      <c r="AB532" s="10">
        <f t="shared" si="245"/>
        <v>4.9817608579889026</v>
      </c>
      <c r="AC532" s="10">
        <f t="shared" si="246"/>
        <v>4.8807608579889026</v>
      </c>
      <c r="AD532" s="3">
        <f t="shared" si="247"/>
        <v>707.86959506728101</v>
      </c>
      <c r="AI532" s="94">
        <f t="shared" si="248"/>
        <v>0.5974066050148984</v>
      </c>
    </row>
    <row r="533" spans="2:35">
      <c r="B533" s="39">
        <f t="shared" si="249"/>
        <v>505</v>
      </c>
      <c r="C533" s="42">
        <f t="shared" si="250"/>
        <v>5.9946043165472247</v>
      </c>
      <c r="D533" s="10">
        <f t="shared" si="251"/>
        <v>3.9053956834528023</v>
      </c>
      <c r="E533" s="40">
        <f t="shared" si="252"/>
        <v>28.989208633094393</v>
      </c>
      <c r="F533" s="40">
        <f t="shared" si="253"/>
        <v>36.799999999999997</v>
      </c>
      <c r="G533" s="3">
        <f t="shared" si="254"/>
        <v>232.04316546762243</v>
      </c>
      <c r="H533" s="3">
        <f t="shared" si="255"/>
        <v>107.82541057508477</v>
      </c>
      <c r="I533">
        <f t="shared" si="240"/>
        <v>1.0782541057508477E-4</v>
      </c>
      <c r="J533" s="4">
        <f t="shared" si="256"/>
        <v>671.62084362604764</v>
      </c>
      <c r="K533" s="40">
        <f t="shared" si="257"/>
        <v>6.2287807673902718</v>
      </c>
      <c r="L533" s="40">
        <f t="shared" si="241"/>
        <v>0</v>
      </c>
      <c r="M533" s="10">
        <f t="shared" si="258"/>
        <v>4.9817608579889026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13.786219368561079</v>
      </c>
      <c r="Q533" s="42">
        <f t="shared" si="260"/>
        <v>0.44557909542232788</v>
      </c>
      <c r="R533" s="4">
        <f t="shared" si="261"/>
        <v>93650.125277454834</v>
      </c>
      <c r="S533">
        <f t="shared" si="242"/>
        <v>9.3650125277454832E-5</v>
      </c>
      <c r="T533" s="41">
        <f t="shared" si="243"/>
        <v>2.289129004298772E-4</v>
      </c>
      <c r="U533" s="42">
        <f t="shared" si="262"/>
        <v>0.16805983231665655</v>
      </c>
      <c r="V533" s="42">
        <f t="shared" si="263"/>
        <v>0.60270266599093447</v>
      </c>
      <c r="W533" s="42">
        <f t="shared" si="264"/>
        <v>0.59741486282288514</v>
      </c>
      <c r="X533" s="42">
        <f t="shared" si="265"/>
        <v>5.287803168049332E-3</v>
      </c>
      <c r="Y533" s="42">
        <f t="shared" si="239"/>
        <v>3.5685601651679107E-3</v>
      </c>
      <c r="Z533" s="10">
        <f t="shared" si="266"/>
        <v>15.58916146039164</v>
      </c>
      <c r="AA533">
        <f t="shared" si="244"/>
        <v>4981822.3592383601</v>
      </c>
      <c r="AB533" s="10">
        <f t="shared" si="245"/>
        <v>4.9818223592383601</v>
      </c>
      <c r="AC533" s="10">
        <f t="shared" si="246"/>
        <v>4.8808223592383602</v>
      </c>
      <c r="AD533" s="3">
        <f t="shared" si="247"/>
        <v>707.87851475538218</v>
      </c>
      <c r="AI533" s="94">
        <f t="shared" si="248"/>
        <v>0.59741486282288514</v>
      </c>
    </row>
    <row r="534" spans="2:35">
      <c r="B534" s="39">
        <f t="shared" si="249"/>
        <v>506</v>
      </c>
      <c r="C534" s="42">
        <f t="shared" si="250"/>
        <v>6.0064748201443479</v>
      </c>
      <c r="D534" s="10">
        <f t="shared" si="251"/>
        <v>3.8935251798556791</v>
      </c>
      <c r="E534" s="40">
        <f t="shared" si="252"/>
        <v>29.012949640288639</v>
      </c>
      <c r="F534" s="40">
        <f t="shared" si="253"/>
        <v>36.799999999999997</v>
      </c>
      <c r="G534" s="3">
        <f t="shared" si="254"/>
        <v>231.94820143884544</v>
      </c>
      <c r="H534" s="3">
        <f t="shared" si="255"/>
        <v>107.82541057508477</v>
      </c>
      <c r="I534">
        <f t="shared" si="240"/>
        <v>1.0782541057508477E-4</v>
      </c>
      <c r="J534" s="4">
        <f t="shared" si="256"/>
        <v>672.70236018948162</v>
      </c>
      <c r="K534" s="40">
        <f t="shared" si="257"/>
        <v>6.2388110242440664</v>
      </c>
      <c r="L534" s="40">
        <f t="shared" si="241"/>
        <v>0</v>
      </c>
      <c r="M534" s="10">
        <f t="shared" si="258"/>
        <v>4.9818223592383601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13.786273660469167</v>
      </c>
      <c r="Q534" s="42">
        <f t="shared" si="260"/>
        <v>0.44644013328429638</v>
      </c>
      <c r="R534" s="4">
        <f t="shared" si="261"/>
        <v>93360.94299534247</v>
      </c>
      <c r="S534">
        <f t="shared" si="242"/>
        <v>9.3360942995342471E-5</v>
      </c>
      <c r="T534" s="41">
        <f t="shared" si="243"/>
        <v>2.2920208271198957E-4</v>
      </c>
      <c r="U534" s="42">
        <f t="shared" si="262"/>
        <v>0.16754088025229183</v>
      </c>
      <c r="V534" s="42">
        <f t="shared" si="263"/>
        <v>0.6027052784627801</v>
      </c>
      <c r="W534" s="42">
        <f t="shared" si="264"/>
        <v>0.59742239069847192</v>
      </c>
      <c r="X534" s="42">
        <f t="shared" si="265"/>
        <v>5.2828877643081862E-3</v>
      </c>
      <c r="Y534" s="42">
        <f t="shared" si="239"/>
        <v>3.5731089315535103E-3</v>
      </c>
      <c r="Z534" s="10">
        <f t="shared" si="266"/>
        <v>15.589338845770449</v>
      </c>
      <c r="AA534">
        <f t="shared" si="244"/>
        <v>4981877.8969608545</v>
      </c>
      <c r="AB534" s="10">
        <f t="shared" si="245"/>
        <v>4.9818778969608548</v>
      </c>
      <c r="AC534" s="10">
        <f t="shared" si="246"/>
        <v>4.8808778969608548</v>
      </c>
      <c r="AD534" s="3">
        <f t="shared" si="247"/>
        <v>707.88656953746988</v>
      </c>
      <c r="AI534" s="94">
        <f t="shared" si="248"/>
        <v>0.59742239069847192</v>
      </c>
    </row>
    <row r="535" spans="2:35">
      <c r="B535" s="39">
        <f t="shared" si="249"/>
        <v>507</v>
      </c>
      <c r="C535" s="42">
        <f t="shared" si="250"/>
        <v>6.018345323741471</v>
      </c>
      <c r="D535" s="10">
        <f t="shared" si="251"/>
        <v>3.881654676258556</v>
      </c>
      <c r="E535" s="40">
        <f t="shared" si="252"/>
        <v>29.036690647482885</v>
      </c>
      <c r="F535" s="40">
        <f t="shared" si="253"/>
        <v>36.799999999999997</v>
      </c>
      <c r="G535" s="3">
        <f t="shared" si="254"/>
        <v>231.85323741006846</v>
      </c>
      <c r="H535" s="3">
        <f t="shared" si="255"/>
        <v>107.82541057508477</v>
      </c>
      <c r="I535">
        <f t="shared" si="240"/>
        <v>1.0782541057508477E-4</v>
      </c>
      <c r="J535" s="4">
        <f t="shared" si="256"/>
        <v>673.78476210936697</v>
      </c>
      <c r="K535" s="40">
        <f t="shared" si="257"/>
        <v>6.2488494921164568</v>
      </c>
      <c r="L535" s="40">
        <f t="shared" si="241"/>
        <v>0</v>
      </c>
      <c r="M535" s="10">
        <f t="shared" si="258"/>
        <v>4.9818778969608548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13.786322687518725</v>
      </c>
      <c r="Q535" s="42">
        <f t="shared" si="260"/>
        <v>0.44730116808423404</v>
      </c>
      <c r="R535" s="4">
        <f t="shared" si="261"/>
        <v>93071.760850810679</v>
      </c>
      <c r="S535">
        <f t="shared" si="242"/>
        <v>9.3071760850810676E-5</v>
      </c>
      <c r="T535" s="41">
        <f t="shared" si="243"/>
        <v>2.2949126485652136E-4</v>
      </c>
      <c r="U535" s="42">
        <f t="shared" si="262"/>
        <v>0.1670219284348223</v>
      </c>
      <c r="V535" s="42">
        <f t="shared" si="263"/>
        <v>0.60270713507410201</v>
      </c>
      <c r="W535" s="42">
        <f t="shared" si="264"/>
        <v>0.59742918862646543</v>
      </c>
      <c r="X535" s="42">
        <f t="shared" si="265"/>
        <v>5.2779464476365723E-3</v>
      </c>
      <c r="Y535" s="42">
        <f t="shared" si="239"/>
        <v>3.5776534271171325E-3</v>
      </c>
      <c r="Z535" s="10">
        <f t="shared" si="266"/>
        <v>15.58949718349364</v>
      </c>
      <c r="AA535">
        <f t="shared" si="244"/>
        <v>4981927.4710384347</v>
      </c>
      <c r="AB535" s="10">
        <f t="shared" si="245"/>
        <v>4.9819274710384347</v>
      </c>
      <c r="AC535" s="10">
        <f t="shared" si="246"/>
        <v>4.8809274710384347</v>
      </c>
      <c r="AD535" s="3">
        <f t="shared" si="247"/>
        <v>707.89375939643719</v>
      </c>
      <c r="AI535" s="94">
        <f t="shared" si="248"/>
        <v>0.59742918862646543</v>
      </c>
    </row>
    <row r="536" spans="2:35">
      <c r="B536" s="39">
        <f t="shared" si="249"/>
        <v>508</v>
      </c>
      <c r="C536" s="42">
        <f t="shared" si="250"/>
        <v>6.0302158273385942</v>
      </c>
      <c r="D536" s="10">
        <f t="shared" si="251"/>
        <v>3.8697841726614328</v>
      </c>
      <c r="E536" s="40">
        <f t="shared" si="252"/>
        <v>29.060431654677132</v>
      </c>
      <c r="F536" s="40">
        <f t="shared" si="253"/>
        <v>36.799999999999997</v>
      </c>
      <c r="G536" s="3">
        <f t="shared" si="254"/>
        <v>231.75827338129147</v>
      </c>
      <c r="H536" s="3">
        <f t="shared" si="255"/>
        <v>107.82541057508477</v>
      </c>
      <c r="I536">
        <f t="shared" si="240"/>
        <v>1.0782541057508477E-4</v>
      </c>
      <c r="J536" s="4">
        <f t="shared" si="256"/>
        <v>674.8680493857039</v>
      </c>
      <c r="K536" s="40">
        <f t="shared" si="257"/>
        <v>6.2588961710074464</v>
      </c>
      <c r="L536" s="40">
        <f t="shared" si="241"/>
        <v>0</v>
      </c>
      <c r="M536" s="10">
        <f t="shared" si="258"/>
        <v>4.9819274710384347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13.786366449725529</v>
      </c>
      <c r="Q536" s="42">
        <f t="shared" si="260"/>
        <v>0.44816220015097991</v>
      </c>
      <c r="R536" s="4">
        <f t="shared" si="261"/>
        <v>92782.579096090471</v>
      </c>
      <c r="S536">
        <f t="shared" si="242"/>
        <v>9.2782579096090464E-5</v>
      </c>
      <c r="T536" s="41">
        <f t="shared" si="243"/>
        <v>2.2978044661124157E-4</v>
      </c>
      <c r="U536" s="42">
        <f t="shared" si="262"/>
        <v>0.16650297731688915</v>
      </c>
      <c r="V536" s="42">
        <f t="shared" si="263"/>
        <v>0.60270823582034949</v>
      </c>
      <c r="W536" s="42">
        <f t="shared" si="264"/>
        <v>0.5974352565924278</v>
      </c>
      <c r="X536" s="42">
        <f t="shared" si="265"/>
        <v>5.2729792279216925E-3</v>
      </c>
      <c r="Y536" s="42">
        <f t="shared" si="239"/>
        <v>3.582193631319658E-3</v>
      </c>
      <c r="Z536" s="10">
        <f t="shared" si="266"/>
        <v>15.589636473203747</v>
      </c>
      <c r="AA536">
        <f t="shared" si="244"/>
        <v>4981971.0813591843</v>
      </c>
      <c r="AB536" s="10">
        <f t="shared" si="245"/>
        <v>4.981971081359184</v>
      </c>
      <c r="AC536" s="10">
        <f t="shared" si="246"/>
        <v>4.880971081359184</v>
      </c>
      <c r="AD536" s="3">
        <f t="shared" si="247"/>
        <v>707.90008431605281</v>
      </c>
      <c r="AI536" s="94">
        <f t="shared" si="248"/>
        <v>0.5974352565924278</v>
      </c>
    </row>
    <row r="537" spans="2:35">
      <c r="B537" s="39">
        <f t="shared" si="249"/>
        <v>509</v>
      </c>
      <c r="C537" s="42">
        <f t="shared" si="250"/>
        <v>6.0420863309357173</v>
      </c>
      <c r="D537" s="10">
        <f t="shared" si="251"/>
        <v>3.8579136690643097</v>
      </c>
      <c r="E537" s="40">
        <f t="shared" si="252"/>
        <v>29.084172661871378</v>
      </c>
      <c r="F537" s="40">
        <f t="shared" si="253"/>
        <v>36.799999999999997</v>
      </c>
      <c r="G537" s="3">
        <f t="shared" si="254"/>
        <v>231.66330935251449</v>
      </c>
      <c r="H537" s="3">
        <f t="shared" si="255"/>
        <v>107.82541057508477</v>
      </c>
      <c r="I537">
        <f t="shared" si="240"/>
        <v>1.0782541057508477E-4</v>
      </c>
      <c r="J537" s="4">
        <f t="shared" si="256"/>
        <v>675.95222201849219</v>
      </c>
      <c r="K537" s="40">
        <f t="shared" si="257"/>
        <v>6.2689510609170318</v>
      </c>
      <c r="L537" s="40">
        <f t="shared" si="241"/>
        <v>0</v>
      </c>
      <c r="M537" s="10">
        <f t="shared" si="258"/>
        <v>4.981971081359184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13.786404947097822</v>
      </c>
      <c r="Q537" s="42">
        <f t="shared" si="260"/>
        <v>0.4490232298133664</v>
      </c>
      <c r="R537" s="4">
        <f t="shared" si="261"/>
        <v>92493.397983412957</v>
      </c>
      <c r="S537">
        <f t="shared" si="242"/>
        <v>9.2493397983412959E-5</v>
      </c>
      <c r="T537" s="41">
        <f t="shared" si="243"/>
        <v>2.3006962772391908E-4</v>
      </c>
      <c r="U537" s="42">
        <f t="shared" si="262"/>
        <v>0.16598402735113371</v>
      </c>
      <c r="V537" s="42">
        <f t="shared" si="263"/>
        <v>0.60270858069753286</v>
      </c>
      <c r="W537" s="42">
        <f t="shared" si="264"/>
        <v>0.59744059458266063</v>
      </c>
      <c r="X537" s="42">
        <f t="shared" si="265"/>
        <v>5.2679861148722251E-3</v>
      </c>
      <c r="Y537" s="42">
        <f t="shared" si="239"/>
        <v>3.5867295236256033E-3</v>
      </c>
      <c r="Z537" s="10">
        <f t="shared" si="266"/>
        <v>15.589756714561375</v>
      </c>
      <c r="AA537">
        <f t="shared" si="244"/>
        <v>4982008.7278168406</v>
      </c>
      <c r="AB537" s="10">
        <f t="shared" si="245"/>
        <v>4.982008727816841</v>
      </c>
      <c r="AC537" s="10">
        <f t="shared" si="246"/>
        <v>4.881008727816841</v>
      </c>
      <c r="AD537" s="3">
        <f t="shared" si="247"/>
        <v>707.90554428090513</v>
      </c>
      <c r="AI537" s="94">
        <f t="shared" si="248"/>
        <v>0.59744059458266063</v>
      </c>
    </row>
    <row r="538" spans="2:35">
      <c r="B538" s="39">
        <f t="shared" si="249"/>
        <v>510</v>
      </c>
      <c r="C538" s="42">
        <f t="shared" si="250"/>
        <v>6.0539568345328405</v>
      </c>
      <c r="D538" s="10">
        <f t="shared" si="251"/>
        <v>3.8460431654671865</v>
      </c>
      <c r="E538" s="40">
        <f t="shared" si="252"/>
        <v>29.107913669065624</v>
      </c>
      <c r="F538" s="40">
        <f t="shared" si="253"/>
        <v>36.799999999999997</v>
      </c>
      <c r="G538" s="3">
        <f t="shared" si="254"/>
        <v>231.5683453237375</v>
      </c>
      <c r="H538" s="3">
        <f t="shared" si="255"/>
        <v>107.82541057508477</v>
      </c>
      <c r="I538">
        <f t="shared" si="240"/>
        <v>1.0782541057508477E-4</v>
      </c>
      <c r="J538" s="4">
        <f t="shared" si="256"/>
        <v>677.03728000773208</v>
      </c>
      <c r="K538" s="40">
        <f t="shared" si="257"/>
        <v>6.2790141618452147</v>
      </c>
      <c r="L538" s="40">
        <f t="shared" si="241"/>
        <v>0</v>
      </c>
      <c r="M538" s="10">
        <f t="shared" si="258"/>
        <v>4.982008727816841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13.786438179635951</v>
      </c>
      <c r="Q538" s="42">
        <f t="shared" si="260"/>
        <v>0.44988425740022037</v>
      </c>
      <c r="R538" s="4">
        <f t="shared" si="261"/>
        <v>92204.217765009133</v>
      </c>
      <c r="S538">
        <f t="shared" si="242"/>
        <v>9.2204217765009137E-5</v>
      </c>
      <c r="T538" s="41">
        <f t="shared" si="243"/>
        <v>2.3035880794232291E-4</v>
      </c>
      <c r="U538" s="42">
        <f t="shared" si="262"/>
        <v>0.16546507899019713</v>
      </c>
      <c r="V538" s="42">
        <f t="shared" si="263"/>
        <v>0.60270816970303631</v>
      </c>
      <c r="W538" s="42">
        <f t="shared" si="264"/>
        <v>0.5974452025841569</v>
      </c>
      <c r="X538" s="42">
        <f t="shared" si="265"/>
        <v>5.2629671188794136E-3</v>
      </c>
      <c r="Y538" s="42">
        <f t="shared" si="239"/>
        <v>3.5912610835036637E-3</v>
      </c>
      <c r="Z538" s="10">
        <f t="shared" si="266"/>
        <v>15.589857907247207</v>
      </c>
      <c r="AA538">
        <f t="shared" si="244"/>
        <v>4982040.4103114288</v>
      </c>
      <c r="AB538" s="10">
        <f t="shared" si="245"/>
        <v>4.9820404103114289</v>
      </c>
      <c r="AC538" s="10">
        <f t="shared" si="246"/>
        <v>4.8810404103114289</v>
      </c>
      <c r="AD538" s="3">
        <f t="shared" si="247"/>
        <v>707.91013927649442</v>
      </c>
      <c r="AI538" s="94">
        <f t="shared" si="248"/>
        <v>0.5974452025841569</v>
      </c>
    </row>
    <row r="539" spans="2:35">
      <c r="B539" s="39">
        <f t="shared" si="249"/>
        <v>511</v>
      </c>
      <c r="C539" s="42">
        <f t="shared" si="250"/>
        <v>6.0658273381299637</v>
      </c>
      <c r="D539" s="10">
        <f t="shared" si="251"/>
        <v>3.8341726618700633</v>
      </c>
      <c r="E539" s="40">
        <f t="shared" si="252"/>
        <v>29.13165467625987</v>
      </c>
      <c r="F539" s="40">
        <f t="shared" si="253"/>
        <v>36.799999999999997</v>
      </c>
      <c r="G539" s="3">
        <f t="shared" si="254"/>
        <v>231.47338129496052</v>
      </c>
      <c r="H539" s="3">
        <f t="shared" si="255"/>
        <v>107.82541057508477</v>
      </c>
      <c r="I539">
        <f t="shared" si="240"/>
        <v>1.0782541057508477E-4</v>
      </c>
      <c r="J539" s="4">
        <f t="shared" si="256"/>
        <v>678.12322335342333</v>
      </c>
      <c r="K539" s="40">
        <f t="shared" si="257"/>
        <v>6.2890854737919941</v>
      </c>
      <c r="L539" s="40">
        <f t="shared" si="241"/>
        <v>0</v>
      </c>
      <c r="M539" s="10">
        <f t="shared" si="258"/>
        <v>4.9820404103114289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13.786466147332941</v>
      </c>
      <c r="Q539" s="42">
        <f t="shared" si="260"/>
        <v>0.45074528324036428</v>
      </c>
      <c r="R539" s="4">
        <f t="shared" si="261"/>
        <v>91915.03869311008</v>
      </c>
      <c r="S539">
        <f t="shared" si="242"/>
        <v>9.191503869311008E-5</v>
      </c>
      <c r="T539" s="41">
        <f t="shared" si="243"/>
        <v>2.3064798701422196E-4</v>
      </c>
      <c r="U539" s="42">
        <f t="shared" si="262"/>
        <v>0.1649461326867207</v>
      </c>
      <c r="V539" s="42">
        <f t="shared" si="263"/>
        <v>0.60270700283477285</v>
      </c>
      <c r="W539" s="42">
        <f t="shared" si="264"/>
        <v>0.59744908058467949</v>
      </c>
      <c r="X539" s="42">
        <f t="shared" si="265"/>
        <v>5.2579222500933609E-3</v>
      </c>
      <c r="Y539" s="42">
        <f t="shared" si="239"/>
        <v>3.5957882904264619E-3</v>
      </c>
      <c r="Z539" s="10">
        <f t="shared" si="266"/>
        <v>15.589940050960612</v>
      </c>
      <c r="AA539">
        <f t="shared" si="244"/>
        <v>4982066.128748823</v>
      </c>
      <c r="AB539" s="10">
        <f t="shared" si="245"/>
        <v>4.9820661287488228</v>
      </c>
      <c r="AC539" s="10">
        <f t="shared" si="246"/>
        <v>4.8810661287488228</v>
      </c>
      <c r="AD539" s="3">
        <f t="shared" si="247"/>
        <v>707.91386928916938</v>
      </c>
      <c r="AI539" s="94">
        <f t="shared" si="248"/>
        <v>0.59744908058467949</v>
      </c>
    </row>
    <row r="540" spans="2:35">
      <c r="B540" s="39">
        <f t="shared" si="249"/>
        <v>512</v>
      </c>
      <c r="C540" s="42">
        <f t="shared" si="250"/>
        <v>6.0776978417270868</v>
      </c>
      <c r="D540" s="10">
        <f t="shared" si="251"/>
        <v>3.8223021582729402</v>
      </c>
      <c r="E540" s="40">
        <f t="shared" si="252"/>
        <v>29.155395683454117</v>
      </c>
      <c r="F540" s="40">
        <f t="shared" si="253"/>
        <v>36.799999999999997</v>
      </c>
      <c r="G540" s="3">
        <f t="shared" si="254"/>
        <v>231.37841726618353</v>
      </c>
      <c r="H540" s="3">
        <f t="shared" si="255"/>
        <v>107.82541057508477</v>
      </c>
      <c r="I540">
        <f t="shared" si="240"/>
        <v>1.0782541057508477E-4</v>
      </c>
      <c r="J540" s="4">
        <f t="shared" si="256"/>
        <v>679.21005205556617</v>
      </c>
      <c r="K540" s="40">
        <f t="shared" si="257"/>
        <v>6.299164996757372</v>
      </c>
      <c r="L540" s="40">
        <f t="shared" si="241"/>
        <v>0</v>
      </c>
      <c r="M540" s="10">
        <f t="shared" si="258"/>
        <v>4.9820661287488228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13.786488850174104</v>
      </c>
      <c r="Q540" s="42">
        <f t="shared" si="260"/>
        <v>0.45160630766261761</v>
      </c>
      <c r="R540" s="4">
        <f t="shared" si="261"/>
        <v>91625.861019946824</v>
      </c>
      <c r="S540">
        <f t="shared" si="242"/>
        <v>9.1625861019946819E-5</v>
      </c>
      <c r="T540" s="41">
        <f t="shared" si="243"/>
        <v>2.3093716468738522E-4</v>
      </c>
      <c r="U540" s="42">
        <f t="shared" si="262"/>
        <v>0.16442718889334557</v>
      </c>
      <c r="V540" s="42">
        <f t="shared" si="263"/>
        <v>0.60270508009173884</v>
      </c>
      <c r="W540" s="42">
        <f t="shared" si="264"/>
        <v>0.59745222857270741</v>
      </c>
      <c r="X540" s="42">
        <f t="shared" si="265"/>
        <v>5.2528515190314318E-3</v>
      </c>
      <c r="Y540" s="42">
        <f t="shared" si="239"/>
        <v>3.6003111238708183E-3</v>
      </c>
      <c r="Z540" s="10">
        <f t="shared" si="266"/>
        <v>15.590003145420459</v>
      </c>
      <c r="AA540">
        <f t="shared" si="244"/>
        <v>4982085.8830410056</v>
      </c>
      <c r="AB540" s="10">
        <f t="shared" si="245"/>
        <v>4.9820858830410053</v>
      </c>
      <c r="AC540" s="10">
        <f t="shared" si="246"/>
        <v>4.8810858830410053</v>
      </c>
      <c r="AD540" s="3">
        <f t="shared" si="247"/>
        <v>707.9167343061647</v>
      </c>
      <c r="AI540" s="94">
        <f t="shared" si="248"/>
        <v>0.59745222857270741</v>
      </c>
    </row>
    <row r="541" spans="2:35">
      <c r="B541" s="39">
        <f t="shared" si="249"/>
        <v>513</v>
      </c>
      <c r="C541" s="42">
        <f t="shared" si="250"/>
        <v>6.08956834532421</v>
      </c>
      <c r="D541" s="10">
        <f t="shared" si="251"/>
        <v>3.810431654675817</v>
      </c>
      <c r="E541" s="40">
        <f t="shared" si="252"/>
        <v>29.179136690648363</v>
      </c>
      <c r="F541" s="40">
        <f t="shared" si="253"/>
        <v>36.799999999999997</v>
      </c>
      <c r="G541" s="3">
        <f t="shared" si="254"/>
        <v>231.28345323740655</v>
      </c>
      <c r="H541" s="3">
        <f t="shared" si="255"/>
        <v>107.82541057508477</v>
      </c>
      <c r="I541">
        <f t="shared" si="240"/>
        <v>1.0782541057508477E-4</v>
      </c>
      <c r="J541" s="4">
        <f t="shared" si="256"/>
        <v>680.29776611416037</v>
      </c>
      <c r="K541" s="40">
        <f t="shared" si="257"/>
        <v>6.3092527307413455</v>
      </c>
      <c r="L541" s="40">
        <f t="shared" si="241"/>
        <v>0</v>
      </c>
      <c r="M541" s="10">
        <f t="shared" si="258"/>
        <v>4.9820858830410053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13.786506288137266</v>
      </c>
      <c r="Q541" s="42">
        <f t="shared" si="260"/>
        <v>0.45246733099579795</v>
      </c>
      <c r="R541" s="4">
        <f t="shared" si="261"/>
        <v>91336.684997750432</v>
      </c>
      <c r="S541">
        <f t="shared" si="242"/>
        <v>9.1336684997750438E-5</v>
      </c>
      <c r="T541" s="41">
        <f t="shared" si="243"/>
        <v>2.312263407095816E-4</v>
      </c>
      <c r="U541" s="42">
        <f t="shared" si="262"/>
        <v>0.16390824806271301</v>
      </c>
      <c r="V541" s="42">
        <f t="shared" si="263"/>
        <v>0.6027024014735628</v>
      </c>
      <c r="W541" s="42">
        <f t="shared" si="264"/>
        <v>0.59745464653746694</v>
      </c>
      <c r="X541" s="42">
        <f t="shared" si="265"/>
        <v>5.2477549360958609E-3</v>
      </c>
      <c r="Y541" s="42">
        <f t="shared" si="239"/>
        <v>3.6048295633176091E-3</v>
      </c>
      <c r="Z541" s="10">
        <f t="shared" si="266"/>
        <v>15.590047190364205</v>
      </c>
      <c r="AA541">
        <f t="shared" si="244"/>
        <v>4982099.6731057754</v>
      </c>
      <c r="AB541" s="10">
        <f t="shared" si="245"/>
        <v>4.9820996731057754</v>
      </c>
      <c r="AC541" s="10">
        <f t="shared" si="246"/>
        <v>4.8810996731057754</v>
      </c>
      <c r="AD541" s="3">
        <f t="shared" si="247"/>
        <v>707.91873431555848</v>
      </c>
      <c r="AI541" s="94">
        <f t="shared" si="248"/>
        <v>0.59745464653746694</v>
      </c>
    </row>
    <row r="542" spans="2:35">
      <c r="B542" s="39">
        <f t="shared" si="249"/>
        <v>514</v>
      </c>
      <c r="C542" s="42">
        <f t="shared" si="250"/>
        <v>6.1014388489213331</v>
      </c>
      <c r="D542" s="10">
        <f t="shared" si="251"/>
        <v>3.7985611510786939</v>
      </c>
      <c r="E542" s="40">
        <f t="shared" si="252"/>
        <v>29.202877697842609</v>
      </c>
      <c r="F542" s="40">
        <f t="shared" si="253"/>
        <v>36.799999999999997</v>
      </c>
      <c r="G542" s="3">
        <f t="shared" si="254"/>
        <v>231.18848920862956</v>
      </c>
      <c r="H542" s="3">
        <f t="shared" si="255"/>
        <v>107.82541057508477</v>
      </c>
      <c r="I542">
        <f t="shared" si="240"/>
        <v>1.0782541057508477E-4</v>
      </c>
      <c r="J542" s="4">
        <f t="shared" si="256"/>
        <v>681.38636552920616</v>
      </c>
      <c r="K542" s="40">
        <f t="shared" si="257"/>
        <v>6.3193486757439175</v>
      </c>
      <c r="L542" s="40">
        <f t="shared" si="241"/>
        <v>0</v>
      </c>
      <c r="M542" s="10">
        <f t="shared" si="258"/>
        <v>4.9820996731057754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13.786518461192518</v>
      </c>
      <c r="Q542" s="42">
        <f t="shared" si="260"/>
        <v>0.45332835356872214</v>
      </c>
      <c r="R542" s="4">
        <f t="shared" si="261"/>
        <v>91047.510878751928</v>
      </c>
      <c r="S542">
        <f t="shared" si="242"/>
        <v>9.1047510878751925E-5</v>
      </c>
      <c r="T542" s="41">
        <f t="shared" si="243"/>
        <v>2.3151551482858011E-4</v>
      </c>
      <c r="U542" s="42">
        <f t="shared" si="262"/>
        <v>0.16338931064746426</v>
      </c>
      <c r="V542" s="42">
        <f t="shared" si="263"/>
        <v>0.60269896698101488</v>
      </c>
      <c r="W542" s="42">
        <f t="shared" si="264"/>
        <v>0.59745633446889646</v>
      </c>
      <c r="X542" s="42">
        <f t="shared" si="265"/>
        <v>5.2426325121184281E-3</v>
      </c>
      <c r="Y542" s="42">
        <f t="shared" ref="Y542:Y605" si="269">IF((X542*(Q542-Q541)+Y541)&lt;0,0,X542*(Q542-Q541)+Y541)</f>
        <v>3.6093435882520895E-3</v>
      </c>
      <c r="Z542" s="10">
        <f t="shared" si="266"/>
        <v>15.590072185548937</v>
      </c>
      <c r="AA542">
        <f t="shared" si="244"/>
        <v>4982107.4988670796</v>
      </c>
      <c r="AB542" s="10">
        <f t="shared" si="245"/>
        <v>4.9821074988670793</v>
      </c>
      <c r="AC542" s="10">
        <f t="shared" si="246"/>
        <v>4.8811074988670793</v>
      </c>
      <c r="AD542" s="3">
        <f t="shared" si="247"/>
        <v>707.91986930632049</v>
      </c>
      <c r="AI542" s="94">
        <f t="shared" si="248"/>
        <v>0.59745633446889646</v>
      </c>
    </row>
    <row r="543" spans="2:35">
      <c r="B543" s="39">
        <f t="shared" si="249"/>
        <v>515</v>
      </c>
      <c r="C543" s="42">
        <f t="shared" si="250"/>
        <v>6.1133093525184563</v>
      </c>
      <c r="D543" s="10">
        <f t="shared" si="251"/>
        <v>3.7866906474815707</v>
      </c>
      <c r="E543" s="40">
        <f t="shared" si="252"/>
        <v>29.226618705036856</v>
      </c>
      <c r="F543" s="40">
        <f t="shared" si="253"/>
        <v>36.799999999999997</v>
      </c>
      <c r="G543" s="3">
        <f t="shared" si="254"/>
        <v>231.09352517985258</v>
      </c>
      <c r="H543" s="3">
        <f t="shared" si="255"/>
        <v>107.82541057508477</v>
      </c>
      <c r="I543">
        <f t="shared" si="240"/>
        <v>1.0782541057508477E-4</v>
      </c>
      <c r="J543" s="4">
        <f t="shared" si="256"/>
        <v>682.47585030070331</v>
      </c>
      <c r="K543" s="40">
        <f t="shared" si="257"/>
        <v>6.3294528317650851</v>
      </c>
      <c r="L543" s="40">
        <f t="shared" si="241"/>
        <v>0</v>
      </c>
      <c r="M543" s="10">
        <f t="shared" si="258"/>
        <v>4.9821074988670793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13.786525369302494</v>
      </c>
      <c r="Q543" s="42">
        <f t="shared" si="260"/>
        <v>0.45418937571020779</v>
      </c>
      <c r="R543" s="4">
        <f t="shared" si="261"/>
        <v>90758.33891518235</v>
      </c>
      <c r="S543">
        <f t="shared" si="242"/>
        <v>9.0758338915182351E-5</v>
      </c>
      <c r="T543" s="41">
        <f t="shared" si="243"/>
        <v>2.3180468679214969E-4</v>
      </c>
      <c r="U543" s="42">
        <f t="shared" si="262"/>
        <v>0.16287037710024047</v>
      </c>
      <c r="V543" s="42">
        <f t="shared" si="263"/>
        <v>0.60269477661561921</v>
      </c>
      <c r="W543" s="42">
        <f t="shared" si="264"/>
        <v>0.59745729235768719</v>
      </c>
      <c r="X543" s="42">
        <f t="shared" si="265"/>
        <v>5.2374842579320235E-3</v>
      </c>
      <c r="Y543" s="42">
        <f t="shared" si="269"/>
        <v>3.6138531781638515E-3</v>
      </c>
      <c r="Z543" s="10">
        <f t="shared" si="266"/>
        <v>15.590078130750886</v>
      </c>
      <c r="AA543">
        <f t="shared" si="244"/>
        <v>4982109.3602548568</v>
      </c>
      <c r="AB543" s="10">
        <f t="shared" si="245"/>
        <v>4.9821093602548565</v>
      </c>
      <c r="AC543" s="10">
        <f t="shared" si="246"/>
        <v>4.8811093602548565</v>
      </c>
      <c r="AD543" s="3">
        <f t="shared" si="247"/>
        <v>707.92013926828963</v>
      </c>
      <c r="AI543" s="94">
        <f t="shared" si="248"/>
        <v>0.59745729235768719</v>
      </c>
    </row>
    <row r="544" spans="2:35">
      <c r="B544" s="39">
        <f t="shared" si="249"/>
        <v>516</v>
      </c>
      <c r="C544" s="42">
        <f t="shared" si="250"/>
        <v>6.1251798561155795</v>
      </c>
      <c r="D544" s="10">
        <f t="shared" si="251"/>
        <v>3.7748201438844475</v>
      </c>
      <c r="E544" s="40">
        <f t="shared" si="252"/>
        <v>29.250359712231102</v>
      </c>
      <c r="F544" s="40">
        <f t="shared" si="253"/>
        <v>36.799999999999997</v>
      </c>
      <c r="G544" s="3">
        <f t="shared" si="254"/>
        <v>230.99856115107559</v>
      </c>
      <c r="H544" s="3">
        <f t="shared" si="255"/>
        <v>107.82541057508477</v>
      </c>
      <c r="I544">
        <f t="shared" si="240"/>
        <v>1.0782541057508477E-4</v>
      </c>
      <c r="J544" s="4">
        <f t="shared" si="256"/>
        <v>683.56622042865195</v>
      </c>
      <c r="K544" s="40">
        <f t="shared" si="257"/>
        <v>6.3395651988048503</v>
      </c>
      <c r="L544" s="40">
        <f t="shared" si="241"/>
        <v>0</v>
      </c>
      <c r="M544" s="10">
        <f t="shared" si="258"/>
        <v>4.9821093602548565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13.786527012422244</v>
      </c>
      <c r="Q544" s="42">
        <f t="shared" si="260"/>
        <v>0.45505039774907424</v>
      </c>
      <c r="R544" s="4">
        <f t="shared" si="261"/>
        <v>90469.169359272782</v>
      </c>
      <c r="S544">
        <f t="shared" si="242"/>
        <v>9.0469169359272785E-5</v>
      </c>
      <c r="T544" s="41">
        <f t="shared" si="243"/>
        <v>2.3209385634805925E-4</v>
      </c>
      <c r="U544" s="42">
        <f t="shared" si="262"/>
        <v>0.16235144787368294</v>
      </c>
      <c r="V544" s="42">
        <f t="shared" si="263"/>
        <v>0.60268983037960366</v>
      </c>
      <c r="W544" s="42">
        <f t="shared" si="264"/>
        <v>0.59745752019526333</v>
      </c>
      <c r="X544" s="42">
        <f t="shared" si="265"/>
        <v>5.2323101843403386E-3</v>
      </c>
      <c r="Y544" s="42">
        <f t="shared" si="269"/>
        <v>3.618358312546754E-3</v>
      </c>
      <c r="Z544" s="10">
        <f t="shared" si="266"/>
        <v>15.590065025764781</v>
      </c>
      <c r="AA544">
        <f t="shared" si="244"/>
        <v>4982105.25720484</v>
      </c>
      <c r="AB544" s="10">
        <f t="shared" si="245"/>
        <v>4.9821052572048403</v>
      </c>
      <c r="AC544" s="10">
        <f t="shared" si="246"/>
        <v>4.8811052572048403</v>
      </c>
      <c r="AD544" s="3">
        <f t="shared" si="247"/>
        <v>707.91954419214505</v>
      </c>
      <c r="AI544" s="94">
        <f t="shared" si="248"/>
        <v>0.59745752019526333</v>
      </c>
    </row>
    <row r="545" spans="2:35">
      <c r="B545" s="39">
        <f t="shared" si="249"/>
        <v>517</v>
      </c>
      <c r="C545" s="42">
        <f t="shared" si="250"/>
        <v>6.1370503597127026</v>
      </c>
      <c r="D545" s="10">
        <f t="shared" si="251"/>
        <v>3.7629496402873244</v>
      </c>
      <c r="E545" s="40">
        <f t="shared" si="252"/>
        <v>29.274100719425348</v>
      </c>
      <c r="F545" s="40">
        <f t="shared" si="253"/>
        <v>36.799999999999997</v>
      </c>
      <c r="G545" s="3">
        <f t="shared" si="254"/>
        <v>230.90359712229861</v>
      </c>
      <c r="H545" s="3">
        <f t="shared" si="255"/>
        <v>107.82541057508477</v>
      </c>
      <c r="I545">
        <f t="shared" si="240"/>
        <v>1.0782541057508477E-4</v>
      </c>
      <c r="J545" s="4">
        <f t="shared" si="256"/>
        <v>684.65747591305205</v>
      </c>
      <c r="K545" s="40">
        <f t="shared" si="257"/>
        <v>6.3496857768632129</v>
      </c>
      <c r="L545" s="40">
        <f t="shared" si="241"/>
        <v>0</v>
      </c>
      <c r="M545" s="10">
        <f t="shared" si="258"/>
        <v>4.9821052572048403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13.786523390499056</v>
      </c>
      <c r="Q545" s="42">
        <f t="shared" si="260"/>
        <v>0.45591142001414392</v>
      </c>
      <c r="R545" s="4">
        <f t="shared" si="261"/>
        <v>90180.002463254248</v>
      </c>
      <c r="S545">
        <f t="shared" si="242"/>
        <v>9.0180002463254244E-5</v>
      </c>
      <c r="T545" s="41">
        <f t="shared" si="243"/>
        <v>2.3238302324407779E-4</v>
      </c>
      <c r="U545" s="42">
        <f t="shared" si="262"/>
        <v>0.16183252342043289</v>
      </c>
      <c r="V545" s="42">
        <f t="shared" si="263"/>
        <v>0.60268412827635653</v>
      </c>
      <c r="W545" s="42">
        <f t="shared" si="264"/>
        <v>0.5974570179737585</v>
      </c>
      <c r="X545" s="42">
        <f t="shared" si="265"/>
        <v>5.227110302598037E-3</v>
      </c>
      <c r="Y545" s="42">
        <f t="shared" si="269"/>
        <v>3.622858970899266E-3</v>
      </c>
      <c r="Z545" s="10">
        <f t="shared" si="266"/>
        <v>15.590032870405018</v>
      </c>
      <c r="AA545">
        <f t="shared" si="244"/>
        <v>4982095.1896589166</v>
      </c>
      <c r="AB545" s="10">
        <f t="shared" si="245"/>
        <v>4.9820951896589163</v>
      </c>
      <c r="AC545" s="10">
        <f t="shared" si="246"/>
        <v>4.8810951896589163</v>
      </c>
      <c r="AD545" s="3">
        <f t="shared" si="247"/>
        <v>707.91808406945847</v>
      </c>
      <c r="AI545" s="94">
        <f t="shared" si="248"/>
        <v>0.5974570179737585</v>
      </c>
    </row>
    <row r="546" spans="2:35">
      <c r="B546" s="39">
        <f t="shared" si="249"/>
        <v>518</v>
      </c>
      <c r="C546" s="42">
        <f t="shared" si="250"/>
        <v>6.1489208633098258</v>
      </c>
      <c r="D546" s="10">
        <f t="shared" si="251"/>
        <v>3.7510791366902012</v>
      </c>
      <c r="E546" s="40">
        <f t="shared" si="252"/>
        <v>29.297841726619595</v>
      </c>
      <c r="F546" s="40">
        <f t="shared" si="253"/>
        <v>36.799999999999997</v>
      </c>
      <c r="G546" s="3">
        <f t="shared" si="254"/>
        <v>230.80863309352162</v>
      </c>
      <c r="H546" s="3">
        <f t="shared" si="255"/>
        <v>107.82541057508477</v>
      </c>
      <c r="I546">
        <f t="shared" si="240"/>
        <v>1.0782541057508477E-4</v>
      </c>
      <c r="J546" s="4">
        <f t="shared" si="256"/>
        <v>685.74961675390364</v>
      </c>
      <c r="K546" s="40">
        <f t="shared" si="257"/>
        <v>6.3598145659401721</v>
      </c>
      <c r="L546" s="40">
        <f t="shared" si="241"/>
        <v>0</v>
      </c>
      <c r="M546" s="10">
        <f t="shared" si="258"/>
        <v>4.9820951896589163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13.786514503472773</v>
      </c>
      <c r="Q546" s="42">
        <f t="shared" si="260"/>
        <v>0.45677244283424345</v>
      </c>
      <c r="R546" s="4">
        <f t="shared" si="261"/>
        <v>89890.838479357786</v>
      </c>
      <c r="S546">
        <f t="shared" si="242"/>
        <v>8.9890838479357785E-5</v>
      </c>
      <c r="T546" s="41">
        <f t="shared" si="243"/>
        <v>2.3267218722797424E-4</v>
      </c>
      <c r="U546" s="42">
        <f t="shared" si="262"/>
        <v>0.16131360419313151</v>
      </c>
      <c r="V546" s="42">
        <f t="shared" si="263"/>
        <v>0.60267767031005348</v>
      </c>
      <c r="W546" s="42">
        <f t="shared" si="264"/>
        <v>0.5974557856860595</v>
      </c>
      <c r="X546" s="42">
        <f t="shared" si="265"/>
        <v>5.2218846239939776E-3</v>
      </c>
      <c r="Y546" s="42">
        <f t="shared" si="269"/>
        <v>3.6273551327244517E-3</v>
      </c>
      <c r="Z546" s="10">
        <f t="shared" si="266"/>
        <v>15.589981664505252</v>
      </c>
      <c r="AA546">
        <f t="shared" si="244"/>
        <v>4982079.1575650079</v>
      </c>
      <c r="AB546" s="10">
        <f t="shared" si="245"/>
        <v>4.9820791575650079</v>
      </c>
      <c r="AC546" s="10">
        <f t="shared" si="246"/>
        <v>4.8810791575650079</v>
      </c>
      <c r="AD546" s="3">
        <f t="shared" si="247"/>
        <v>707.91575889267699</v>
      </c>
      <c r="AI546" s="94">
        <f t="shared" si="248"/>
        <v>0.5974557856860595</v>
      </c>
    </row>
    <row r="547" spans="2:35">
      <c r="B547" s="39">
        <f t="shared" si="249"/>
        <v>519</v>
      </c>
      <c r="C547" s="42">
        <f t="shared" si="250"/>
        <v>6.160791366906949</v>
      </c>
      <c r="D547" s="10">
        <f t="shared" si="251"/>
        <v>3.739208633093078</v>
      </c>
      <c r="E547" s="40">
        <f t="shared" si="252"/>
        <v>29.321582733813841</v>
      </c>
      <c r="F547" s="40">
        <f t="shared" si="253"/>
        <v>36.799999999999997</v>
      </c>
      <c r="G547" s="3">
        <f t="shared" si="254"/>
        <v>230.71366906474464</v>
      </c>
      <c r="H547" s="3">
        <f t="shared" si="255"/>
        <v>107.82541057508477</v>
      </c>
      <c r="I547">
        <f t="shared" si="240"/>
        <v>1.0782541057508477E-4</v>
      </c>
      <c r="J547" s="4">
        <f t="shared" si="256"/>
        <v>686.84264295120659</v>
      </c>
      <c r="K547" s="40">
        <f t="shared" si="257"/>
        <v>6.369951566035728</v>
      </c>
      <c r="L547" s="40">
        <f t="shared" si="241"/>
        <v>0</v>
      </c>
      <c r="M547" s="10">
        <f t="shared" si="258"/>
        <v>4.9820791575650079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13.786500351275688</v>
      </c>
      <c r="Q547" s="42">
        <f t="shared" si="260"/>
        <v>0.45763346653820502</v>
      </c>
      <c r="R547" s="4">
        <f t="shared" si="261"/>
        <v>89601.677659814493</v>
      </c>
      <c r="S547">
        <f t="shared" si="242"/>
        <v>8.9601677659814492E-5</v>
      </c>
      <c r="T547" s="41">
        <f t="shared" si="243"/>
        <v>2.3296134804751755E-4</v>
      </c>
      <c r="U547" s="42">
        <f t="shared" si="262"/>
        <v>0.16079469064442009</v>
      </c>
      <c r="V547" s="42">
        <f t="shared" si="263"/>
        <v>0.60267045648557283</v>
      </c>
      <c r="W547" s="42">
        <f t="shared" si="264"/>
        <v>0.597453823325792</v>
      </c>
      <c r="X547" s="42">
        <f t="shared" si="265"/>
        <v>5.2166331597808258E-3</v>
      </c>
      <c r="Y547" s="42">
        <f t="shared" si="269"/>
        <v>3.6318467775298948E-3</v>
      </c>
      <c r="Z547" s="10">
        <f t="shared" si="266"/>
        <v>15.589911407917766</v>
      </c>
      <c r="AA547">
        <f t="shared" si="244"/>
        <v>4982057.1608768618</v>
      </c>
      <c r="AB547" s="10">
        <f t="shared" si="245"/>
        <v>4.9820571608768613</v>
      </c>
      <c r="AC547" s="10">
        <f t="shared" si="246"/>
        <v>4.8810571608768614</v>
      </c>
      <c r="AD547" s="3">
        <f t="shared" si="247"/>
        <v>707.9125686550924</v>
      </c>
      <c r="AI547" s="94">
        <f t="shared" si="248"/>
        <v>0.597453823325792</v>
      </c>
    </row>
    <row r="548" spans="2:35">
      <c r="B548" s="39">
        <f t="shared" si="249"/>
        <v>520</v>
      </c>
      <c r="C548" s="42">
        <f t="shared" si="250"/>
        <v>6.1726618705040721</v>
      </c>
      <c r="D548" s="10">
        <f t="shared" si="251"/>
        <v>3.7273381294959549</v>
      </c>
      <c r="E548" s="40">
        <f t="shared" si="252"/>
        <v>29.345323741008087</v>
      </c>
      <c r="F548" s="40">
        <f t="shared" si="253"/>
        <v>36.799999999999997</v>
      </c>
      <c r="G548" s="3">
        <f t="shared" si="254"/>
        <v>230.61870503596765</v>
      </c>
      <c r="H548" s="3">
        <f t="shared" si="255"/>
        <v>107.82541057508477</v>
      </c>
      <c r="I548">
        <f t="shared" si="240"/>
        <v>1.0782541057508477E-4</v>
      </c>
      <c r="J548" s="4">
        <f t="shared" si="256"/>
        <v>687.93655450496112</v>
      </c>
      <c r="K548" s="40">
        <f t="shared" si="257"/>
        <v>6.3800967771498813</v>
      </c>
      <c r="L548" s="40">
        <f t="shared" si="241"/>
        <v>0</v>
      </c>
      <c r="M548" s="10">
        <f t="shared" si="258"/>
        <v>4.9820571608768613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13.786480933832356</v>
      </c>
      <c r="Q548" s="42">
        <f t="shared" si="260"/>
        <v>0.45849449145486759</v>
      </c>
      <c r="R548" s="4">
        <f t="shared" si="261"/>
        <v>89312.520256855336</v>
      </c>
      <c r="S548">
        <f t="shared" si="242"/>
        <v>8.9312520256855339E-5</v>
      </c>
      <c r="T548" s="41">
        <f t="shared" si="243"/>
        <v>2.332505054504767E-4</v>
      </c>
      <c r="U548" s="42">
        <f t="shared" si="262"/>
        <v>0.16027578322693972</v>
      </c>
      <c r="V548" s="42">
        <f t="shared" si="263"/>
        <v>0.60266248680899304</v>
      </c>
      <c r="W548" s="42">
        <f t="shared" si="264"/>
        <v>0.59745113088729451</v>
      </c>
      <c r="X548" s="42">
        <f t="shared" si="265"/>
        <v>5.2113559216985239E-3</v>
      </c>
      <c r="Y548" s="42">
        <f t="shared" si="269"/>
        <v>3.6363338848280744E-3</v>
      </c>
      <c r="Z548" s="10">
        <f t="shared" si="266"/>
        <v>15.589822100514736</v>
      </c>
      <c r="AA548">
        <f t="shared" si="244"/>
        <v>4982029.1995544611</v>
      </c>
      <c r="AB548" s="10">
        <f t="shared" si="245"/>
        <v>4.9820291995544608</v>
      </c>
      <c r="AC548" s="10">
        <f t="shared" si="246"/>
        <v>4.8810291995544608</v>
      </c>
      <c r="AD548" s="3">
        <f t="shared" si="247"/>
        <v>707.90851335090076</v>
      </c>
      <c r="AI548" s="94">
        <f t="shared" si="248"/>
        <v>0.59745113088729451</v>
      </c>
    </row>
    <row r="549" spans="2:35">
      <c r="B549" s="39">
        <f t="shared" si="249"/>
        <v>521</v>
      </c>
      <c r="C549" s="42">
        <f t="shared" si="250"/>
        <v>6.1845323741011953</v>
      </c>
      <c r="D549" s="10">
        <f t="shared" si="251"/>
        <v>3.7154676258988317</v>
      </c>
      <c r="E549" s="40">
        <f t="shared" si="252"/>
        <v>29.369064748202334</v>
      </c>
      <c r="F549" s="40">
        <f t="shared" si="253"/>
        <v>36.799999999999997</v>
      </c>
      <c r="G549" s="3">
        <f t="shared" si="254"/>
        <v>230.52374100719067</v>
      </c>
      <c r="H549" s="3">
        <f t="shared" si="255"/>
        <v>107.82541057508477</v>
      </c>
      <c r="I549">
        <f t="shared" si="240"/>
        <v>1.0782541057508477E-4</v>
      </c>
      <c r="J549" s="4">
        <f t="shared" si="256"/>
        <v>689.03135141516714</v>
      </c>
      <c r="K549" s="40">
        <f t="shared" si="257"/>
        <v>6.3902501992826322</v>
      </c>
      <c r="L549" s="40">
        <f t="shared" si="241"/>
        <v>0</v>
      </c>
      <c r="M549" s="10">
        <f t="shared" si="258"/>
        <v>4.9820291995544608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13.786456251059958</v>
      </c>
      <c r="Q549" s="42">
        <f t="shared" si="260"/>
        <v>0.45935551791307805</v>
      </c>
      <c r="R549" s="4">
        <f t="shared" si="261"/>
        <v>89023.366522711396</v>
      </c>
      <c r="S549">
        <f t="shared" si="242"/>
        <v>8.9023366522711397E-5</v>
      </c>
      <c r="T549" s="41">
        <f t="shared" si="243"/>
        <v>2.3353965918462063E-4</v>
      </c>
      <c r="U549" s="42">
        <f t="shared" si="262"/>
        <v>0.15975688239333175</v>
      </c>
      <c r="V549" s="42">
        <f t="shared" si="263"/>
        <v>0.6026537612867926</v>
      </c>
      <c r="W549" s="42">
        <f t="shared" si="264"/>
        <v>0.59744770836566885</v>
      </c>
      <c r="X549" s="42">
        <f t="shared" si="265"/>
        <v>5.2060529211237494E-3</v>
      </c>
      <c r="Y549" s="42">
        <f t="shared" si="269"/>
        <v>3.6408164341360056E-3</v>
      </c>
      <c r="Z549" s="10">
        <f t="shared" si="266"/>
        <v>15.589713742186389</v>
      </c>
      <c r="AA549">
        <f t="shared" si="244"/>
        <v>4981995.2735634353</v>
      </c>
      <c r="AB549" s="10">
        <f t="shared" si="245"/>
        <v>4.9819952735634354</v>
      </c>
      <c r="AC549" s="10">
        <f t="shared" si="246"/>
        <v>4.8809952735634354</v>
      </c>
      <c r="AD549" s="3">
        <f t="shared" si="247"/>
        <v>707.90359297511748</v>
      </c>
      <c r="AI549" s="94">
        <f t="shared" si="248"/>
        <v>0.59744770836566885</v>
      </c>
    </row>
    <row r="550" spans="2:35">
      <c r="B550" s="39">
        <f t="shared" si="249"/>
        <v>522</v>
      </c>
      <c r="C550" s="42">
        <f t="shared" si="250"/>
        <v>6.1964028776983184</v>
      </c>
      <c r="D550" s="10">
        <f t="shared" si="251"/>
        <v>3.7035971223017086</v>
      </c>
      <c r="E550" s="40">
        <f t="shared" si="252"/>
        <v>29.39280575539658</v>
      </c>
      <c r="F550" s="40">
        <f t="shared" si="253"/>
        <v>36.799999999999997</v>
      </c>
      <c r="G550" s="3">
        <f t="shared" si="254"/>
        <v>230.42877697841368</v>
      </c>
      <c r="H550" s="3">
        <f t="shared" si="255"/>
        <v>107.82541057508477</v>
      </c>
      <c r="I550">
        <f t="shared" si="240"/>
        <v>1.0782541057508477E-4</v>
      </c>
      <c r="J550" s="4">
        <f t="shared" si="256"/>
        <v>690.12703368182451</v>
      </c>
      <c r="K550" s="40">
        <f t="shared" si="257"/>
        <v>6.4004118324339796</v>
      </c>
      <c r="L550" s="40">
        <f t="shared" si="241"/>
        <v>0</v>
      </c>
      <c r="M550" s="10">
        <f t="shared" si="258"/>
        <v>4.9819952735634354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13.786426302867781</v>
      </c>
      <c r="Q550" s="42">
        <f t="shared" si="260"/>
        <v>0.46021654624169239</v>
      </c>
      <c r="R550" s="4">
        <f t="shared" si="261"/>
        <v>88734.216709613756</v>
      </c>
      <c r="S550">
        <f t="shared" si="242"/>
        <v>8.8734216709613763E-5</v>
      </c>
      <c r="T550" s="41">
        <f t="shared" si="243"/>
        <v>2.3382880899771826E-4</v>
      </c>
      <c r="U550" s="42">
        <f t="shared" si="262"/>
        <v>0.15923798859623736</v>
      </c>
      <c r="V550" s="42">
        <f t="shared" si="263"/>
        <v>0.60264427992681813</v>
      </c>
      <c r="W550" s="42">
        <f t="shared" si="264"/>
        <v>0.59744355575670793</v>
      </c>
      <c r="X550" s="42">
        <f t="shared" si="265"/>
        <v>5.2007241701101936E-3</v>
      </c>
      <c r="Y550" s="42">
        <f t="shared" si="269"/>
        <v>3.6452944049757798E-3</v>
      </c>
      <c r="Z550" s="10">
        <f t="shared" si="266"/>
        <v>15.589586332842979</v>
      </c>
      <c r="AA550">
        <f t="shared" si="244"/>
        <v>4981955.3828756865</v>
      </c>
      <c r="AB550" s="10">
        <f t="shared" si="245"/>
        <v>4.9819553828756868</v>
      </c>
      <c r="AC550" s="10">
        <f t="shared" si="246"/>
        <v>4.8809553828756869</v>
      </c>
      <c r="AD550" s="3">
        <f t="shared" si="247"/>
        <v>707.89780752366732</v>
      </c>
      <c r="AI550" s="94">
        <f t="shared" si="248"/>
        <v>0.59744355575670793</v>
      </c>
    </row>
    <row r="551" spans="2:35">
      <c r="B551" s="39">
        <f t="shared" si="249"/>
        <v>523</v>
      </c>
      <c r="C551" s="42">
        <f t="shared" si="250"/>
        <v>6.2082733812954416</v>
      </c>
      <c r="D551" s="10">
        <f t="shared" si="251"/>
        <v>3.6917266187045854</v>
      </c>
      <c r="E551" s="40">
        <f t="shared" si="252"/>
        <v>29.416546762590826</v>
      </c>
      <c r="F551" s="40">
        <f t="shared" si="253"/>
        <v>36.799999999999997</v>
      </c>
      <c r="G551" s="3">
        <f t="shared" si="254"/>
        <v>230.33381294963669</v>
      </c>
      <c r="H551" s="3">
        <f t="shared" si="255"/>
        <v>107.82541057508477</v>
      </c>
      <c r="I551">
        <f t="shared" ref="I551:I614" si="270">H551/1000^2</f>
        <v>1.0782541057508477E-4</v>
      </c>
      <c r="J551" s="4">
        <f t="shared" si="256"/>
        <v>691.22360130493348</v>
      </c>
      <c r="K551" s="40">
        <f t="shared" si="257"/>
        <v>6.4105816766039245</v>
      </c>
      <c r="L551" s="40">
        <f t="shared" ref="L551:L614" si="271">IF((gstar-K551)&lt;0,0,gstar-K551)</f>
        <v>0</v>
      </c>
      <c r="M551" s="10">
        <f t="shared" si="258"/>
        <v>4.9819553828756868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13.786391089157767</v>
      </c>
      <c r="Q551" s="42">
        <f t="shared" si="260"/>
        <v>0.46107757676957717</v>
      </c>
      <c r="R551" s="4">
        <f t="shared" si="261"/>
        <v>88445.071069793426</v>
      </c>
      <c r="S551">
        <f t="shared" ref="S551:S614" si="272">R551/1000^3</f>
        <v>8.8445071069793426E-5</v>
      </c>
      <c r="T551" s="41">
        <f t="shared" ref="T551:T614" si="273">(vc/1000^3-S551)</f>
        <v>2.3411795463753861E-4</v>
      </c>
      <c r="U551" s="42">
        <f t="shared" si="262"/>
        <v>0.15871910228829778</v>
      </c>
      <c r="V551" s="42">
        <f t="shared" si="263"/>
        <v>0.602634042737477</v>
      </c>
      <c r="W551" s="42">
        <f t="shared" si="264"/>
        <v>0.59743867305697262</v>
      </c>
      <c r="X551" s="42">
        <f t="shared" si="265"/>
        <v>5.1953696805043803E-3</v>
      </c>
      <c r="Y551" s="42">
        <f t="shared" si="269"/>
        <v>3.6497677768743408E-3</v>
      </c>
      <c r="Z551" s="10">
        <f t="shared" si="266"/>
        <v>15.589439872413505</v>
      </c>
      <c r="AA551">
        <f t="shared" ref="AA551:AA614" si="274">Z551*rat*to+patm*1000000</f>
        <v>4981909.527468984</v>
      </c>
      <c r="AB551" s="10">
        <f t="shared" ref="AB551:AB614" si="275">AA551/1000000</f>
        <v>4.981909527468984</v>
      </c>
      <c r="AC551" s="10">
        <f t="shared" ref="AC551:AC614" si="276">AB551-patm</f>
        <v>4.880909527468984</v>
      </c>
      <c r="AD551" s="3">
        <f t="shared" ref="AD551:AD614" si="277">AC551*1000000/6895</f>
        <v>707.89115699332615</v>
      </c>
      <c r="AI551" s="94">
        <f t="shared" ref="AI551:AI614" si="278">($M551-patm)*1000000*$I551/SQRT(rat*to)*SQRT(k)*(2/(k+1))^((k+1)/2/(k-1))</f>
        <v>0.59743867305697262</v>
      </c>
    </row>
    <row r="552" spans="2:35">
      <c r="B552" s="39">
        <f t="shared" ref="B552:B615" si="279">1+B551</f>
        <v>524</v>
      </c>
      <c r="C552" s="42">
        <f t="shared" ref="C552:C615" si="280">xincp+C551</f>
        <v>6.2201438848925648</v>
      </c>
      <c r="D552" s="10">
        <f t="shared" ref="D552:D615" si="281">(F552-E552)/2</f>
        <v>3.6798561151074622</v>
      </c>
      <c r="E552" s="40">
        <f t="shared" ref="E552:E615" si="282">E551+ci*2*xincp</f>
        <v>29.440287769785073</v>
      </c>
      <c r="F552" s="40">
        <f t="shared" ref="F552:F615" si="283">F551-osi*2*xincp</f>
        <v>36.799999999999997</v>
      </c>
      <c r="G552" s="3">
        <f t="shared" ref="G552:G615" si="284">G551-ei*n*2*xincp</f>
        <v>230.23884892085971</v>
      </c>
      <c r="H552" s="3">
        <f t="shared" ref="H552:H615" si="285">PI()/4*(dto+erate*(two-D552)/two)^2</f>
        <v>107.82541057508477</v>
      </c>
      <c r="I552">
        <f t="shared" si="270"/>
        <v>1.0782541057508477E-4</v>
      </c>
      <c r="J552" s="4">
        <f t="shared" ref="J552:J615" si="286">PI()/4*dc^2-PI()/4*(F552^2-E552^2)</f>
        <v>692.32105428449381</v>
      </c>
      <c r="K552" s="40">
        <f t="shared" ref="K552:K615" si="287">J552/H552</f>
        <v>6.4207597317924661</v>
      </c>
      <c r="L552" s="40">
        <f t="shared" si="271"/>
        <v>0</v>
      </c>
      <c r="M552" s="10">
        <f t="shared" ref="M552:M615" si="288">AB551</f>
        <v>4.981909527468984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13.786350609824154</v>
      </c>
      <c r="Q552" s="42">
        <f t="shared" ref="Q552:Q615" si="290">xincp/P552+Q551</f>
        <v>0.46193860982561047</v>
      </c>
      <c r="R552" s="4">
        <f t="shared" ref="R552:R615" si="291">PI()/4*(F552^2-E552^2)*G552</f>
        <v>88155.929855481474</v>
      </c>
      <c r="S552">
        <f t="shared" si="272"/>
        <v>8.8155929855481471E-5</v>
      </c>
      <c r="T552" s="41">
        <f t="shared" si="273"/>
        <v>2.3440709585185055E-4</v>
      </c>
      <c r="U552" s="42">
        <f t="shared" ref="U552:U615" si="292">rhopgrain*R552/1000^2</f>
        <v>0.15820022392215424</v>
      </c>
      <c r="V552" s="42">
        <f t="shared" ref="V552:V615" si="293">(U551-U552)/(Q552-Q551)</f>
        <v>0.60262304972814551</v>
      </c>
      <c r="W552" s="42">
        <f t="shared" ref="W552:W615" si="294">IF(V552&lt;AI552,IF(AB551&gt;pbd,AI552,0),AI552)</f>
        <v>0.59743306026374188</v>
      </c>
      <c r="X552" s="42">
        <f t="shared" ref="X552:X615" si="295">V552-W552</f>
        <v>5.1899894644036326E-3</v>
      </c>
      <c r="Y552" s="42">
        <f t="shared" si="269"/>
        <v>3.654236529363657E-3</v>
      </c>
      <c r="Z552" s="10">
        <f t="shared" ref="Z552:Z615" si="296">Y552/T552</f>
        <v>15.589274360846138</v>
      </c>
      <c r="AA552">
        <f t="shared" si="274"/>
        <v>4981857.7073271004</v>
      </c>
      <c r="AB552" s="10">
        <f t="shared" si="275"/>
        <v>4.9818577073271006</v>
      </c>
      <c r="AC552" s="10">
        <f t="shared" si="276"/>
        <v>4.8808577073271007</v>
      </c>
      <c r="AD552" s="3">
        <f t="shared" si="277"/>
        <v>707.8836413817404</v>
      </c>
      <c r="AI552" s="94">
        <f t="shared" si="278"/>
        <v>0.59743306026374188</v>
      </c>
    </row>
    <row r="553" spans="2:35">
      <c r="B553" s="39">
        <f t="shared" si="279"/>
        <v>525</v>
      </c>
      <c r="C553" s="42">
        <f t="shared" si="280"/>
        <v>6.2320143884896879</v>
      </c>
      <c r="D553" s="10">
        <f t="shared" si="281"/>
        <v>3.6679856115103391</v>
      </c>
      <c r="E553" s="40">
        <f t="shared" si="282"/>
        <v>29.464028776979319</v>
      </c>
      <c r="F553" s="40">
        <f t="shared" si="283"/>
        <v>36.799999999999997</v>
      </c>
      <c r="G553" s="3">
        <f t="shared" si="284"/>
        <v>230.14388489208272</v>
      </c>
      <c r="H553" s="3">
        <f t="shared" si="285"/>
        <v>107.82541057508477</v>
      </c>
      <c r="I553">
        <f t="shared" si="270"/>
        <v>1.0782541057508477E-4</v>
      </c>
      <c r="J553" s="4">
        <f t="shared" si="286"/>
        <v>693.41939262050573</v>
      </c>
      <c r="K553" s="40">
        <f t="shared" si="287"/>
        <v>6.4309459979996051</v>
      </c>
      <c r="L553" s="40">
        <f t="shared" si="271"/>
        <v>0</v>
      </c>
      <c r="M553" s="10">
        <f t="shared" si="288"/>
        <v>4.9818577073271006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13.786304864753605</v>
      </c>
      <c r="Q553" s="42">
        <f t="shared" si="290"/>
        <v>0.46279964573868326</v>
      </c>
      <c r="R553" s="4">
        <f t="shared" si="291"/>
        <v>87866.793318908909</v>
      </c>
      <c r="S553">
        <f t="shared" si="272"/>
        <v>8.7866793318908912E-5</v>
      </c>
      <c r="T553" s="41">
        <f t="shared" si="273"/>
        <v>2.3469623238842312E-4</v>
      </c>
      <c r="U553" s="42">
        <f t="shared" si="292"/>
        <v>0.15768135395044799</v>
      </c>
      <c r="V553" s="42">
        <f t="shared" si="293"/>
        <v>0.60261130090909676</v>
      </c>
      <c r="W553" s="42">
        <f t="shared" si="294"/>
        <v>0.59742671737502928</v>
      </c>
      <c r="X553" s="42">
        <f t="shared" si="295"/>
        <v>5.1845835340674773E-3</v>
      </c>
      <c r="Y553" s="42">
        <f t="shared" si="269"/>
        <v>3.6587006419808148E-3</v>
      </c>
      <c r="Z553" s="10">
        <f t="shared" si="296"/>
        <v>15.589089798108271</v>
      </c>
      <c r="AA553">
        <f t="shared" si="274"/>
        <v>4981799.9224398276</v>
      </c>
      <c r="AB553" s="10">
        <f t="shared" si="275"/>
        <v>4.9817999224398273</v>
      </c>
      <c r="AC553" s="10">
        <f t="shared" si="276"/>
        <v>4.8807999224398273</v>
      </c>
      <c r="AD553" s="3">
        <f t="shared" si="277"/>
        <v>707.87526068742966</v>
      </c>
      <c r="AI553" s="94">
        <f t="shared" si="278"/>
        <v>0.59742671737502928</v>
      </c>
    </row>
    <row r="554" spans="2:35">
      <c r="B554" s="39">
        <f t="shared" si="279"/>
        <v>526</v>
      </c>
      <c r="C554" s="42">
        <f t="shared" si="280"/>
        <v>6.2438848920868111</v>
      </c>
      <c r="D554" s="10">
        <f t="shared" si="281"/>
        <v>3.6561151079132159</v>
      </c>
      <c r="E554" s="40">
        <f t="shared" si="282"/>
        <v>29.487769784173565</v>
      </c>
      <c r="F554" s="40">
        <f t="shared" si="283"/>
        <v>36.799999999999997</v>
      </c>
      <c r="G554" s="3">
        <f t="shared" si="284"/>
        <v>230.04892086330574</v>
      </c>
      <c r="H554" s="3">
        <f t="shared" si="285"/>
        <v>107.82541057508477</v>
      </c>
      <c r="I554">
        <f t="shared" si="270"/>
        <v>1.0782541057508477E-4</v>
      </c>
      <c r="J554" s="4">
        <f t="shared" si="286"/>
        <v>694.51861631296902</v>
      </c>
      <c r="K554" s="40">
        <f t="shared" si="287"/>
        <v>6.4411404752253407</v>
      </c>
      <c r="L554" s="40">
        <f t="shared" si="271"/>
        <v>0</v>
      </c>
      <c r="M554" s="10">
        <f t="shared" si="288"/>
        <v>4.9817999224398273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13.786253853825205</v>
      </c>
      <c r="Q554" s="42">
        <f t="shared" si="290"/>
        <v>0.46366068483770068</v>
      </c>
      <c r="R554" s="4">
        <f t="shared" si="291"/>
        <v>87577.661712306799</v>
      </c>
      <c r="S554">
        <f t="shared" si="272"/>
        <v>8.7577661712306794E-5</v>
      </c>
      <c r="T554" s="41">
        <f t="shared" si="273"/>
        <v>2.3498536399502526E-4</v>
      </c>
      <c r="U554" s="42">
        <f t="shared" si="292"/>
        <v>0.15716249282582018</v>
      </c>
      <c r="V554" s="42">
        <f t="shared" si="293"/>
        <v>0.60259879629150759</v>
      </c>
      <c r="W554" s="42">
        <f t="shared" si="294"/>
        <v>0.5974196443895855</v>
      </c>
      <c r="X554" s="42">
        <f t="shared" si="295"/>
        <v>5.1791519019220855E-3</v>
      </c>
      <c r="Y554" s="42">
        <f t="shared" si="269"/>
        <v>3.6631600942681202E-3</v>
      </c>
      <c r="Z554" s="10">
        <f t="shared" si="296"/>
        <v>15.588886184186649</v>
      </c>
      <c r="AA554">
        <f t="shared" si="274"/>
        <v>4981736.1728030154</v>
      </c>
      <c r="AB554" s="10">
        <f t="shared" si="275"/>
        <v>4.9817361728030152</v>
      </c>
      <c r="AC554" s="10">
        <f t="shared" si="276"/>
        <v>4.8807361728030152</v>
      </c>
      <c r="AD554" s="3">
        <f t="shared" si="277"/>
        <v>707.86601490979194</v>
      </c>
      <c r="AI554" s="94">
        <f t="shared" si="278"/>
        <v>0.5974196443895855</v>
      </c>
    </row>
    <row r="555" spans="2:35">
      <c r="B555" s="39">
        <f t="shared" si="279"/>
        <v>527</v>
      </c>
      <c r="C555" s="42">
        <f t="shared" si="280"/>
        <v>6.2557553956839342</v>
      </c>
      <c r="D555" s="10">
        <f t="shared" si="281"/>
        <v>3.6442446043160928</v>
      </c>
      <c r="E555" s="40">
        <f t="shared" si="282"/>
        <v>29.511510791367812</v>
      </c>
      <c r="F555" s="40">
        <f t="shared" si="283"/>
        <v>36.799999999999997</v>
      </c>
      <c r="G555" s="3">
        <f t="shared" si="284"/>
        <v>229.95395683452875</v>
      </c>
      <c r="H555" s="3">
        <f t="shared" si="285"/>
        <v>107.82541057508477</v>
      </c>
      <c r="I555">
        <f t="shared" si="270"/>
        <v>1.0782541057508477E-4</v>
      </c>
      <c r="J555" s="4">
        <f t="shared" si="286"/>
        <v>695.61872536188378</v>
      </c>
      <c r="K555" s="40">
        <f t="shared" si="287"/>
        <v>6.451343163469673</v>
      </c>
      <c r="L555" s="40">
        <f t="shared" si="271"/>
        <v>0</v>
      </c>
      <c r="M555" s="10">
        <f t="shared" si="288"/>
        <v>4.9817361728030152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13.786197576910505</v>
      </c>
      <c r="Q555" s="42">
        <f t="shared" si="290"/>
        <v>0.46452172745158316</v>
      </c>
      <c r="R555" s="4">
        <f t="shared" si="291"/>
        <v>87288.535287906197</v>
      </c>
      <c r="S555">
        <f t="shared" si="272"/>
        <v>8.7288535287906199E-5</v>
      </c>
      <c r="T555" s="41">
        <f t="shared" si="273"/>
        <v>2.3527449041942582E-4</v>
      </c>
      <c r="U555" s="42">
        <f t="shared" si="292"/>
        <v>0.15664364100091205</v>
      </c>
      <c r="V555" s="42">
        <f t="shared" si="293"/>
        <v>0.60258553588724606</v>
      </c>
      <c r="W555" s="42">
        <f t="shared" si="294"/>
        <v>0.59741184130690239</v>
      </c>
      <c r="X555" s="42">
        <f t="shared" si="295"/>
        <v>5.1736945803436685E-3</v>
      </c>
      <c r="Y555" s="42">
        <f t="shared" si="269"/>
        <v>3.6676148657730089E-3</v>
      </c>
      <c r="Z555" s="10">
        <f t="shared" si="296"/>
        <v>15.588663519086667</v>
      </c>
      <c r="AA555">
        <f t="shared" si="274"/>
        <v>4981666.4584183535</v>
      </c>
      <c r="AB555" s="10">
        <f t="shared" si="275"/>
        <v>4.9816664584183536</v>
      </c>
      <c r="AC555" s="10">
        <f t="shared" si="276"/>
        <v>4.8806664584183537</v>
      </c>
      <c r="AD555" s="3">
        <f t="shared" si="277"/>
        <v>707.85590404907225</v>
      </c>
      <c r="AI555" s="94">
        <f t="shared" si="278"/>
        <v>0.59741184130690239</v>
      </c>
    </row>
    <row r="556" spans="2:35">
      <c r="B556" s="39">
        <f t="shared" si="279"/>
        <v>528</v>
      </c>
      <c r="C556" s="42">
        <f t="shared" si="280"/>
        <v>6.2676258992810574</v>
      </c>
      <c r="D556" s="10">
        <f t="shared" si="281"/>
        <v>3.6323741007189696</v>
      </c>
      <c r="E556" s="40">
        <f t="shared" si="282"/>
        <v>29.535251798562058</v>
      </c>
      <c r="F556" s="40">
        <f t="shared" si="283"/>
        <v>36.799999999999997</v>
      </c>
      <c r="G556" s="3">
        <f t="shared" si="284"/>
        <v>229.85899280575177</v>
      </c>
      <c r="H556" s="3">
        <f t="shared" si="285"/>
        <v>107.82541057508477</v>
      </c>
      <c r="I556">
        <f t="shared" si="270"/>
        <v>1.0782541057508477E-4</v>
      </c>
      <c r="J556" s="4">
        <f t="shared" si="286"/>
        <v>696.71971976725013</v>
      </c>
      <c r="K556" s="40">
        <f t="shared" si="287"/>
        <v>6.4615540627326045</v>
      </c>
      <c r="L556" s="40">
        <f t="shared" si="271"/>
        <v>0</v>
      </c>
      <c r="M556" s="10">
        <f t="shared" si="288"/>
        <v>4.9816664584183536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13.786136033873323</v>
      </c>
      <c r="Q556" s="42">
        <f t="shared" si="290"/>
        <v>0.46538277390926763</v>
      </c>
      <c r="R556" s="4">
        <f t="shared" si="291"/>
        <v>86999.414297938129</v>
      </c>
      <c r="S556">
        <f t="shared" si="272"/>
        <v>8.6999414297938131E-5</v>
      </c>
      <c r="T556" s="41">
        <f t="shared" si="273"/>
        <v>2.3556361140939392E-4</v>
      </c>
      <c r="U556" s="42">
        <f t="shared" si="292"/>
        <v>0.15612479892836484</v>
      </c>
      <c r="V556" s="42">
        <f t="shared" si="293"/>
        <v>0.60257151970925882</v>
      </c>
      <c r="W556" s="42">
        <f t="shared" si="294"/>
        <v>0.59740330812718689</v>
      </c>
      <c r="X556" s="42">
        <f t="shared" si="295"/>
        <v>5.1682115820719243E-3</v>
      </c>
      <c r="Y556" s="42">
        <f t="shared" si="269"/>
        <v>3.6720649360483157E-3</v>
      </c>
      <c r="Z556" s="10">
        <f t="shared" si="296"/>
        <v>15.588421802833166</v>
      </c>
      <c r="AA556">
        <f t="shared" si="274"/>
        <v>4981590.7792936182</v>
      </c>
      <c r="AB556" s="10">
        <f t="shared" si="275"/>
        <v>4.9815907792936178</v>
      </c>
      <c r="AC556" s="10">
        <f t="shared" si="276"/>
        <v>4.8805907792936178</v>
      </c>
      <c r="AD556" s="3">
        <f t="shared" si="277"/>
        <v>707.84492810639858</v>
      </c>
      <c r="AI556" s="94">
        <f t="shared" si="278"/>
        <v>0.59740330812718689</v>
      </c>
    </row>
    <row r="557" spans="2:35">
      <c r="B557" s="39">
        <f t="shared" si="279"/>
        <v>529</v>
      </c>
      <c r="C557" s="42">
        <f t="shared" si="280"/>
        <v>6.2794964028781806</v>
      </c>
      <c r="D557" s="10">
        <f t="shared" si="281"/>
        <v>3.6205035971218464</v>
      </c>
      <c r="E557" s="40">
        <f t="shared" si="282"/>
        <v>29.558992805756304</v>
      </c>
      <c r="F557" s="40">
        <f t="shared" si="283"/>
        <v>36.799999999999997</v>
      </c>
      <c r="G557" s="3">
        <f t="shared" si="284"/>
        <v>229.76402877697478</v>
      </c>
      <c r="H557" s="3">
        <f t="shared" si="285"/>
        <v>107.82541057508477</v>
      </c>
      <c r="I557">
        <f t="shared" si="270"/>
        <v>1.0782541057508477E-4</v>
      </c>
      <c r="J557" s="4">
        <f t="shared" si="286"/>
        <v>697.82159952906773</v>
      </c>
      <c r="K557" s="40">
        <f t="shared" si="287"/>
        <v>6.4717731730141299</v>
      </c>
      <c r="L557" s="40">
        <f t="shared" si="271"/>
        <v>0</v>
      </c>
      <c r="M557" s="10">
        <f t="shared" si="288"/>
        <v>4.9815907792936178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13.786069224569971</v>
      </c>
      <c r="Q557" s="42">
        <f t="shared" si="290"/>
        <v>0.46624382453970892</v>
      </c>
      <c r="R557" s="4">
        <f t="shared" si="291"/>
        <v>86710.298994633689</v>
      </c>
      <c r="S557">
        <f t="shared" si="272"/>
        <v>8.6710298994633687E-5</v>
      </c>
      <c r="T557" s="41">
        <f t="shared" si="273"/>
        <v>2.3585272671269836E-4</v>
      </c>
      <c r="U557" s="42">
        <f t="shared" si="292"/>
        <v>0.15560596706081989</v>
      </c>
      <c r="V557" s="42">
        <f t="shared" si="293"/>
        <v>0.60255674777109325</v>
      </c>
      <c r="W557" s="42">
        <f t="shared" si="294"/>
        <v>0.59739404485139069</v>
      </c>
      <c r="X557" s="42">
        <f t="shared" si="295"/>
        <v>5.1627029197025553E-3</v>
      </c>
      <c r="Y557" s="42">
        <f t="shared" si="269"/>
        <v>3.6765102846521066E-3</v>
      </c>
      <c r="Z557" s="10">
        <f t="shared" si="296"/>
        <v>15.588161035469438</v>
      </c>
      <c r="AA557">
        <f t="shared" si="274"/>
        <v>4981509.135442364</v>
      </c>
      <c r="AB557" s="10">
        <f t="shared" si="275"/>
        <v>4.981509135442364</v>
      </c>
      <c r="AC557" s="10">
        <f t="shared" si="276"/>
        <v>4.880509135442364</v>
      </c>
      <c r="AD557" s="3">
        <f t="shared" si="277"/>
        <v>707.83308708373659</v>
      </c>
      <c r="AI557" s="94">
        <f t="shared" si="278"/>
        <v>0.59739404485139069</v>
      </c>
    </row>
    <row r="558" spans="2:35">
      <c r="B558" s="39">
        <f t="shared" si="279"/>
        <v>530</v>
      </c>
      <c r="C558" s="42">
        <f t="shared" si="280"/>
        <v>6.2913669064753037</v>
      </c>
      <c r="D558" s="10">
        <f t="shared" si="281"/>
        <v>3.6086330935247233</v>
      </c>
      <c r="E558" s="40">
        <f t="shared" si="282"/>
        <v>29.582733812950551</v>
      </c>
      <c r="F558" s="40">
        <f t="shared" si="283"/>
        <v>36.799999999999997</v>
      </c>
      <c r="G558" s="3">
        <f t="shared" si="284"/>
        <v>229.6690647481978</v>
      </c>
      <c r="H558" s="3">
        <f t="shared" si="285"/>
        <v>107.82541057508477</v>
      </c>
      <c r="I558">
        <f t="shared" si="270"/>
        <v>1.0782541057508477E-4</v>
      </c>
      <c r="J558" s="4">
        <f t="shared" si="286"/>
        <v>698.92436464733692</v>
      </c>
      <c r="K558" s="40">
        <f t="shared" si="287"/>
        <v>6.4820004943142537</v>
      </c>
      <c r="L558" s="40">
        <f t="shared" si="271"/>
        <v>0</v>
      </c>
      <c r="M558" s="10">
        <f t="shared" si="288"/>
        <v>4.981509135442364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13.785997148848969</v>
      </c>
      <c r="Q558" s="42">
        <f t="shared" si="290"/>
        <v>0.4671048796718808</v>
      </c>
      <c r="R558" s="4">
        <f t="shared" si="291"/>
        <v>86421.189630223875</v>
      </c>
      <c r="S558">
        <f t="shared" si="272"/>
        <v>8.6421189630223868E-5</v>
      </c>
      <c r="T558" s="41">
        <f t="shared" si="273"/>
        <v>2.3614183607710817E-4</v>
      </c>
      <c r="U558" s="42">
        <f t="shared" si="292"/>
        <v>0.15508714585091826</v>
      </c>
      <c r="V558" s="42">
        <f t="shared" si="293"/>
        <v>0.60254122008770428</v>
      </c>
      <c r="W558" s="42">
        <f t="shared" si="294"/>
        <v>0.59738405148117324</v>
      </c>
      <c r="X558" s="42">
        <f t="shared" si="295"/>
        <v>5.1571686065310374E-3</v>
      </c>
      <c r="Y558" s="42">
        <f t="shared" si="269"/>
        <v>3.680950891148236E-3</v>
      </c>
      <c r="Z558" s="10">
        <f t="shared" si="296"/>
        <v>15.587881217059238</v>
      </c>
      <c r="AA558">
        <f t="shared" si="274"/>
        <v>4981421.526884553</v>
      </c>
      <c r="AB558" s="10">
        <f t="shared" si="275"/>
        <v>4.981421526884553</v>
      </c>
      <c r="AC558" s="10">
        <f t="shared" si="276"/>
        <v>4.880421526884553</v>
      </c>
      <c r="AD558" s="3">
        <f t="shared" si="277"/>
        <v>707.82038098398164</v>
      </c>
      <c r="AI558" s="94">
        <f t="shared" si="278"/>
        <v>0.59738405148117324</v>
      </c>
    </row>
    <row r="559" spans="2:35">
      <c r="B559" s="39">
        <f t="shared" si="279"/>
        <v>531</v>
      </c>
      <c r="C559" s="42">
        <f t="shared" si="280"/>
        <v>6.3032374100724269</v>
      </c>
      <c r="D559" s="10">
        <f t="shared" si="281"/>
        <v>3.5967625899276001</v>
      </c>
      <c r="E559" s="40">
        <f t="shared" si="282"/>
        <v>29.606474820144797</v>
      </c>
      <c r="F559" s="40">
        <f t="shared" si="283"/>
        <v>36.799999999999997</v>
      </c>
      <c r="G559" s="3">
        <f t="shared" si="284"/>
        <v>229.57410071942081</v>
      </c>
      <c r="H559" s="3">
        <f t="shared" si="285"/>
        <v>107.82541057508477</v>
      </c>
      <c r="I559">
        <f t="shared" si="270"/>
        <v>1.0782541057508477E-4</v>
      </c>
      <c r="J559" s="4">
        <f t="shared" si="286"/>
        <v>700.02801512205747</v>
      </c>
      <c r="K559" s="40">
        <f t="shared" si="287"/>
        <v>6.4922360266329742</v>
      </c>
      <c r="L559" s="40">
        <f t="shared" si="271"/>
        <v>0</v>
      </c>
      <c r="M559" s="10">
        <f t="shared" si="288"/>
        <v>4.981421526884553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13.785919806551604</v>
      </c>
      <c r="Q559" s="42">
        <f t="shared" si="290"/>
        <v>0.46796593963477728</v>
      </c>
      <c r="R559" s="4">
        <f t="shared" si="291"/>
        <v>86132.086456939753</v>
      </c>
      <c r="S559">
        <f t="shared" si="272"/>
        <v>8.6132086456939747E-5</v>
      </c>
      <c r="T559" s="41">
        <f t="shared" si="273"/>
        <v>2.3643093925039229E-4</v>
      </c>
      <c r="U559" s="42">
        <f t="shared" si="292"/>
        <v>0.15456833575130122</v>
      </c>
      <c r="V559" s="42">
        <f t="shared" si="293"/>
        <v>0.60252493667437812</v>
      </c>
      <c r="W559" s="42">
        <f t="shared" si="294"/>
        <v>0.59737332801897747</v>
      </c>
      <c r="X559" s="42">
        <f t="shared" si="295"/>
        <v>5.1516086554006524E-3</v>
      </c>
      <c r="Y559" s="42">
        <f t="shared" si="269"/>
        <v>3.6853867351059125E-3</v>
      </c>
      <c r="Z559" s="10">
        <f t="shared" si="296"/>
        <v>15.587582347684632</v>
      </c>
      <c r="AA559">
        <f t="shared" si="274"/>
        <v>4981327.9536458785</v>
      </c>
      <c r="AB559" s="10">
        <f t="shared" si="275"/>
        <v>4.9813279536458781</v>
      </c>
      <c r="AC559" s="10">
        <f t="shared" si="276"/>
        <v>4.8803279536458781</v>
      </c>
      <c r="AD559" s="3">
        <f t="shared" si="277"/>
        <v>707.80680981085982</v>
      </c>
      <c r="AI559" s="94">
        <f t="shared" si="278"/>
        <v>0.59737332801897747</v>
      </c>
    </row>
    <row r="560" spans="2:35">
      <c r="B560" s="39">
        <f t="shared" si="279"/>
        <v>532</v>
      </c>
      <c r="C560" s="42">
        <f t="shared" si="280"/>
        <v>6.31510791366955</v>
      </c>
      <c r="D560" s="10">
        <f t="shared" si="281"/>
        <v>3.584892086330477</v>
      </c>
      <c r="E560" s="40">
        <f t="shared" si="282"/>
        <v>29.630215827339043</v>
      </c>
      <c r="F560" s="40">
        <f t="shared" si="283"/>
        <v>36.799999999999997</v>
      </c>
      <c r="G560" s="3">
        <f t="shared" si="284"/>
        <v>229.47913669064383</v>
      </c>
      <c r="H560" s="3">
        <f t="shared" si="285"/>
        <v>107.82541057508477</v>
      </c>
      <c r="I560">
        <f t="shared" si="270"/>
        <v>1.0782541057508477E-4</v>
      </c>
      <c r="J560" s="4">
        <f t="shared" si="286"/>
        <v>701.13255095322961</v>
      </c>
      <c r="K560" s="40">
        <f t="shared" si="287"/>
        <v>6.502479769970293</v>
      </c>
      <c r="L560" s="40">
        <f t="shared" si="271"/>
        <v>0</v>
      </c>
      <c r="M560" s="10">
        <f t="shared" si="288"/>
        <v>4.9813279536458781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13.785837197511333</v>
      </c>
      <c r="Q560" s="42">
        <f t="shared" si="290"/>
        <v>0.4688270047574139</v>
      </c>
      <c r="R560" s="4">
        <f t="shared" si="291"/>
        <v>85842.989727012362</v>
      </c>
      <c r="S560">
        <f t="shared" si="272"/>
        <v>8.5842989727012364E-5</v>
      </c>
      <c r="T560" s="41">
        <f t="shared" si="273"/>
        <v>2.3672003598031969E-4</v>
      </c>
      <c r="U560" s="42">
        <f t="shared" si="292"/>
        <v>0.15404953721461004</v>
      </c>
      <c r="V560" s="42">
        <f t="shared" si="293"/>
        <v>0.60250789754739542</v>
      </c>
      <c r="W560" s="42">
        <f t="shared" si="294"/>
        <v>0.59736187446794864</v>
      </c>
      <c r="X560" s="42">
        <f t="shared" si="295"/>
        <v>5.1460230794467821E-3</v>
      </c>
      <c r="Y560" s="42">
        <f t="shared" si="269"/>
        <v>3.6898177960999071E-3</v>
      </c>
      <c r="Z560" s="10">
        <f t="shared" si="296"/>
        <v>15.587264427446561</v>
      </c>
      <c r="AA560">
        <f t="shared" si="274"/>
        <v>4981228.4157579439</v>
      </c>
      <c r="AB560" s="10">
        <f t="shared" si="275"/>
        <v>4.9812284157579443</v>
      </c>
      <c r="AC560" s="10">
        <f t="shared" si="276"/>
        <v>4.8802284157579443</v>
      </c>
      <c r="AD560" s="3">
        <f t="shared" si="277"/>
        <v>707.79237356895487</v>
      </c>
      <c r="AI560" s="94">
        <f t="shared" si="278"/>
        <v>0.59736187446794864</v>
      </c>
    </row>
    <row r="561" spans="2:35">
      <c r="B561" s="39">
        <f t="shared" si="279"/>
        <v>533</v>
      </c>
      <c r="C561" s="42">
        <f t="shared" si="280"/>
        <v>6.3269784172666732</v>
      </c>
      <c r="D561" s="10">
        <f t="shared" si="281"/>
        <v>3.5730215827333538</v>
      </c>
      <c r="E561" s="40">
        <f t="shared" si="282"/>
        <v>29.65395683453329</v>
      </c>
      <c r="F561" s="40">
        <f t="shared" si="283"/>
        <v>36.799999999999997</v>
      </c>
      <c r="G561" s="3">
        <f t="shared" si="284"/>
        <v>229.38417266186684</v>
      </c>
      <c r="H561" s="3">
        <f t="shared" si="285"/>
        <v>107.82541057508477</v>
      </c>
      <c r="I561">
        <f t="shared" si="270"/>
        <v>1.0782541057508477E-4</v>
      </c>
      <c r="J561" s="4">
        <f t="shared" si="286"/>
        <v>702.23797214085334</v>
      </c>
      <c r="K561" s="40">
        <f t="shared" si="287"/>
        <v>6.5127317243262093</v>
      </c>
      <c r="L561" s="40">
        <f t="shared" si="271"/>
        <v>0</v>
      </c>
      <c r="M561" s="10">
        <f t="shared" si="288"/>
        <v>4.9812284157579443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13.78574932155394</v>
      </c>
      <c r="Q561" s="42">
        <f t="shared" si="290"/>
        <v>0.46968807536882884</v>
      </c>
      <c r="R561" s="4">
        <f t="shared" si="291"/>
        <v>85553.899692672756</v>
      </c>
      <c r="S561">
        <f t="shared" si="272"/>
        <v>8.5553899692672751E-5</v>
      </c>
      <c r="T561" s="41">
        <f t="shared" si="273"/>
        <v>2.3700912601465929E-4</v>
      </c>
      <c r="U561" s="42">
        <f t="shared" si="292"/>
        <v>0.15353075069348587</v>
      </c>
      <c r="V561" s="42">
        <f t="shared" si="293"/>
        <v>0.60249010272418746</v>
      </c>
      <c r="W561" s="42">
        <f t="shared" si="294"/>
        <v>0.59734969083195499</v>
      </c>
      <c r="X561" s="42">
        <f t="shared" si="295"/>
        <v>5.140411892232466E-3</v>
      </c>
      <c r="Y561" s="42">
        <f t="shared" si="269"/>
        <v>3.6942440537108762E-3</v>
      </c>
      <c r="Z561" s="10">
        <f t="shared" si="296"/>
        <v>15.586927456465887</v>
      </c>
      <c r="AA561">
        <f t="shared" si="274"/>
        <v>4981122.9132585917</v>
      </c>
      <c r="AB561" s="10">
        <f t="shared" si="275"/>
        <v>4.9811229132585915</v>
      </c>
      <c r="AC561" s="10">
        <f t="shared" si="276"/>
        <v>4.8801229132585915</v>
      </c>
      <c r="AD561" s="3">
        <f t="shared" si="277"/>
        <v>707.77707226375514</v>
      </c>
      <c r="AI561" s="94">
        <f t="shared" si="278"/>
        <v>0.59734969083195499</v>
      </c>
    </row>
    <row r="562" spans="2:35">
      <c r="B562" s="39">
        <f t="shared" si="279"/>
        <v>534</v>
      </c>
      <c r="C562" s="42">
        <f t="shared" si="280"/>
        <v>6.3388489208637964</v>
      </c>
      <c r="D562" s="10">
        <f t="shared" si="281"/>
        <v>3.5611510791362306</v>
      </c>
      <c r="E562" s="40">
        <f t="shared" si="282"/>
        <v>29.677697841727536</v>
      </c>
      <c r="F562" s="40">
        <f t="shared" si="283"/>
        <v>36.799999999999997</v>
      </c>
      <c r="G562" s="3">
        <f t="shared" si="284"/>
        <v>229.28920863308986</v>
      </c>
      <c r="H562" s="3">
        <f t="shared" si="285"/>
        <v>107.82541057508477</v>
      </c>
      <c r="I562">
        <f t="shared" si="270"/>
        <v>1.0782541057508477E-4</v>
      </c>
      <c r="J562" s="4">
        <f t="shared" si="286"/>
        <v>703.34427868492833</v>
      </c>
      <c r="K562" s="40">
        <f t="shared" si="287"/>
        <v>6.5229918897007213</v>
      </c>
      <c r="L562" s="40">
        <f t="shared" si="271"/>
        <v>0</v>
      </c>
      <c r="M562" s="10">
        <f t="shared" si="288"/>
        <v>4.9811229132585915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13.78565617849782</v>
      </c>
      <c r="Q562" s="42">
        <f t="shared" si="290"/>
        <v>0.47054915179808421</v>
      </c>
      <c r="R562" s="4">
        <f t="shared" si="291"/>
        <v>85264.816606151973</v>
      </c>
      <c r="S562">
        <f t="shared" si="272"/>
        <v>8.5264816606151977E-5</v>
      </c>
      <c r="T562" s="41">
        <f t="shared" si="273"/>
        <v>2.3729820910118005E-4</v>
      </c>
      <c r="U562" s="42">
        <f t="shared" si="292"/>
        <v>0.15301197664057001</v>
      </c>
      <c r="V562" s="42">
        <f t="shared" si="293"/>
        <v>0.60247155222270377</v>
      </c>
      <c r="W562" s="42">
        <f t="shared" si="294"/>
        <v>0.59733677711562838</v>
      </c>
      <c r="X562" s="42">
        <f t="shared" si="295"/>
        <v>5.1347751070753844E-3</v>
      </c>
      <c r="Y562" s="42">
        <f t="shared" si="269"/>
        <v>3.6986654875251061E-3</v>
      </c>
      <c r="Z562" s="10">
        <f t="shared" si="296"/>
        <v>15.586571434881989</v>
      </c>
      <c r="AA562">
        <f t="shared" si="274"/>
        <v>4981011.446191458</v>
      </c>
      <c r="AB562" s="10">
        <f t="shared" si="275"/>
        <v>4.9810114461914576</v>
      </c>
      <c r="AC562" s="10">
        <f t="shared" si="276"/>
        <v>4.8800114461914577</v>
      </c>
      <c r="AD562" s="3">
        <f t="shared" si="277"/>
        <v>707.76090590158924</v>
      </c>
      <c r="AI562" s="94">
        <f t="shared" si="278"/>
        <v>0.59733677711562838</v>
      </c>
    </row>
    <row r="563" spans="2:35">
      <c r="B563" s="39">
        <f t="shared" si="279"/>
        <v>535</v>
      </c>
      <c r="C563" s="42">
        <f t="shared" si="280"/>
        <v>6.3507194244609195</v>
      </c>
      <c r="D563" s="10">
        <f t="shared" si="281"/>
        <v>3.5492805755391075</v>
      </c>
      <c r="E563" s="40">
        <f t="shared" si="282"/>
        <v>29.701438848921782</v>
      </c>
      <c r="F563" s="40">
        <f t="shared" si="283"/>
        <v>36.799999999999997</v>
      </c>
      <c r="G563" s="3">
        <f t="shared" si="284"/>
        <v>229.19424460431287</v>
      </c>
      <c r="H563" s="3">
        <f t="shared" si="285"/>
        <v>107.82541057508477</v>
      </c>
      <c r="I563">
        <f t="shared" si="270"/>
        <v>1.0782541057508477E-4</v>
      </c>
      <c r="J563" s="4">
        <f t="shared" si="286"/>
        <v>704.45147058545479</v>
      </c>
      <c r="K563" s="40">
        <f t="shared" si="287"/>
        <v>6.5332602660938299</v>
      </c>
      <c r="L563" s="40">
        <f t="shared" si="271"/>
        <v>0</v>
      </c>
      <c r="M563" s="10">
        <f t="shared" si="288"/>
        <v>4.9810114461914576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13.785557768153588</v>
      </c>
      <c r="Q563" s="42">
        <f t="shared" si="290"/>
        <v>0.47141023437426738</v>
      </c>
      <c r="R563" s="4">
        <f t="shared" si="291"/>
        <v>84975.740719681096</v>
      </c>
      <c r="S563">
        <f t="shared" si="272"/>
        <v>8.4975740719681099E-5</v>
      </c>
      <c r="T563" s="41">
        <f t="shared" si="273"/>
        <v>2.3758728498765092E-4</v>
      </c>
      <c r="U563" s="42">
        <f t="shared" si="292"/>
        <v>0.1524932155085037</v>
      </c>
      <c r="V563" s="42">
        <f t="shared" si="293"/>
        <v>0.60245224606188963</v>
      </c>
      <c r="W563" s="42">
        <f t="shared" si="294"/>
        <v>0.59732313332431008</v>
      </c>
      <c r="X563" s="42">
        <f t="shared" si="295"/>
        <v>5.1291127375795442E-3</v>
      </c>
      <c r="Y563" s="42">
        <f t="shared" si="269"/>
        <v>3.7030820771347152E-3</v>
      </c>
      <c r="Z563" s="10">
        <f t="shared" si="296"/>
        <v>15.5861963628533</v>
      </c>
      <c r="AA563">
        <f t="shared" si="274"/>
        <v>4980894.014606148</v>
      </c>
      <c r="AB563" s="10">
        <f t="shared" si="275"/>
        <v>4.9808940146061484</v>
      </c>
      <c r="AC563" s="10">
        <f t="shared" si="276"/>
        <v>4.8798940146061485</v>
      </c>
      <c r="AD563" s="3">
        <f t="shared" si="277"/>
        <v>707.7438744896516</v>
      </c>
      <c r="AI563" s="94">
        <f t="shared" si="278"/>
        <v>0.59732313332431008</v>
      </c>
    </row>
    <row r="564" spans="2:35">
      <c r="B564" s="39">
        <f t="shared" si="279"/>
        <v>536</v>
      </c>
      <c r="C564" s="42">
        <f t="shared" si="280"/>
        <v>6.3625899280580427</v>
      </c>
      <c r="D564" s="10">
        <f t="shared" si="281"/>
        <v>3.5374100719419843</v>
      </c>
      <c r="E564" s="40">
        <f t="shared" si="282"/>
        <v>29.725179856116029</v>
      </c>
      <c r="F564" s="40">
        <f t="shared" si="283"/>
        <v>36.799999999999997</v>
      </c>
      <c r="G564" s="3">
        <f t="shared" si="284"/>
        <v>229.09928057553589</v>
      </c>
      <c r="H564" s="3">
        <f t="shared" si="285"/>
        <v>107.82541057508477</v>
      </c>
      <c r="I564">
        <f t="shared" si="270"/>
        <v>1.0782541057508477E-4</v>
      </c>
      <c r="J564" s="4">
        <f t="shared" si="286"/>
        <v>705.55954784243272</v>
      </c>
      <c r="K564" s="40">
        <f t="shared" si="287"/>
        <v>6.5435368535055352</v>
      </c>
      <c r="L564" s="40">
        <f t="shared" si="271"/>
        <v>0</v>
      </c>
      <c r="M564" s="10">
        <f t="shared" si="288"/>
        <v>4.9808940146061484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13.785454090324237</v>
      </c>
      <c r="Q564" s="42">
        <f t="shared" si="290"/>
        <v>0.47227132342649197</v>
      </c>
      <c r="R564" s="4">
        <f t="shared" si="291"/>
        <v>84686.672285491106</v>
      </c>
      <c r="S564">
        <f t="shared" si="272"/>
        <v>8.4686672285491107E-5</v>
      </c>
      <c r="T564" s="41">
        <f t="shared" si="273"/>
        <v>2.3787635342184093E-4</v>
      </c>
      <c r="U564" s="42">
        <f t="shared" si="292"/>
        <v>0.15197446774992807</v>
      </c>
      <c r="V564" s="42">
        <f t="shared" si="293"/>
        <v>0.60243218426185441</v>
      </c>
      <c r="W564" s="42">
        <f t="shared" si="294"/>
        <v>0.5973087594640718</v>
      </c>
      <c r="X564" s="42">
        <f t="shared" si="295"/>
        <v>5.1234247977826053E-3</v>
      </c>
      <c r="Y564" s="42">
        <f t="shared" si="269"/>
        <v>3.707493802137982E-3</v>
      </c>
      <c r="Z564" s="10">
        <f t="shared" si="296"/>
        <v>15.585802240558365</v>
      </c>
      <c r="AA564">
        <f t="shared" si="274"/>
        <v>4980770.6185585624</v>
      </c>
      <c r="AB564" s="10">
        <f t="shared" si="275"/>
        <v>4.9807706185585623</v>
      </c>
      <c r="AC564" s="10">
        <f t="shared" si="276"/>
        <v>4.8797706185585623</v>
      </c>
      <c r="AD564" s="3">
        <f t="shared" si="277"/>
        <v>707.7259780360497</v>
      </c>
      <c r="AI564" s="94">
        <f t="shared" si="278"/>
        <v>0.5973087594640718</v>
      </c>
    </row>
    <row r="565" spans="2:35">
      <c r="B565" s="39">
        <f t="shared" si="279"/>
        <v>537</v>
      </c>
      <c r="C565" s="42">
        <f t="shared" si="280"/>
        <v>6.3744604316551658</v>
      </c>
      <c r="D565" s="10">
        <f t="shared" si="281"/>
        <v>3.5255395683448612</v>
      </c>
      <c r="E565" s="40">
        <f t="shared" si="282"/>
        <v>29.748920863310275</v>
      </c>
      <c r="F565" s="40">
        <f t="shared" si="283"/>
        <v>36.799999999999997</v>
      </c>
      <c r="G565" s="3">
        <f t="shared" si="284"/>
        <v>229.0043165467589</v>
      </c>
      <c r="H565" s="3">
        <f t="shared" si="285"/>
        <v>107.82541057508477</v>
      </c>
      <c r="I565">
        <f t="shared" si="270"/>
        <v>1.0782541057508477E-4</v>
      </c>
      <c r="J565" s="4">
        <f t="shared" si="286"/>
        <v>706.66851045586225</v>
      </c>
      <c r="K565" s="40">
        <f t="shared" si="287"/>
        <v>6.5538216519358397</v>
      </c>
      <c r="L565" s="40">
        <f t="shared" si="271"/>
        <v>0</v>
      </c>
      <c r="M565" s="10">
        <f t="shared" si="288"/>
        <v>4.9807706185585623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13.785345144805413</v>
      </c>
      <c r="Q565" s="42">
        <f t="shared" si="290"/>
        <v>0.47313241928389937</v>
      </c>
      <c r="R565" s="4">
        <f t="shared" si="291"/>
        <v>84397.611555813099</v>
      </c>
      <c r="S565">
        <f t="shared" si="272"/>
        <v>8.4397611555813096E-5</v>
      </c>
      <c r="T565" s="41">
        <f t="shared" si="273"/>
        <v>2.3816541415151894E-4</v>
      </c>
      <c r="U565" s="42">
        <f t="shared" si="292"/>
        <v>0.15145573381748437</v>
      </c>
      <c r="V565" s="42">
        <f t="shared" si="293"/>
        <v>0.60241136684307128</v>
      </c>
      <c r="W565" s="42">
        <f t="shared" si="294"/>
        <v>0.59729365554175595</v>
      </c>
      <c r="X565" s="42">
        <f t="shared" si="295"/>
        <v>5.1177113013153308E-3</v>
      </c>
      <c r="Y565" s="42">
        <f t="shared" si="269"/>
        <v>3.7119006421389516E-3</v>
      </c>
      <c r="Z565" s="10">
        <f t="shared" si="296"/>
        <v>15.585389068193882</v>
      </c>
      <c r="AA565">
        <f t="shared" si="274"/>
        <v>4980641.2581102839</v>
      </c>
      <c r="AB565" s="10">
        <f t="shared" si="275"/>
        <v>4.9806412581102837</v>
      </c>
      <c r="AC565" s="10">
        <f t="shared" si="276"/>
        <v>4.8796412581102837</v>
      </c>
      <c r="AD565" s="3">
        <f t="shared" si="277"/>
        <v>707.70721654971487</v>
      </c>
      <c r="AI565" s="94">
        <f t="shared" si="278"/>
        <v>0.59729365554175595</v>
      </c>
    </row>
    <row r="566" spans="2:35">
      <c r="B566" s="39">
        <f t="shared" si="279"/>
        <v>538</v>
      </c>
      <c r="C566" s="42">
        <f t="shared" si="280"/>
        <v>6.386330935252289</v>
      </c>
      <c r="D566" s="10">
        <f t="shared" si="281"/>
        <v>3.513669064747738</v>
      </c>
      <c r="E566" s="40">
        <f t="shared" si="282"/>
        <v>29.772661870504521</v>
      </c>
      <c r="F566" s="40">
        <f t="shared" si="283"/>
        <v>36.799999999999997</v>
      </c>
      <c r="G566" s="3">
        <f t="shared" si="284"/>
        <v>228.90935251798192</v>
      </c>
      <c r="H566" s="3">
        <f t="shared" si="285"/>
        <v>107.82541057508477</v>
      </c>
      <c r="I566">
        <f t="shared" si="270"/>
        <v>1.0782541057508477E-4</v>
      </c>
      <c r="J566" s="4">
        <f t="shared" si="286"/>
        <v>707.77835842574314</v>
      </c>
      <c r="K566" s="40">
        <f t="shared" si="287"/>
        <v>6.5641146613847399</v>
      </c>
      <c r="L566" s="40">
        <f t="shared" si="271"/>
        <v>0</v>
      </c>
      <c r="M566" s="10">
        <f t="shared" si="288"/>
        <v>4.9806412581102837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13.785230931384882</v>
      </c>
      <c r="Q566" s="42">
        <f t="shared" si="290"/>
        <v>0.47399352227565977</v>
      </c>
      <c r="R566" s="4">
        <f t="shared" si="291"/>
        <v>84108.558782878114</v>
      </c>
      <c r="S566">
        <f t="shared" si="272"/>
        <v>8.4108558782878111E-5</v>
      </c>
      <c r="T566" s="41">
        <f t="shared" si="273"/>
        <v>2.3845446692445394E-4</v>
      </c>
      <c r="U566" s="42">
        <f t="shared" si="292"/>
        <v>0.15093701416381392</v>
      </c>
      <c r="V566" s="42">
        <f t="shared" si="293"/>
        <v>0.60238979382710756</v>
      </c>
      <c r="W566" s="42">
        <f t="shared" si="294"/>
        <v>0.5972778215649005</v>
      </c>
      <c r="X566" s="42">
        <f t="shared" si="295"/>
        <v>5.111972262207054E-3</v>
      </c>
      <c r="Y566" s="42">
        <f t="shared" si="269"/>
        <v>3.7163025767477341E-3</v>
      </c>
      <c r="Z566" s="10">
        <f t="shared" si="296"/>
        <v>15.584956845975615</v>
      </c>
      <c r="AA566">
        <f t="shared" si="274"/>
        <v>4980505.9333288688</v>
      </c>
      <c r="AB566" s="10">
        <f t="shared" si="275"/>
        <v>4.9805059333288693</v>
      </c>
      <c r="AC566" s="10">
        <f t="shared" si="276"/>
        <v>4.8795059333288693</v>
      </c>
      <c r="AD566" s="3">
        <f t="shared" si="277"/>
        <v>707.68759004044512</v>
      </c>
      <c r="AI566" s="94">
        <f t="shared" si="278"/>
        <v>0.5972778215649005</v>
      </c>
    </row>
    <row r="567" spans="2:35">
      <c r="B567" s="39">
        <f t="shared" si="279"/>
        <v>539</v>
      </c>
      <c r="C567" s="42">
        <f t="shared" si="280"/>
        <v>6.3982014388494122</v>
      </c>
      <c r="D567" s="10">
        <f t="shared" si="281"/>
        <v>3.5017985611506148</v>
      </c>
      <c r="E567" s="40">
        <f t="shared" si="282"/>
        <v>29.796402877698767</v>
      </c>
      <c r="F567" s="40">
        <f t="shared" si="283"/>
        <v>36.799999999999997</v>
      </c>
      <c r="G567" s="3">
        <f t="shared" si="284"/>
        <v>228.81438848920493</v>
      </c>
      <c r="H567" s="3">
        <f t="shared" si="285"/>
        <v>107.82541057508477</v>
      </c>
      <c r="I567">
        <f t="shared" si="270"/>
        <v>1.0782541057508477E-4</v>
      </c>
      <c r="J567" s="4">
        <f t="shared" si="286"/>
        <v>708.8890917520755</v>
      </c>
      <c r="K567" s="40">
        <f t="shared" si="287"/>
        <v>6.5744158818522367</v>
      </c>
      <c r="L567" s="40">
        <f t="shared" si="271"/>
        <v>0</v>
      </c>
      <c r="M567" s="10">
        <f t="shared" si="288"/>
        <v>4.9805059333288693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13.785111449842786</v>
      </c>
      <c r="Q567" s="42">
        <f t="shared" si="290"/>
        <v>0.47485463273097339</v>
      </c>
      <c r="R567" s="4">
        <f t="shared" si="291"/>
        <v>83819.514218917175</v>
      </c>
      <c r="S567">
        <f t="shared" si="272"/>
        <v>8.3819514218917181E-5</v>
      </c>
      <c r="T567" s="41">
        <f t="shared" si="273"/>
        <v>2.3874351148841486E-4</v>
      </c>
      <c r="U567" s="42">
        <f t="shared" si="292"/>
        <v>0.1504183092415578</v>
      </c>
      <c r="V567" s="42">
        <f t="shared" si="293"/>
        <v>0.60236746523673323</v>
      </c>
      <c r="W567" s="42">
        <f t="shared" si="294"/>
        <v>0.59726125754177406</v>
      </c>
      <c r="X567" s="42">
        <f t="shared" si="295"/>
        <v>5.106207694959175E-3</v>
      </c>
      <c r="Y567" s="42">
        <f t="shared" si="269"/>
        <v>3.7206995855808664E-3</v>
      </c>
      <c r="Z567" s="10">
        <f t="shared" si="296"/>
        <v>15.584505574139614</v>
      </c>
      <c r="AA567">
        <f t="shared" si="274"/>
        <v>4980364.6442882204</v>
      </c>
      <c r="AB567" s="10">
        <f t="shared" si="275"/>
        <v>4.9803646442882208</v>
      </c>
      <c r="AC567" s="10">
        <f t="shared" si="276"/>
        <v>4.8793646442882208</v>
      </c>
      <c r="AD567" s="3">
        <f t="shared" si="277"/>
        <v>707.66709851895871</v>
      </c>
      <c r="AI567" s="94">
        <f t="shared" si="278"/>
        <v>0.59726125754177406</v>
      </c>
    </row>
    <row r="568" spans="2:35">
      <c r="B568" s="39">
        <f t="shared" si="279"/>
        <v>540</v>
      </c>
      <c r="C568" s="42">
        <f t="shared" si="280"/>
        <v>6.4100719424465353</v>
      </c>
      <c r="D568" s="10">
        <f t="shared" si="281"/>
        <v>3.4899280575534917</v>
      </c>
      <c r="E568" s="40">
        <f t="shared" si="282"/>
        <v>29.820143884893014</v>
      </c>
      <c r="F568" s="40">
        <f t="shared" si="283"/>
        <v>36.799999999999997</v>
      </c>
      <c r="G568" s="3">
        <f t="shared" si="284"/>
        <v>228.71942446042794</v>
      </c>
      <c r="H568" s="3">
        <f t="shared" si="285"/>
        <v>107.82541057508477</v>
      </c>
      <c r="I568">
        <f t="shared" si="270"/>
        <v>1.0782541057508477E-4</v>
      </c>
      <c r="J568" s="4">
        <f t="shared" si="286"/>
        <v>710.00071043485946</v>
      </c>
      <c r="K568" s="40">
        <f t="shared" si="287"/>
        <v>6.5847253133383328</v>
      </c>
      <c r="L568" s="40">
        <f t="shared" si="271"/>
        <v>0</v>
      </c>
      <c r="M568" s="10">
        <f t="shared" si="288"/>
        <v>4.9803646442882208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13.784986699951952</v>
      </c>
      <c r="Q568" s="42">
        <f t="shared" si="290"/>
        <v>0.47571575097907187</v>
      </c>
      <c r="R568" s="4">
        <f t="shared" si="291"/>
        <v>83530.478116161335</v>
      </c>
      <c r="S568">
        <f t="shared" si="272"/>
        <v>8.3530478116161335E-5</v>
      </c>
      <c r="T568" s="41">
        <f t="shared" si="273"/>
        <v>2.390325475911707E-4</v>
      </c>
      <c r="U568" s="42">
        <f t="shared" si="292"/>
        <v>0.14989961950335731</v>
      </c>
      <c r="V568" s="42">
        <f t="shared" si="293"/>
        <v>0.60234438109499977</v>
      </c>
      <c r="W568" s="42">
        <f t="shared" si="294"/>
        <v>0.59724396348142295</v>
      </c>
      <c r="X568" s="42">
        <f t="shared" si="295"/>
        <v>5.1004176135768242E-3</v>
      </c>
      <c r="Y568" s="42">
        <f t="shared" si="269"/>
        <v>3.7250916482608402E-3</v>
      </c>
      <c r="Z568" s="10">
        <f t="shared" si="296"/>
        <v>15.584035252939907</v>
      </c>
      <c r="AA568">
        <f t="shared" si="274"/>
        <v>4980217.3910678728</v>
      </c>
      <c r="AB568" s="10">
        <f t="shared" si="275"/>
        <v>4.9802173910678729</v>
      </c>
      <c r="AC568" s="10">
        <f t="shared" si="276"/>
        <v>4.8792173910678729</v>
      </c>
      <c r="AD568" s="3">
        <f t="shared" si="277"/>
        <v>707.64574199679078</v>
      </c>
      <c r="AI568" s="94">
        <f t="shared" si="278"/>
        <v>0.59724396348142295</v>
      </c>
    </row>
    <row r="569" spans="2:35">
      <c r="B569" s="39">
        <f t="shared" si="279"/>
        <v>541</v>
      </c>
      <c r="C569" s="42">
        <f t="shared" si="280"/>
        <v>6.4219424460436585</v>
      </c>
      <c r="D569" s="10">
        <f t="shared" si="281"/>
        <v>3.4780575539563685</v>
      </c>
      <c r="E569" s="40">
        <f t="shared" si="282"/>
        <v>29.84388489208726</v>
      </c>
      <c r="F569" s="40">
        <f t="shared" si="283"/>
        <v>36.799999999999997</v>
      </c>
      <c r="G569" s="3">
        <f t="shared" si="284"/>
        <v>228.62446043165096</v>
      </c>
      <c r="H569" s="3">
        <f t="shared" si="285"/>
        <v>107.82541057508477</v>
      </c>
      <c r="I569">
        <f t="shared" si="270"/>
        <v>1.0782541057508477E-4</v>
      </c>
      <c r="J569" s="4">
        <f t="shared" si="286"/>
        <v>711.11321447409478</v>
      </c>
      <c r="K569" s="40">
        <f t="shared" si="287"/>
        <v>6.5950429558430246</v>
      </c>
      <c r="L569" s="40">
        <f t="shared" si="271"/>
        <v>0</v>
      </c>
      <c r="M569" s="10">
        <f t="shared" si="288"/>
        <v>4.9802173910678729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13.784856681477283</v>
      </c>
      <c r="Q569" s="42">
        <f t="shared" si="290"/>
        <v>0.47657687734921933</v>
      </c>
      <c r="R569" s="4">
        <f t="shared" si="291"/>
        <v>83241.450726841678</v>
      </c>
      <c r="S569">
        <f t="shared" si="272"/>
        <v>8.3241450726841685E-5</v>
      </c>
      <c r="T569" s="41">
        <f t="shared" si="273"/>
        <v>2.3932157498049035E-4</v>
      </c>
      <c r="U569" s="42">
        <f t="shared" si="292"/>
        <v>0.14938094540185373</v>
      </c>
      <c r="V569" s="42">
        <f t="shared" si="293"/>
        <v>0.60232054142618241</v>
      </c>
      <c r="W569" s="42">
        <f t="shared" si="294"/>
        <v>0.59722593939358215</v>
      </c>
      <c r="X569" s="42">
        <f t="shared" si="295"/>
        <v>5.0946020326002595E-3</v>
      </c>
      <c r="Y569" s="42">
        <f t="shared" si="269"/>
        <v>3.7294787444165194E-3</v>
      </c>
      <c r="Z569" s="10">
        <f t="shared" si="296"/>
        <v>15.58354588264994</v>
      </c>
      <c r="AA569">
        <f t="shared" si="274"/>
        <v>4980064.1737534404</v>
      </c>
      <c r="AB569" s="10">
        <f t="shared" si="275"/>
        <v>4.9800641737534406</v>
      </c>
      <c r="AC569" s="10">
        <f t="shared" si="276"/>
        <v>4.8790641737534406</v>
      </c>
      <c r="AD569" s="3">
        <f t="shared" si="277"/>
        <v>707.6235204863583</v>
      </c>
      <c r="AI569" s="94">
        <f t="shared" si="278"/>
        <v>0.59722593939358215</v>
      </c>
    </row>
    <row r="570" spans="2:35">
      <c r="B570" s="39">
        <f t="shared" si="279"/>
        <v>542</v>
      </c>
      <c r="C570" s="42">
        <f t="shared" si="280"/>
        <v>6.4338129496407817</v>
      </c>
      <c r="D570" s="10">
        <f t="shared" si="281"/>
        <v>3.4661870503592453</v>
      </c>
      <c r="E570" s="40">
        <f t="shared" si="282"/>
        <v>29.867625899281506</v>
      </c>
      <c r="F570" s="40">
        <f t="shared" si="283"/>
        <v>36.799999999999997</v>
      </c>
      <c r="G570" s="3">
        <f t="shared" si="284"/>
        <v>228.52949640287397</v>
      </c>
      <c r="H570" s="3">
        <f t="shared" si="285"/>
        <v>107.82541057508477</v>
      </c>
      <c r="I570">
        <f t="shared" si="270"/>
        <v>1.0782541057508477E-4</v>
      </c>
      <c r="J570" s="4">
        <f t="shared" si="286"/>
        <v>712.22660386978146</v>
      </c>
      <c r="K570" s="40">
        <f t="shared" si="287"/>
        <v>6.6053688093663121</v>
      </c>
      <c r="L570" s="40">
        <f t="shared" si="271"/>
        <v>0</v>
      </c>
      <c r="M570" s="10">
        <f t="shared" si="288"/>
        <v>4.9800641737534406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13.784721394176145</v>
      </c>
      <c r="Q570" s="42">
        <f t="shared" si="290"/>
        <v>0.47743801217071369</v>
      </c>
      <c r="R570" s="4">
        <f t="shared" si="291"/>
        <v>82952.432303189227</v>
      </c>
      <c r="S570">
        <f t="shared" si="272"/>
        <v>8.2952432303189233E-5</v>
      </c>
      <c r="T570" s="41">
        <f t="shared" si="273"/>
        <v>2.3961059340414279E-4</v>
      </c>
      <c r="U570" s="42">
        <f t="shared" si="292"/>
        <v>0.14886228738968824</v>
      </c>
      <c r="V570" s="42">
        <f t="shared" si="293"/>
        <v>0.60229594625548899</v>
      </c>
      <c r="W570" s="42">
        <f t="shared" si="294"/>
        <v>0.59720718528873118</v>
      </c>
      <c r="X570" s="42">
        <f t="shared" si="295"/>
        <v>5.0887609667578104E-3</v>
      </c>
      <c r="Y570" s="42">
        <f t="shared" si="269"/>
        <v>3.7338608536832559E-3</v>
      </c>
      <c r="Z570" s="10">
        <f t="shared" si="296"/>
        <v>15.583037463562739</v>
      </c>
      <c r="AA570">
        <f t="shared" si="274"/>
        <v>4979904.992436666</v>
      </c>
      <c r="AB570" s="10">
        <f t="shared" si="275"/>
        <v>4.9799049924366656</v>
      </c>
      <c r="AC570" s="10">
        <f t="shared" si="276"/>
        <v>4.8789049924366656</v>
      </c>
      <c r="AD570" s="3">
        <f t="shared" si="277"/>
        <v>707.60043400096674</v>
      </c>
      <c r="AI570" s="94">
        <f t="shared" si="278"/>
        <v>0.59720718528873118</v>
      </c>
    </row>
    <row r="571" spans="2:35">
      <c r="B571" s="39">
        <f t="shared" si="279"/>
        <v>543</v>
      </c>
      <c r="C571" s="42">
        <f t="shared" si="280"/>
        <v>6.4456834532379048</v>
      </c>
      <c r="D571" s="10">
        <f t="shared" si="281"/>
        <v>3.4543165467621222</v>
      </c>
      <c r="E571" s="40">
        <f t="shared" si="282"/>
        <v>29.891366906475753</v>
      </c>
      <c r="F571" s="40">
        <f t="shared" si="283"/>
        <v>36.799999999999997</v>
      </c>
      <c r="G571" s="3">
        <f t="shared" si="284"/>
        <v>228.43453237409699</v>
      </c>
      <c r="H571" s="3">
        <f t="shared" si="285"/>
        <v>107.82541057508477</v>
      </c>
      <c r="I571">
        <f t="shared" si="270"/>
        <v>1.0782541057508477E-4</v>
      </c>
      <c r="J571" s="4">
        <f t="shared" si="286"/>
        <v>713.34087862191973</v>
      </c>
      <c r="K571" s="40">
        <f t="shared" si="287"/>
        <v>6.615702873908198</v>
      </c>
      <c r="L571" s="40">
        <f t="shared" si="271"/>
        <v>0</v>
      </c>
      <c r="M571" s="10">
        <f t="shared" si="288"/>
        <v>4.9799049924366656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13.7845808377984</v>
      </c>
      <c r="Q571" s="42">
        <f t="shared" si="290"/>
        <v>0.4782991557728879</v>
      </c>
      <c r="R571" s="4">
        <f t="shared" si="291"/>
        <v>82663.423097435007</v>
      </c>
      <c r="S571">
        <f t="shared" si="272"/>
        <v>8.2663423097435008E-5</v>
      </c>
      <c r="T571" s="41">
        <f t="shared" si="273"/>
        <v>2.3989960260989703E-4</v>
      </c>
      <c r="U571" s="42">
        <f t="shared" si="292"/>
        <v>0.148343645919502</v>
      </c>
      <c r="V571" s="42">
        <f t="shared" si="293"/>
        <v>0.60227059560888085</v>
      </c>
      <c r="W571" s="42">
        <f t="shared" si="294"/>
        <v>0.59718770117809938</v>
      </c>
      <c r="X571" s="42">
        <f t="shared" si="295"/>
        <v>5.0828944307814705E-3</v>
      </c>
      <c r="Y571" s="42">
        <f t="shared" si="269"/>
        <v>3.7382379557028503E-3</v>
      </c>
      <c r="Z571" s="10">
        <f t="shared" si="296"/>
        <v>15.582509995990423</v>
      </c>
      <c r="AA571">
        <f t="shared" si="274"/>
        <v>4979739.8472152716</v>
      </c>
      <c r="AB571" s="10">
        <f t="shared" si="275"/>
        <v>4.9797398472152716</v>
      </c>
      <c r="AC571" s="10">
        <f t="shared" si="276"/>
        <v>4.8787398472152717</v>
      </c>
      <c r="AD571" s="3">
        <f t="shared" si="277"/>
        <v>707.57648255478921</v>
      </c>
      <c r="AI571" s="94">
        <f t="shared" si="278"/>
        <v>0.59718770117809938</v>
      </c>
    </row>
    <row r="572" spans="2:35">
      <c r="B572" s="39">
        <f t="shared" si="279"/>
        <v>544</v>
      </c>
      <c r="C572" s="42">
        <f t="shared" si="280"/>
        <v>6.457553956835028</v>
      </c>
      <c r="D572" s="10">
        <f t="shared" si="281"/>
        <v>3.442446043164999</v>
      </c>
      <c r="E572" s="40">
        <f t="shared" si="282"/>
        <v>29.915107913669999</v>
      </c>
      <c r="F572" s="40">
        <f t="shared" si="283"/>
        <v>36.799999999999997</v>
      </c>
      <c r="G572" s="3">
        <f t="shared" si="284"/>
        <v>228.33956834532</v>
      </c>
      <c r="H572" s="3">
        <f t="shared" si="285"/>
        <v>107.82541057508477</v>
      </c>
      <c r="I572">
        <f t="shared" si="270"/>
        <v>1.0782541057508477E-4</v>
      </c>
      <c r="J572" s="4">
        <f t="shared" si="286"/>
        <v>714.45603873050959</v>
      </c>
      <c r="K572" s="40">
        <f t="shared" si="287"/>
        <v>6.6260451494686823</v>
      </c>
      <c r="L572" s="40">
        <f t="shared" si="271"/>
        <v>0</v>
      </c>
      <c r="M572" s="10">
        <f t="shared" si="288"/>
        <v>4.9797398472152716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13.784435012086275</v>
      </c>
      <c r="Q572" s="42">
        <f t="shared" si="290"/>
        <v>0.47916030848511115</v>
      </c>
      <c r="R572" s="4">
        <f t="shared" si="291"/>
        <v>82374.42336181007</v>
      </c>
      <c r="S572">
        <f t="shared" si="272"/>
        <v>8.2374423361810067E-5</v>
      </c>
      <c r="T572" s="41">
        <f t="shared" si="273"/>
        <v>2.4018860234552197E-4</v>
      </c>
      <c r="U572" s="42">
        <f t="shared" si="292"/>
        <v>0.14782502144393625</v>
      </c>
      <c r="V572" s="42">
        <f t="shared" si="293"/>
        <v>0.60224448951313736</v>
      </c>
      <c r="W572" s="42">
        <f t="shared" si="294"/>
        <v>0.59716748707364797</v>
      </c>
      <c r="X572" s="42">
        <f t="shared" si="295"/>
        <v>5.0770024394893865E-3</v>
      </c>
      <c r="Y572" s="42">
        <f t="shared" si="269"/>
        <v>3.7426100301235807E-3</v>
      </c>
      <c r="Z572" s="10">
        <f t="shared" si="296"/>
        <v>15.581963480264022</v>
      </c>
      <c r="AA572">
        <f t="shared" si="274"/>
        <v>4979568.7381928992</v>
      </c>
      <c r="AB572" s="10">
        <f t="shared" si="275"/>
        <v>4.9795687381928992</v>
      </c>
      <c r="AC572" s="10">
        <f t="shared" si="276"/>
        <v>4.8785687381928993</v>
      </c>
      <c r="AD572" s="3">
        <f t="shared" si="277"/>
        <v>707.55166616285703</v>
      </c>
      <c r="AI572" s="94">
        <f t="shared" si="278"/>
        <v>0.59716748707364797</v>
      </c>
    </row>
    <row r="573" spans="2:35">
      <c r="B573" s="39">
        <f t="shared" si="279"/>
        <v>545</v>
      </c>
      <c r="C573" s="42">
        <f t="shared" si="280"/>
        <v>6.4694244604321511</v>
      </c>
      <c r="D573" s="10">
        <f t="shared" si="281"/>
        <v>3.4305755395678759</v>
      </c>
      <c r="E573" s="40">
        <f t="shared" si="282"/>
        <v>29.938848920864245</v>
      </c>
      <c r="F573" s="40">
        <f t="shared" si="283"/>
        <v>36.799999999999997</v>
      </c>
      <c r="G573" s="3">
        <f t="shared" si="284"/>
        <v>228.24460431654302</v>
      </c>
      <c r="H573" s="3">
        <f t="shared" si="285"/>
        <v>107.82541057508477</v>
      </c>
      <c r="I573">
        <f t="shared" si="270"/>
        <v>1.0782541057508477E-4</v>
      </c>
      <c r="J573" s="4">
        <f t="shared" si="286"/>
        <v>715.5720841955507</v>
      </c>
      <c r="K573" s="40">
        <f t="shared" si="287"/>
        <v>6.6363956360477614</v>
      </c>
      <c r="L573" s="40">
        <f t="shared" si="271"/>
        <v>0</v>
      </c>
      <c r="M573" s="10">
        <f t="shared" si="288"/>
        <v>4.9795687381928992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13.78428391677431</v>
      </c>
      <c r="Q573" s="42">
        <f t="shared" si="290"/>
        <v>0.48002147063679013</v>
      </c>
      <c r="R573" s="4">
        <f t="shared" si="291"/>
        <v>82085.433348545499</v>
      </c>
      <c r="S573">
        <f t="shared" si="272"/>
        <v>8.2085433348545495E-5</v>
      </c>
      <c r="T573" s="41">
        <f t="shared" si="273"/>
        <v>2.4047759235878654E-4</v>
      </c>
      <c r="U573" s="42">
        <f t="shared" si="292"/>
        <v>0.1473064144156323</v>
      </c>
      <c r="V573" s="42">
        <f t="shared" si="293"/>
        <v>0.60221762799588818</v>
      </c>
      <c r="W573" s="42">
        <f t="shared" si="294"/>
        <v>0.59714654298806324</v>
      </c>
      <c r="X573" s="42">
        <f t="shared" si="295"/>
        <v>5.0710850078249381E-3</v>
      </c>
      <c r="Y573" s="42">
        <f t="shared" si="269"/>
        <v>3.746977056600266E-3</v>
      </c>
      <c r="Z573" s="10">
        <f t="shared" si="296"/>
        <v>15.581397916733422</v>
      </c>
      <c r="AA573">
        <f t="shared" si="274"/>
        <v>4979391.6654790957</v>
      </c>
      <c r="AB573" s="10">
        <f t="shared" si="275"/>
        <v>4.9793916654790955</v>
      </c>
      <c r="AC573" s="10">
        <f t="shared" si="276"/>
        <v>4.8783916654790955</v>
      </c>
      <c r="AD573" s="3">
        <f t="shared" si="277"/>
        <v>707.52598484105806</v>
      </c>
      <c r="AI573" s="94">
        <f t="shared" si="278"/>
        <v>0.59714654298806324</v>
      </c>
    </row>
    <row r="574" spans="2:35">
      <c r="B574" s="39">
        <f t="shared" si="279"/>
        <v>546</v>
      </c>
      <c r="C574" s="42">
        <f t="shared" si="280"/>
        <v>6.4812949640292743</v>
      </c>
      <c r="D574" s="10">
        <f t="shared" si="281"/>
        <v>3.4187050359707527</v>
      </c>
      <c r="E574" s="40">
        <f t="shared" si="282"/>
        <v>29.962589928058492</v>
      </c>
      <c r="F574" s="40">
        <f t="shared" si="283"/>
        <v>36.799999999999997</v>
      </c>
      <c r="G574" s="3">
        <f t="shared" si="284"/>
        <v>228.14964028776603</v>
      </c>
      <c r="H574" s="3">
        <f t="shared" si="285"/>
        <v>107.82541057508477</v>
      </c>
      <c r="I574">
        <f t="shared" si="270"/>
        <v>1.0782541057508477E-4</v>
      </c>
      <c r="J574" s="4">
        <f t="shared" si="286"/>
        <v>716.6890150170434</v>
      </c>
      <c r="K574" s="40">
        <f t="shared" si="287"/>
        <v>6.646754333645438</v>
      </c>
      <c r="L574" s="40">
        <f t="shared" si="271"/>
        <v>0</v>
      </c>
      <c r="M574" s="10">
        <f t="shared" si="288"/>
        <v>4.9793916654790955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13.784127551589345</v>
      </c>
      <c r="Q574" s="42">
        <f t="shared" si="290"/>
        <v>0.48088264255737023</v>
      </c>
      <c r="R574" s="4">
        <f t="shared" si="291"/>
        <v>81796.453309872319</v>
      </c>
      <c r="S574">
        <f t="shared" si="272"/>
        <v>8.179645330987232E-5</v>
      </c>
      <c r="T574" s="41">
        <f t="shared" si="273"/>
        <v>2.4076657239745973E-4</v>
      </c>
      <c r="U574" s="42">
        <f t="shared" si="292"/>
        <v>0.14678782528723136</v>
      </c>
      <c r="V574" s="42">
        <f t="shared" si="293"/>
        <v>0.60219001108583337</v>
      </c>
      <c r="W574" s="42">
        <f t="shared" si="294"/>
        <v>0.59712486893475381</v>
      </c>
      <c r="X574" s="42">
        <f t="shared" si="295"/>
        <v>5.0651421510795602E-3</v>
      </c>
      <c r="Y574" s="42">
        <f t="shared" si="269"/>
        <v>3.7513390147945226E-3</v>
      </c>
      <c r="Z574" s="10">
        <f t="shared" si="296"/>
        <v>15.580813305768114</v>
      </c>
      <c r="AA574">
        <f t="shared" si="274"/>
        <v>4979208.6291895434</v>
      </c>
      <c r="AB574" s="10">
        <f t="shared" si="275"/>
        <v>4.979208629189543</v>
      </c>
      <c r="AC574" s="10">
        <f t="shared" si="276"/>
        <v>4.878208629189543</v>
      </c>
      <c r="AD574" s="3">
        <f t="shared" si="277"/>
        <v>707.4994386061702</v>
      </c>
      <c r="AI574" s="94">
        <f t="shared" si="278"/>
        <v>0.59712486893475381</v>
      </c>
    </row>
    <row r="575" spans="2:35">
      <c r="B575" s="39">
        <f t="shared" si="279"/>
        <v>547</v>
      </c>
      <c r="C575" s="42">
        <f t="shared" si="280"/>
        <v>6.4931654676263975</v>
      </c>
      <c r="D575" s="10">
        <f t="shared" si="281"/>
        <v>3.4068345323736295</v>
      </c>
      <c r="E575" s="40">
        <f t="shared" si="282"/>
        <v>29.986330935252738</v>
      </c>
      <c r="F575" s="40">
        <f t="shared" si="283"/>
        <v>36.799999999999997</v>
      </c>
      <c r="G575" s="3">
        <f t="shared" si="284"/>
        <v>228.05467625898905</v>
      </c>
      <c r="H575" s="3">
        <f t="shared" si="285"/>
        <v>107.82541057508477</v>
      </c>
      <c r="I575">
        <f t="shared" si="270"/>
        <v>1.0782541057508477E-4</v>
      </c>
      <c r="J575" s="4">
        <f t="shared" si="286"/>
        <v>717.80683119498758</v>
      </c>
      <c r="K575" s="40">
        <f t="shared" si="287"/>
        <v>6.657121242261713</v>
      </c>
      <c r="L575" s="40">
        <f t="shared" si="271"/>
        <v>0</v>
      </c>
      <c r="M575" s="10">
        <f t="shared" si="288"/>
        <v>4.979208629189543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13.783965916250715</v>
      </c>
      <c r="Q575" s="42">
        <f t="shared" si="290"/>
        <v>0.4817438245763368</v>
      </c>
      <c r="R575" s="4">
        <f t="shared" si="291"/>
        <v>81507.483498021553</v>
      </c>
      <c r="S575">
        <f t="shared" si="272"/>
        <v>8.1507483498021558E-5</v>
      </c>
      <c r="T575" s="41">
        <f t="shared" si="273"/>
        <v>2.4105554220931049E-4</v>
      </c>
      <c r="U575" s="42">
        <f t="shared" si="292"/>
        <v>0.14626925451137457</v>
      </c>
      <c r="V575" s="42">
        <f t="shared" si="293"/>
        <v>0.6021616388125306</v>
      </c>
      <c r="W575" s="42">
        <f t="shared" si="294"/>
        <v>0.59710246492787955</v>
      </c>
      <c r="X575" s="42">
        <f t="shared" si="295"/>
        <v>5.059173884651047E-3</v>
      </c>
      <c r="Y575" s="42">
        <f t="shared" si="269"/>
        <v>3.7556958843748094E-3</v>
      </c>
      <c r="Z575" s="10">
        <f t="shared" si="296"/>
        <v>15.580209647757064</v>
      </c>
      <c r="AA575">
        <f t="shared" si="274"/>
        <v>4979019.6294460259</v>
      </c>
      <c r="AB575" s="10">
        <f t="shared" si="275"/>
        <v>4.9790196294460261</v>
      </c>
      <c r="AC575" s="10">
        <f t="shared" si="276"/>
        <v>4.8780196294460261</v>
      </c>
      <c r="AD575" s="3">
        <f t="shared" si="277"/>
        <v>707.47202747585584</v>
      </c>
      <c r="AI575" s="94">
        <f t="shared" si="278"/>
        <v>0.59710246492787955</v>
      </c>
    </row>
    <row r="576" spans="2:35">
      <c r="B576" s="39">
        <f t="shared" si="279"/>
        <v>548</v>
      </c>
      <c r="C576" s="42">
        <f t="shared" si="280"/>
        <v>6.5050359712235206</v>
      </c>
      <c r="D576" s="10">
        <f t="shared" si="281"/>
        <v>3.3949640287765064</v>
      </c>
      <c r="E576" s="40">
        <f t="shared" si="282"/>
        <v>30.010071942446984</v>
      </c>
      <c r="F576" s="40">
        <f t="shared" si="283"/>
        <v>36.799999999999997</v>
      </c>
      <c r="G576" s="3">
        <f t="shared" si="284"/>
        <v>227.95971223021206</v>
      </c>
      <c r="H576" s="3">
        <f t="shared" si="285"/>
        <v>107.82541057508477</v>
      </c>
      <c r="I576">
        <f t="shared" si="270"/>
        <v>1.0782541057508477E-4</v>
      </c>
      <c r="J576" s="4">
        <f t="shared" si="286"/>
        <v>718.92553272938301</v>
      </c>
      <c r="K576" s="40">
        <f t="shared" si="287"/>
        <v>6.6674963618965819</v>
      </c>
      <c r="L576" s="40">
        <f t="shared" si="271"/>
        <v>0</v>
      </c>
      <c r="M576" s="10">
        <f t="shared" si="288"/>
        <v>4.9790196294460261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13.78379901047022</v>
      </c>
      <c r="Q576" s="42">
        <f t="shared" si="290"/>
        <v>0.4826050170232164</v>
      </c>
      <c r="R576" s="4">
        <f t="shared" si="291"/>
        <v>81218.524165224298</v>
      </c>
      <c r="S576">
        <f t="shared" si="272"/>
        <v>8.1218524165224294E-5</v>
      </c>
      <c r="T576" s="41">
        <f t="shared" si="273"/>
        <v>2.4134450154210776E-4</v>
      </c>
      <c r="U576" s="42">
        <f t="shared" si="292"/>
        <v>0.14575070254070327</v>
      </c>
      <c r="V576" s="42">
        <f t="shared" si="293"/>
        <v>0.60213251120605382</v>
      </c>
      <c r="W576" s="42">
        <f t="shared" si="294"/>
        <v>0.59707933098234678</v>
      </c>
      <c r="X576" s="42">
        <f t="shared" si="295"/>
        <v>5.0531802237070433E-3</v>
      </c>
      <c r="Y576" s="42">
        <f t="shared" si="269"/>
        <v>3.760047645016187E-3</v>
      </c>
      <c r="Z576" s="10">
        <f t="shared" si="296"/>
        <v>15.579586943107405</v>
      </c>
      <c r="AA576">
        <f t="shared" si="274"/>
        <v>4978824.6663760124</v>
      </c>
      <c r="AB576" s="10">
        <f t="shared" si="275"/>
        <v>4.9788246663760125</v>
      </c>
      <c r="AC576" s="10">
        <f t="shared" si="276"/>
        <v>4.8778246663760125</v>
      </c>
      <c r="AD576" s="3">
        <f t="shared" si="277"/>
        <v>707.44375146860227</v>
      </c>
      <c r="AI576" s="94">
        <f t="shared" si="278"/>
        <v>0.59707933098234678</v>
      </c>
    </row>
    <row r="577" spans="2:35">
      <c r="B577" s="39">
        <f t="shared" si="279"/>
        <v>549</v>
      </c>
      <c r="C577" s="42">
        <f t="shared" si="280"/>
        <v>6.5169064748206438</v>
      </c>
      <c r="D577" s="10">
        <f t="shared" si="281"/>
        <v>3.3830935251793832</v>
      </c>
      <c r="E577" s="40">
        <f t="shared" si="282"/>
        <v>30.033812949641231</v>
      </c>
      <c r="F577" s="40">
        <f t="shared" si="283"/>
        <v>36.799999999999997</v>
      </c>
      <c r="G577" s="3">
        <f t="shared" si="284"/>
        <v>227.86474820143508</v>
      </c>
      <c r="H577" s="3">
        <f t="shared" si="285"/>
        <v>107.82541057508477</v>
      </c>
      <c r="I577">
        <f t="shared" si="270"/>
        <v>1.0782541057508477E-4</v>
      </c>
      <c r="J577" s="4">
        <f t="shared" si="286"/>
        <v>720.04511962023014</v>
      </c>
      <c r="K577" s="40">
        <f t="shared" si="287"/>
        <v>6.677879692550051</v>
      </c>
      <c r="L577" s="40">
        <f t="shared" si="271"/>
        <v>0</v>
      </c>
      <c r="M577" s="10">
        <f t="shared" si="288"/>
        <v>4.9788246663760125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13.783626833951761</v>
      </c>
      <c r="Q577" s="42">
        <f t="shared" si="290"/>
        <v>0.48346622022757796</v>
      </c>
      <c r="R577" s="4">
        <f t="shared" si="291"/>
        <v>80929.575563711536</v>
      </c>
      <c r="S577">
        <f t="shared" si="272"/>
        <v>8.0929575563711543E-5</v>
      </c>
      <c r="T577" s="41">
        <f t="shared" si="273"/>
        <v>2.4163345014362051E-4</v>
      </c>
      <c r="U577" s="42">
        <f t="shared" si="292"/>
        <v>0.14523216982785853</v>
      </c>
      <c r="V577" s="42">
        <f t="shared" si="293"/>
        <v>0.60210262829798677</v>
      </c>
      <c r="W577" s="42">
        <f t="shared" si="294"/>
        <v>0.59705546711375801</v>
      </c>
      <c r="X577" s="42">
        <f t="shared" si="295"/>
        <v>5.0471611842287656E-3</v>
      </c>
      <c r="Y577" s="42">
        <f t="shared" si="269"/>
        <v>3.7643942764009741E-3</v>
      </c>
      <c r="Z577" s="10">
        <f t="shared" si="296"/>
        <v>15.578945192246843</v>
      </c>
      <c r="AA577">
        <f t="shared" si="274"/>
        <v>4978623.740113413</v>
      </c>
      <c r="AB577" s="10">
        <f t="shared" si="275"/>
        <v>4.978623740113413</v>
      </c>
      <c r="AC577" s="10">
        <f t="shared" si="276"/>
        <v>4.877623740113413</v>
      </c>
      <c r="AD577" s="3">
        <f t="shared" si="277"/>
        <v>707.41461060383074</v>
      </c>
      <c r="AI577" s="94">
        <f t="shared" si="278"/>
        <v>0.59705546711375801</v>
      </c>
    </row>
    <row r="578" spans="2:35">
      <c r="B578" s="39">
        <f t="shared" si="279"/>
        <v>550</v>
      </c>
      <c r="C578" s="42">
        <f t="shared" si="280"/>
        <v>6.5287769784177669</v>
      </c>
      <c r="D578" s="10">
        <f t="shared" si="281"/>
        <v>3.3712230215822601</v>
      </c>
      <c r="E578" s="40">
        <f t="shared" si="282"/>
        <v>30.057553956835477</v>
      </c>
      <c r="F578" s="40">
        <f t="shared" si="283"/>
        <v>36.799999999999997</v>
      </c>
      <c r="G578" s="3">
        <f t="shared" si="284"/>
        <v>227.76978417265809</v>
      </c>
      <c r="H578" s="3">
        <f t="shared" si="285"/>
        <v>107.82541057508477</v>
      </c>
      <c r="I578">
        <f t="shared" si="270"/>
        <v>1.0782541057508477E-4</v>
      </c>
      <c r="J578" s="4">
        <f t="shared" si="286"/>
        <v>721.16559186752875</v>
      </c>
      <c r="K578" s="40">
        <f t="shared" si="287"/>
        <v>6.6882712342221167</v>
      </c>
      <c r="L578" s="40">
        <f t="shared" si="271"/>
        <v>0</v>
      </c>
      <c r="M578" s="10">
        <f t="shared" si="288"/>
        <v>4.978623740113413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13.783449386391991</v>
      </c>
      <c r="Q578" s="42">
        <f t="shared" si="290"/>
        <v>0.48432743451903409</v>
      </c>
      <c r="R578" s="4">
        <f t="shared" si="291"/>
        <v>80640.637945714363</v>
      </c>
      <c r="S578">
        <f t="shared" si="272"/>
        <v>8.0640637945714362E-5</v>
      </c>
      <c r="T578" s="41">
        <f t="shared" si="273"/>
        <v>2.4192238776161767E-4</v>
      </c>
      <c r="U578" s="42">
        <f t="shared" si="292"/>
        <v>0.14471365682548171</v>
      </c>
      <c r="V578" s="42">
        <f t="shared" si="293"/>
        <v>0.60207199012004375</v>
      </c>
      <c r="W578" s="42">
        <f t="shared" si="294"/>
        <v>0.59703087333850435</v>
      </c>
      <c r="X578" s="42">
        <f t="shared" si="295"/>
        <v>5.0411167815394009E-3</v>
      </c>
      <c r="Y578" s="42">
        <f t="shared" si="269"/>
        <v>3.768735758218135E-3</v>
      </c>
      <c r="Z578" s="10">
        <f t="shared" si="296"/>
        <v>15.578284395620809</v>
      </c>
      <c r="AA578">
        <f t="shared" si="274"/>
        <v>4978416.8507976895</v>
      </c>
      <c r="AB578" s="10">
        <f t="shared" si="275"/>
        <v>4.9784168507976894</v>
      </c>
      <c r="AC578" s="10">
        <f t="shared" si="276"/>
        <v>4.8774168507976894</v>
      </c>
      <c r="AD578" s="3">
        <f t="shared" si="277"/>
        <v>707.38460490176783</v>
      </c>
      <c r="AI578" s="94">
        <f t="shared" si="278"/>
        <v>0.59703087333850435</v>
      </c>
    </row>
    <row r="579" spans="2:35">
      <c r="B579" s="39">
        <f t="shared" si="279"/>
        <v>551</v>
      </c>
      <c r="C579" s="42">
        <f t="shared" si="280"/>
        <v>6.5406474820148901</v>
      </c>
      <c r="D579" s="10">
        <f t="shared" si="281"/>
        <v>3.3593525179851369</v>
      </c>
      <c r="E579" s="40">
        <f t="shared" si="282"/>
        <v>30.081294964029723</v>
      </c>
      <c r="F579" s="40">
        <f t="shared" si="283"/>
        <v>36.799999999999997</v>
      </c>
      <c r="G579" s="3">
        <f t="shared" si="284"/>
        <v>227.67482014388111</v>
      </c>
      <c r="H579" s="3">
        <f t="shared" si="285"/>
        <v>107.82541057508477</v>
      </c>
      <c r="I579">
        <f t="shared" si="270"/>
        <v>1.0782541057508477E-4</v>
      </c>
      <c r="J579" s="4">
        <f t="shared" si="286"/>
        <v>722.2869494712786</v>
      </c>
      <c r="K579" s="40">
        <f t="shared" si="287"/>
        <v>6.6986709869127781</v>
      </c>
      <c r="L579" s="40">
        <f t="shared" si="271"/>
        <v>0</v>
      </c>
      <c r="M579" s="10">
        <f t="shared" si="288"/>
        <v>4.9784168507976894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13.783266667479543</v>
      </c>
      <c r="Q579" s="42">
        <f t="shared" si="290"/>
        <v>0.48518866022724233</v>
      </c>
      <c r="R579" s="4">
        <f t="shared" si="291"/>
        <v>80351.711563463818</v>
      </c>
      <c r="S579">
        <f t="shared" si="272"/>
        <v>8.0351711563463822E-5</v>
      </c>
      <c r="T579" s="41">
        <f t="shared" si="273"/>
        <v>2.4221131414386822E-4</v>
      </c>
      <c r="U579" s="42">
        <f t="shared" si="292"/>
        <v>0.14419516398621396</v>
      </c>
      <c r="V579" s="42">
        <f t="shared" si="293"/>
        <v>0.6020405967054363</v>
      </c>
      <c r="W579" s="42">
        <f t="shared" si="294"/>
        <v>0.59700554967365616</v>
      </c>
      <c r="X579" s="42">
        <f t="shared" si="295"/>
        <v>5.0350470317801488E-3</v>
      </c>
      <c r="Y579" s="42">
        <f t="shared" si="269"/>
        <v>3.7730720701639416E-3</v>
      </c>
      <c r="Z579" s="10">
        <f t="shared" si="296"/>
        <v>15.577604553694876</v>
      </c>
      <c r="AA579">
        <f t="shared" si="274"/>
        <v>4978203.9985746061</v>
      </c>
      <c r="AB579" s="10">
        <f t="shared" si="275"/>
        <v>4.9782039985746058</v>
      </c>
      <c r="AC579" s="10">
        <f t="shared" si="276"/>
        <v>4.8772039985746058</v>
      </c>
      <c r="AD579" s="3">
        <f t="shared" si="277"/>
        <v>707.35373438355418</v>
      </c>
      <c r="AI579" s="94">
        <f t="shared" si="278"/>
        <v>0.59700554967365616</v>
      </c>
    </row>
    <row r="580" spans="2:35">
      <c r="B580" s="39">
        <f t="shared" si="279"/>
        <v>552</v>
      </c>
      <c r="C580" s="42">
        <f t="shared" si="280"/>
        <v>6.5525179856120133</v>
      </c>
      <c r="D580" s="10">
        <f t="shared" si="281"/>
        <v>3.3474820143880137</v>
      </c>
      <c r="E580" s="40">
        <f t="shared" si="282"/>
        <v>30.10503597122397</v>
      </c>
      <c r="F580" s="40">
        <f t="shared" si="283"/>
        <v>36.799999999999997</v>
      </c>
      <c r="G580" s="3">
        <f t="shared" si="284"/>
        <v>227.57985611510412</v>
      </c>
      <c r="H580" s="3">
        <f t="shared" si="285"/>
        <v>107.82541057508477</v>
      </c>
      <c r="I580">
        <f t="shared" si="270"/>
        <v>1.0782541057508477E-4</v>
      </c>
      <c r="J580" s="4">
        <f t="shared" si="286"/>
        <v>723.40919243148005</v>
      </c>
      <c r="K580" s="40">
        <f t="shared" si="287"/>
        <v>6.709078950622037</v>
      </c>
      <c r="L580" s="40">
        <f t="shared" si="271"/>
        <v>0</v>
      </c>
      <c r="M580" s="10">
        <f t="shared" si="288"/>
        <v>4.9782039985746058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13.783078676895679</v>
      </c>
      <c r="Q580" s="42">
        <f t="shared" si="290"/>
        <v>0.48604989768190632</v>
      </c>
      <c r="R580" s="4">
        <f t="shared" si="291"/>
        <v>80062.796669190939</v>
      </c>
      <c r="S580">
        <f t="shared" si="272"/>
        <v>8.0062796669190937E-5</v>
      </c>
      <c r="T580" s="41">
        <f t="shared" si="273"/>
        <v>2.4250022903814109E-4</v>
      </c>
      <c r="U580" s="42">
        <f t="shared" si="292"/>
        <v>0.1436766917626966</v>
      </c>
      <c r="V580" s="42">
        <f t="shared" si="293"/>
        <v>0.60200844808781051</v>
      </c>
      <c r="W580" s="42">
        <f t="shared" si="294"/>
        <v>0.59697949613705492</v>
      </c>
      <c r="X580" s="42">
        <f t="shared" si="295"/>
        <v>5.0289519507555891E-3</v>
      </c>
      <c r="Y580" s="42">
        <f t="shared" si="269"/>
        <v>3.7774031919416379E-3</v>
      </c>
      <c r="Z580" s="10">
        <f t="shared" si="296"/>
        <v>15.576905666953072</v>
      </c>
      <c r="AA580">
        <f t="shared" si="274"/>
        <v>4977985.1835957095</v>
      </c>
      <c r="AB580" s="10">
        <f t="shared" si="275"/>
        <v>4.9779851835957096</v>
      </c>
      <c r="AC580" s="10">
        <f t="shared" si="276"/>
        <v>4.8769851835957096</v>
      </c>
      <c r="AD580" s="3">
        <f t="shared" si="277"/>
        <v>707.32199907116888</v>
      </c>
      <c r="AI580" s="94">
        <f t="shared" si="278"/>
        <v>0.59697949613705492</v>
      </c>
    </row>
    <row r="581" spans="2:35">
      <c r="B581" s="39">
        <f t="shared" si="279"/>
        <v>553</v>
      </c>
      <c r="C581" s="42">
        <f t="shared" si="280"/>
        <v>6.5643884892091364</v>
      </c>
      <c r="D581" s="10">
        <f t="shared" si="281"/>
        <v>3.3356115107908906</v>
      </c>
      <c r="E581" s="40">
        <f t="shared" si="282"/>
        <v>30.128776978418216</v>
      </c>
      <c r="F581" s="40">
        <f t="shared" si="283"/>
        <v>36.799999999999997</v>
      </c>
      <c r="G581" s="3">
        <f t="shared" si="284"/>
        <v>227.48489208632714</v>
      </c>
      <c r="H581" s="3">
        <f t="shared" si="285"/>
        <v>107.82541057508477</v>
      </c>
      <c r="I581">
        <f t="shared" si="270"/>
        <v>1.0782541057508477E-4</v>
      </c>
      <c r="J581" s="4">
        <f t="shared" si="286"/>
        <v>724.53232074813309</v>
      </c>
      <c r="K581" s="40">
        <f t="shared" si="287"/>
        <v>6.7194951253498942</v>
      </c>
      <c r="L581" s="40">
        <f t="shared" si="271"/>
        <v>0</v>
      </c>
      <c r="M581" s="10">
        <f t="shared" si="288"/>
        <v>4.9779851835957096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13.782885414313832</v>
      </c>
      <c r="Q581" s="42">
        <f t="shared" si="290"/>
        <v>0.48691114721277706</v>
      </c>
      <c r="R581" s="4">
        <f t="shared" si="291"/>
        <v>79773.89351512678</v>
      </c>
      <c r="S581">
        <f t="shared" si="272"/>
        <v>7.9773893515126779E-5</v>
      </c>
      <c r="T581" s="41">
        <f t="shared" si="273"/>
        <v>2.4278913219220524E-4</v>
      </c>
      <c r="U581" s="42">
        <f t="shared" si="292"/>
        <v>0.14315824060757074</v>
      </c>
      <c r="V581" s="42">
        <f t="shared" si="293"/>
        <v>0.6019755443021173</v>
      </c>
      <c r="W581" s="42">
        <f t="shared" si="294"/>
        <v>0.5969527127472507</v>
      </c>
      <c r="X581" s="42">
        <f t="shared" si="295"/>
        <v>5.0228315548666025E-3</v>
      </c>
      <c r="Y581" s="42">
        <f t="shared" si="269"/>
        <v>3.7817291032619096E-3</v>
      </c>
      <c r="Z581" s="10">
        <f t="shared" si="296"/>
        <v>15.576187735899499</v>
      </c>
      <c r="AA581">
        <f t="shared" si="274"/>
        <v>4977760.406018828</v>
      </c>
      <c r="AB581" s="10">
        <f t="shared" si="275"/>
        <v>4.9777604060188283</v>
      </c>
      <c r="AC581" s="10">
        <f t="shared" si="276"/>
        <v>4.8767604060188283</v>
      </c>
      <c r="AD581" s="3">
        <f t="shared" si="277"/>
        <v>707.2893989875023</v>
      </c>
      <c r="AI581" s="94">
        <f t="shared" si="278"/>
        <v>0.5969527127472507</v>
      </c>
    </row>
    <row r="582" spans="2:35">
      <c r="B582" s="39">
        <f t="shared" si="279"/>
        <v>554</v>
      </c>
      <c r="C582" s="42">
        <f t="shared" si="280"/>
        <v>6.5762589928062596</v>
      </c>
      <c r="D582" s="10">
        <f t="shared" si="281"/>
        <v>3.3237410071937674</v>
      </c>
      <c r="E582" s="40">
        <f t="shared" si="282"/>
        <v>30.152517985612462</v>
      </c>
      <c r="F582" s="40">
        <f t="shared" si="283"/>
        <v>36.799999999999997</v>
      </c>
      <c r="G582" s="3">
        <f t="shared" si="284"/>
        <v>227.38992805755015</v>
      </c>
      <c r="H582" s="3">
        <f t="shared" si="285"/>
        <v>107.82541057508477</v>
      </c>
      <c r="I582">
        <f t="shared" si="270"/>
        <v>1.0782541057508477E-4</v>
      </c>
      <c r="J582" s="4">
        <f t="shared" si="286"/>
        <v>725.65633442123749</v>
      </c>
      <c r="K582" s="40">
        <f t="shared" si="287"/>
        <v>6.7299195110963481</v>
      </c>
      <c r="L582" s="40">
        <f t="shared" si="271"/>
        <v>0</v>
      </c>
      <c r="M582" s="10">
        <f t="shared" si="288"/>
        <v>4.9777604060188283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13.782686879400043</v>
      </c>
      <c r="Q582" s="42">
        <f t="shared" si="290"/>
        <v>0.4877724091496542</v>
      </c>
      <c r="R582" s="4">
        <f t="shared" si="291"/>
        <v>79485.002353502365</v>
      </c>
      <c r="S582">
        <f t="shared" si="272"/>
        <v>7.9485002353502364E-5</v>
      </c>
      <c r="T582" s="41">
        <f t="shared" si="273"/>
        <v>2.4307802335382967E-4</v>
      </c>
      <c r="U582" s="42">
        <f t="shared" si="292"/>
        <v>0.14263981097347767</v>
      </c>
      <c r="V582" s="42">
        <f t="shared" si="293"/>
        <v>0.60194188538373661</v>
      </c>
      <c r="W582" s="42">
        <f t="shared" si="294"/>
        <v>0.5969251995235616</v>
      </c>
      <c r="X582" s="42">
        <f t="shared" si="295"/>
        <v>5.0166858601750075E-3</v>
      </c>
      <c r="Y582" s="42">
        <f t="shared" si="269"/>
        <v>3.7860497838425483E-3</v>
      </c>
      <c r="Z582" s="10">
        <f t="shared" si="296"/>
        <v>15.575450761056633</v>
      </c>
      <c r="AA582">
        <f t="shared" si="274"/>
        <v>4977529.6660075458</v>
      </c>
      <c r="AB582" s="10">
        <f t="shared" si="275"/>
        <v>4.9775296660075457</v>
      </c>
      <c r="AC582" s="10">
        <f t="shared" si="276"/>
        <v>4.8765296660075457</v>
      </c>
      <c r="AD582" s="3">
        <f t="shared" si="277"/>
        <v>707.2559341562793</v>
      </c>
      <c r="AI582" s="94">
        <f t="shared" si="278"/>
        <v>0.5969251995235616</v>
      </c>
    </row>
    <row r="583" spans="2:35">
      <c r="B583" s="39">
        <f t="shared" si="279"/>
        <v>555</v>
      </c>
      <c r="C583" s="42">
        <f t="shared" si="280"/>
        <v>6.5881294964033827</v>
      </c>
      <c r="D583" s="10">
        <f t="shared" si="281"/>
        <v>3.3118705035966443</v>
      </c>
      <c r="E583" s="40">
        <f t="shared" si="282"/>
        <v>30.176258992806709</v>
      </c>
      <c r="F583" s="40">
        <f t="shared" si="283"/>
        <v>36.799999999999997</v>
      </c>
      <c r="G583" s="3">
        <f t="shared" si="284"/>
        <v>227.29496402877317</v>
      </c>
      <c r="H583" s="3">
        <f t="shared" si="285"/>
        <v>107.82541057508477</v>
      </c>
      <c r="I583">
        <f t="shared" si="270"/>
        <v>1.0782541057508477E-4</v>
      </c>
      <c r="J583" s="4">
        <f t="shared" si="286"/>
        <v>726.78123345079325</v>
      </c>
      <c r="K583" s="40">
        <f t="shared" si="287"/>
        <v>6.7403521078613968</v>
      </c>
      <c r="L583" s="40">
        <f t="shared" si="271"/>
        <v>0</v>
      </c>
      <c r="M583" s="10">
        <f t="shared" si="288"/>
        <v>4.9775296660075457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13.7824830718125</v>
      </c>
      <c r="Q583" s="42">
        <f t="shared" si="290"/>
        <v>0.4886336838223872</v>
      </c>
      <c r="R583" s="4">
        <f t="shared" si="291"/>
        <v>79196.123436548776</v>
      </c>
      <c r="S583">
        <f t="shared" si="272"/>
        <v>7.9196123436548775E-5</v>
      </c>
      <c r="T583" s="41">
        <f t="shared" si="273"/>
        <v>2.4336690227078328E-4</v>
      </c>
      <c r="U583" s="42">
        <f t="shared" si="292"/>
        <v>0.14212140331305861</v>
      </c>
      <c r="V583" s="42">
        <f t="shared" si="293"/>
        <v>0.60190747136919298</v>
      </c>
      <c r="W583" s="42">
        <f t="shared" si="294"/>
        <v>0.59689695648601115</v>
      </c>
      <c r="X583" s="42">
        <f t="shared" si="295"/>
        <v>5.0105148831818269E-3</v>
      </c>
      <c r="Y583" s="42">
        <f t="shared" si="269"/>
        <v>3.7903652134087845E-3</v>
      </c>
      <c r="Z583" s="10">
        <f t="shared" si="296"/>
        <v>15.574694742966395</v>
      </c>
      <c r="AA583">
        <f t="shared" si="274"/>
        <v>4977292.963731532</v>
      </c>
      <c r="AB583" s="10">
        <f t="shared" si="275"/>
        <v>4.9772929637315322</v>
      </c>
      <c r="AC583" s="10">
        <f t="shared" si="276"/>
        <v>4.8762929637315322</v>
      </c>
      <c r="AD583" s="3">
        <f t="shared" si="277"/>
        <v>707.22160460210762</v>
      </c>
      <c r="AI583" s="94">
        <f t="shared" si="278"/>
        <v>0.59689695648601115</v>
      </c>
    </row>
    <row r="584" spans="2:35">
      <c r="B584" s="39">
        <f t="shared" si="279"/>
        <v>556</v>
      </c>
      <c r="C584" s="42">
        <f t="shared" si="280"/>
        <v>6.6000000000005059</v>
      </c>
      <c r="D584" s="10">
        <f t="shared" si="281"/>
        <v>3.2999999999995211</v>
      </c>
      <c r="E584" s="40">
        <f t="shared" si="282"/>
        <v>30.200000000000955</v>
      </c>
      <c r="F584" s="40">
        <f t="shared" si="283"/>
        <v>36.799999999999997</v>
      </c>
      <c r="G584" s="3">
        <f t="shared" si="284"/>
        <v>227.19999999999618</v>
      </c>
      <c r="H584" s="3">
        <f t="shared" si="285"/>
        <v>107.82541057508477</v>
      </c>
      <c r="I584">
        <f t="shared" si="270"/>
        <v>1.0782541057508477E-4</v>
      </c>
      <c r="J584" s="4">
        <f t="shared" si="286"/>
        <v>727.90701783680061</v>
      </c>
      <c r="K584" s="40">
        <f t="shared" si="287"/>
        <v>6.7507929156450448</v>
      </c>
      <c r="L584" s="40">
        <f t="shared" si="271"/>
        <v>0</v>
      </c>
      <c r="M584" s="10">
        <f t="shared" si="288"/>
        <v>4.9772929637315322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13.782273991201814</v>
      </c>
      <c r="Q584" s="42">
        <f t="shared" si="290"/>
        <v>0.48949497156087657</v>
      </c>
      <c r="R584" s="4">
        <f t="shared" si="291"/>
        <v>78907.257016497024</v>
      </c>
      <c r="S584">
        <f t="shared" si="272"/>
        <v>7.8907257016497029E-5</v>
      </c>
      <c r="T584" s="41">
        <f t="shared" si="273"/>
        <v>2.4365576869083501E-4</v>
      </c>
      <c r="U584" s="42">
        <f t="shared" si="292"/>
        <v>0.14160301807895473</v>
      </c>
      <c r="V584" s="42">
        <f t="shared" si="293"/>
        <v>0.60187230229596922</v>
      </c>
      <c r="W584" s="42">
        <f t="shared" si="294"/>
        <v>0.59686798365536664</v>
      </c>
      <c r="X584" s="42">
        <f t="shared" si="295"/>
        <v>5.0043186406025786E-3</v>
      </c>
      <c r="Y584" s="42">
        <f t="shared" si="269"/>
        <v>3.7946753716934295E-3</v>
      </c>
      <c r="Z584" s="10">
        <f t="shared" si="296"/>
        <v>15.573919682190411</v>
      </c>
      <c r="AA584">
        <f t="shared" si="274"/>
        <v>4977050.2993666269</v>
      </c>
      <c r="AB584" s="10">
        <f t="shared" si="275"/>
        <v>4.9770502993666268</v>
      </c>
      <c r="AC584" s="10">
        <f t="shared" si="276"/>
        <v>4.8760502993666268</v>
      </c>
      <c r="AD584" s="3">
        <f t="shared" si="277"/>
        <v>707.18641035048972</v>
      </c>
      <c r="AI584" s="94">
        <f t="shared" si="278"/>
        <v>0.59686798365536664</v>
      </c>
    </row>
    <row r="585" spans="2:35">
      <c r="B585" s="39">
        <f t="shared" si="279"/>
        <v>557</v>
      </c>
      <c r="C585" s="42">
        <f t="shared" si="280"/>
        <v>6.6118705035976291</v>
      </c>
      <c r="D585" s="10">
        <f t="shared" si="281"/>
        <v>3.2881294964023979</v>
      </c>
      <c r="E585" s="40">
        <f t="shared" si="282"/>
        <v>30.223741007195201</v>
      </c>
      <c r="F585" s="40">
        <f t="shared" si="283"/>
        <v>36.799999999999997</v>
      </c>
      <c r="G585" s="3">
        <f t="shared" si="284"/>
        <v>227.10503597121919</v>
      </c>
      <c r="H585" s="3">
        <f t="shared" si="285"/>
        <v>107.82541057508477</v>
      </c>
      <c r="I585">
        <f t="shared" si="270"/>
        <v>1.0782541057508477E-4</v>
      </c>
      <c r="J585" s="4">
        <f t="shared" si="286"/>
        <v>729.03368757925932</v>
      </c>
      <c r="K585" s="40">
        <f t="shared" si="287"/>
        <v>6.7612419344472885</v>
      </c>
      <c r="L585" s="40">
        <f t="shared" si="271"/>
        <v>0</v>
      </c>
      <c r="M585" s="10">
        <f t="shared" si="288"/>
        <v>4.9770502993666268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13.782059637211105</v>
      </c>
      <c r="Q585" s="42">
        <f t="shared" si="290"/>
        <v>0.4903562726950752</v>
      </c>
      <c r="R585" s="4">
        <f t="shared" si="291"/>
        <v>78618.403345578205</v>
      </c>
      <c r="S585">
        <f t="shared" si="272"/>
        <v>7.8618403345578208E-5</v>
      </c>
      <c r="T585" s="41">
        <f t="shared" si="273"/>
        <v>2.4394462236175383E-4</v>
      </c>
      <c r="U585" s="42">
        <f t="shared" si="292"/>
        <v>0.14108465572380735</v>
      </c>
      <c r="V585" s="42">
        <f t="shared" si="293"/>
        <v>0.60183637820199765</v>
      </c>
      <c r="W585" s="42">
        <f t="shared" si="294"/>
        <v>0.59683828105315151</v>
      </c>
      <c r="X585" s="42">
        <f t="shared" si="295"/>
        <v>4.9980971488461368E-3</v>
      </c>
      <c r="Y585" s="42">
        <f t="shared" si="269"/>
        <v>3.7989802384365656E-3</v>
      </c>
      <c r="Z585" s="10">
        <f t="shared" si="296"/>
        <v>15.573125579308437</v>
      </c>
      <c r="AA585">
        <f t="shared" si="274"/>
        <v>4976801.6730943462</v>
      </c>
      <c r="AB585" s="10">
        <f t="shared" si="275"/>
        <v>4.9768016730943465</v>
      </c>
      <c r="AC585" s="10">
        <f t="shared" si="276"/>
        <v>4.8758016730943465</v>
      </c>
      <c r="AD585" s="3">
        <f t="shared" si="277"/>
        <v>707.15035142775139</v>
      </c>
      <c r="AI585" s="94">
        <f t="shared" si="278"/>
        <v>0.59683828105315151</v>
      </c>
    </row>
    <row r="586" spans="2:35">
      <c r="B586" s="39">
        <f t="shared" si="279"/>
        <v>558</v>
      </c>
      <c r="C586" s="42">
        <f t="shared" si="280"/>
        <v>6.6237410071947522</v>
      </c>
      <c r="D586" s="10">
        <f t="shared" si="281"/>
        <v>3.2762589928052748</v>
      </c>
      <c r="E586" s="40">
        <f t="shared" si="282"/>
        <v>30.247482014389448</v>
      </c>
      <c r="F586" s="40">
        <f t="shared" si="283"/>
        <v>36.799999999999997</v>
      </c>
      <c r="G586" s="3">
        <f t="shared" si="284"/>
        <v>227.01007194244221</v>
      </c>
      <c r="H586" s="3">
        <f t="shared" si="285"/>
        <v>107.82541057508477</v>
      </c>
      <c r="I586">
        <f t="shared" si="270"/>
        <v>1.0782541057508477E-4</v>
      </c>
      <c r="J586" s="4">
        <f t="shared" si="286"/>
        <v>730.16124267816963</v>
      </c>
      <c r="K586" s="40">
        <f t="shared" si="287"/>
        <v>6.7716991642681306</v>
      </c>
      <c r="L586" s="40">
        <f t="shared" si="271"/>
        <v>0</v>
      </c>
      <c r="M586" s="10">
        <f t="shared" si="288"/>
        <v>4.9768016730943465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13.781840009475552</v>
      </c>
      <c r="Q586" s="42">
        <f t="shared" si="290"/>
        <v>0.49121758755498957</v>
      </c>
      <c r="R586" s="4">
        <f t="shared" si="291"/>
        <v>78329.562676023299</v>
      </c>
      <c r="S586">
        <f t="shared" si="272"/>
        <v>7.8329562676023303E-5</v>
      </c>
      <c r="T586" s="41">
        <f t="shared" si="273"/>
        <v>2.4423346303130872E-4</v>
      </c>
      <c r="U586" s="42">
        <f t="shared" si="292"/>
        <v>0.1405663167002576</v>
      </c>
      <c r="V586" s="42">
        <f t="shared" si="293"/>
        <v>0.60179969912662112</v>
      </c>
      <c r="W586" s="42">
        <f t="shared" si="294"/>
        <v>0.59680784870158377</v>
      </c>
      <c r="X586" s="42">
        <f t="shared" si="295"/>
        <v>4.9918504250373585E-3</v>
      </c>
      <c r="Y586" s="42">
        <f t="shared" si="269"/>
        <v>3.8032797933861199E-3</v>
      </c>
      <c r="Z586" s="10">
        <f t="shared" si="296"/>
        <v>15.572312434920397</v>
      </c>
      <c r="AA586">
        <f t="shared" si="274"/>
        <v>4976547.0851025218</v>
      </c>
      <c r="AB586" s="10">
        <f t="shared" si="275"/>
        <v>4.9765470851025215</v>
      </c>
      <c r="AC586" s="10">
        <f t="shared" si="276"/>
        <v>4.8755470851025215</v>
      </c>
      <c r="AD586" s="3">
        <f t="shared" si="277"/>
        <v>707.11342786113437</v>
      </c>
      <c r="AI586" s="94">
        <f t="shared" si="278"/>
        <v>0.59680784870158377</v>
      </c>
    </row>
    <row r="587" spans="2:35">
      <c r="B587" s="39">
        <f t="shared" si="279"/>
        <v>559</v>
      </c>
      <c r="C587" s="42">
        <f t="shared" si="280"/>
        <v>6.6356115107918754</v>
      </c>
      <c r="D587" s="10">
        <f t="shared" si="281"/>
        <v>3.2643884892081516</v>
      </c>
      <c r="E587" s="40">
        <f t="shared" si="282"/>
        <v>30.271223021583694</v>
      </c>
      <c r="F587" s="40">
        <f t="shared" si="283"/>
        <v>36.799999999999997</v>
      </c>
      <c r="G587" s="3">
        <f t="shared" si="284"/>
        <v>226.91510791366522</v>
      </c>
      <c r="H587" s="3">
        <f t="shared" si="285"/>
        <v>107.82541057508477</v>
      </c>
      <c r="I587">
        <f t="shared" si="270"/>
        <v>1.0782541057508477E-4</v>
      </c>
      <c r="J587" s="4">
        <f t="shared" si="286"/>
        <v>731.28968313353141</v>
      </c>
      <c r="K587" s="40">
        <f t="shared" si="287"/>
        <v>6.7821646051075701</v>
      </c>
      <c r="L587" s="40">
        <f t="shared" si="271"/>
        <v>0</v>
      </c>
      <c r="M587" s="10">
        <f t="shared" si="288"/>
        <v>4.9765470851025215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13.781615107622953</v>
      </c>
      <c r="Q587" s="42">
        <f t="shared" si="290"/>
        <v>0.49207891647068086</v>
      </c>
      <c r="R587" s="4">
        <f t="shared" si="291"/>
        <v>78040.735260063404</v>
      </c>
      <c r="S587">
        <f t="shared" si="272"/>
        <v>7.804073526006341E-5</v>
      </c>
      <c r="T587" s="41">
        <f t="shared" si="273"/>
        <v>2.4452229044726861E-4</v>
      </c>
      <c r="U587" s="42">
        <f t="shared" si="292"/>
        <v>0.14004800146094679</v>
      </c>
      <c r="V587" s="42">
        <f t="shared" si="293"/>
        <v>0.60176226510962683</v>
      </c>
      <c r="W587" s="42">
        <f t="shared" si="294"/>
        <v>0.59677668662365413</v>
      </c>
      <c r="X587" s="42">
        <f t="shared" si="295"/>
        <v>4.985578485972697E-3</v>
      </c>
      <c r="Y587" s="42">
        <f t="shared" si="269"/>
        <v>3.8075740162975364E-3</v>
      </c>
      <c r="Z587" s="10">
        <f t="shared" si="296"/>
        <v>15.571480249644734</v>
      </c>
      <c r="AA587">
        <f t="shared" si="274"/>
        <v>4976286.5355847813</v>
      </c>
      <c r="AB587" s="10">
        <f t="shared" si="275"/>
        <v>4.976286535584781</v>
      </c>
      <c r="AC587" s="10">
        <f t="shared" si="276"/>
        <v>4.875286535584781</v>
      </c>
      <c r="AD587" s="3">
        <f t="shared" si="277"/>
        <v>707.07563967872102</v>
      </c>
      <c r="AI587" s="94">
        <f t="shared" si="278"/>
        <v>0.59677668662365413</v>
      </c>
    </row>
    <row r="588" spans="2:35">
      <c r="B588" s="39">
        <f t="shared" si="279"/>
        <v>560</v>
      </c>
      <c r="C588" s="42">
        <f t="shared" si="280"/>
        <v>6.6474820143889986</v>
      </c>
      <c r="D588" s="10">
        <f t="shared" si="281"/>
        <v>3.2525179856110285</v>
      </c>
      <c r="E588" s="40">
        <f t="shared" si="282"/>
        <v>30.29496402877794</v>
      </c>
      <c r="F588" s="40">
        <f t="shared" si="283"/>
        <v>36.799999999999997</v>
      </c>
      <c r="G588" s="3">
        <f t="shared" si="284"/>
        <v>226.82014388488824</v>
      </c>
      <c r="H588" s="3">
        <f t="shared" si="285"/>
        <v>107.82541057508477</v>
      </c>
      <c r="I588">
        <f t="shared" si="270"/>
        <v>1.0782541057508477E-4</v>
      </c>
      <c r="J588" s="4">
        <f t="shared" si="286"/>
        <v>732.41900894534456</v>
      </c>
      <c r="K588" s="40">
        <f t="shared" si="287"/>
        <v>6.7926382569656054</v>
      </c>
      <c r="L588" s="40">
        <f t="shared" si="271"/>
        <v>0</v>
      </c>
      <c r="M588" s="10">
        <f t="shared" si="288"/>
        <v>4.976286535584781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13.781384931273276</v>
      </c>
      <c r="Q588" s="42">
        <f t="shared" si="290"/>
        <v>0.49294025977226635</v>
      </c>
      <c r="R588" s="4">
        <f t="shared" si="291"/>
        <v>77751.921349929544</v>
      </c>
      <c r="S588">
        <f t="shared" si="272"/>
        <v>7.7751921349929545E-5</v>
      </c>
      <c r="T588" s="41">
        <f t="shared" si="273"/>
        <v>2.4481110435740249E-4</v>
      </c>
      <c r="U588" s="42">
        <f t="shared" si="292"/>
        <v>0.13952971045851606</v>
      </c>
      <c r="V588" s="42">
        <f t="shared" si="293"/>
        <v>0.60172407619203272</v>
      </c>
      <c r="W588" s="42">
        <f t="shared" si="294"/>
        <v>0.5967447948430632</v>
      </c>
      <c r="X588" s="42">
        <f t="shared" si="295"/>
        <v>4.979281348969522E-3</v>
      </c>
      <c r="Y588" s="42">
        <f t="shared" si="269"/>
        <v>3.8118628869341811E-3</v>
      </c>
      <c r="Z588" s="10">
        <f t="shared" si="296"/>
        <v>15.570629024119754</v>
      </c>
      <c r="AA588">
        <f t="shared" si="274"/>
        <v>4976020.0247409726</v>
      </c>
      <c r="AB588" s="10">
        <f t="shared" si="275"/>
        <v>4.9760200247409729</v>
      </c>
      <c r="AC588" s="10">
        <f t="shared" si="276"/>
        <v>4.875020024740973</v>
      </c>
      <c r="AD588" s="3">
        <f t="shared" si="277"/>
        <v>707.03698690949568</v>
      </c>
      <c r="AI588" s="94">
        <f t="shared" si="278"/>
        <v>0.5967447948430632</v>
      </c>
    </row>
    <row r="589" spans="2:35">
      <c r="B589" s="39">
        <f t="shared" si="279"/>
        <v>561</v>
      </c>
      <c r="C589" s="42">
        <f t="shared" si="280"/>
        <v>6.6593525179861217</v>
      </c>
      <c r="D589" s="10">
        <f t="shared" si="281"/>
        <v>3.2406474820139053</v>
      </c>
      <c r="E589" s="40">
        <f t="shared" si="282"/>
        <v>30.318705035972187</v>
      </c>
      <c r="F589" s="40">
        <f t="shared" si="283"/>
        <v>36.799999999999997</v>
      </c>
      <c r="G589" s="3">
        <f t="shared" si="284"/>
        <v>226.72517985611125</v>
      </c>
      <c r="H589" s="3">
        <f t="shared" si="285"/>
        <v>107.82541057508477</v>
      </c>
      <c r="I589">
        <f t="shared" si="270"/>
        <v>1.0782541057508477E-4</v>
      </c>
      <c r="J589" s="4">
        <f t="shared" si="286"/>
        <v>733.54922011360918</v>
      </c>
      <c r="K589" s="40">
        <f t="shared" si="287"/>
        <v>6.8031201198422373</v>
      </c>
      <c r="L589" s="40">
        <f t="shared" si="271"/>
        <v>0</v>
      </c>
      <c r="M589" s="10">
        <f t="shared" si="288"/>
        <v>4.9760200247409729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13.781149480039021</v>
      </c>
      <c r="Q589" s="42">
        <f t="shared" si="290"/>
        <v>0.4938016177899206</v>
      </c>
      <c r="R589" s="4">
        <f t="shared" si="291"/>
        <v>77463.121197852772</v>
      </c>
      <c r="S589">
        <f t="shared" si="272"/>
        <v>7.7463121197852766E-5</v>
      </c>
      <c r="T589" s="41">
        <f t="shared" si="273"/>
        <v>2.4509990450947928E-4</v>
      </c>
      <c r="U589" s="42">
        <f t="shared" si="292"/>
        <v>0.13901144414560668</v>
      </c>
      <c r="V589" s="42">
        <f t="shared" si="293"/>
        <v>0.60168513241542443</v>
      </c>
      <c r="W589" s="42">
        <f t="shared" si="294"/>
        <v>0.59671217338427285</v>
      </c>
      <c r="X589" s="42">
        <f t="shared" si="295"/>
        <v>4.9729590311515803E-3</v>
      </c>
      <c r="Y589" s="42">
        <f t="shared" si="269"/>
        <v>3.8161463850671295E-3</v>
      </c>
      <c r="Z589" s="10">
        <f t="shared" si="296"/>
        <v>15.569758759002452</v>
      </c>
      <c r="AA589">
        <f t="shared" si="274"/>
        <v>4975747.5527767949</v>
      </c>
      <c r="AB589" s="10">
        <f t="shared" si="275"/>
        <v>4.9757475527767951</v>
      </c>
      <c r="AC589" s="10">
        <f t="shared" si="276"/>
        <v>4.8747475527767952</v>
      </c>
      <c r="AD589" s="3">
        <f t="shared" si="277"/>
        <v>706.99746958329149</v>
      </c>
      <c r="AI589" s="94">
        <f t="shared" si="278"/>
        <v>0.59671217338427285</v>
      </c>
    </row>
    <row r="590" spans="2:35">
      <c r="B590" s="39">
        <f t="shared" si="279"/>
        <v>562</v>
      </c>
      <c r="C590" s="42">
        <f t="shared" si="280"/>
        <v>6.6712230215832449</v>
      </c>
      <c r="D590" s="10">
        <f t="shared" si="281"/>
        <v>3.2287769784167821</v>
      </c>
      <c r="E590" s="40">
        <f t="shared" si="282"/>
        <v>30.342446043166433</v>
      </c>
      <c r="F590" s="40">
        <f t="shared" si="283"/>
        <v>36.799999999999997</v>
      </c>
      <c r="G590" s="3">
        <f t="shared" si="284"/>
        <v>226.63021582733427</v>
      </c>
      <c r="H590" s="3">
        <f t="shared" si="285"/>
        <v>107.82541057508477</v>
      </c>
      <c r="I590">
        <f t="shared" si="270"/>
        <v>1.0782541057508477E-4</v>
      </c>
      <c r="J590" s="4">
        <f t="shared" si="286"/>
        <v>734.68031663832539</v>
      </c>
      <c r="K590" s="40">
        <f t="shared" si="287"/>
        <v>6.8136101937374676</v>
      </c>
      <c r="L590" s="40">
        <f t="shared" si="271"/>
        <v>0</v>
      </c>
      <c r="M590" s="10">
        <f t="shared" si="288"/>
        <v>4.9757475527767951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13.780908753524892</v>
      </c>
      <c r="Q590" s="42">
        <f t="shared" si="290"/>
        <v>0.49466299085387672</v>
      </c>
      <c r="R590" s="4">
        <f t="shared" si="291"/>
        <v>77174.335056064127</v>
      </c>
      <c r="S590">
        <f t="shared" si="272"/>
        <v>7.7174335056064128E-5</v>
      </c>
      <c r="T590" s="41">
        <f t="shared" si="273"/>
        <v>2.4538869065126792E-4</v>
      </c>
      <c r="U590" s="42">
        <f t="shared" si="292"/>
        <v>0.13849320297485987</v>
      </c>
      <c r="V590" s="42">
        <f t="shared" si="293"/>
        <v>0.60164543382240043</v>
      </c>
      <c r="W590" s="42">
        <f t="shared" si="294"/>
        <v>0.59667882227246083</v>
      </c>
      <c r="X590" s="42">
        <f t="shared" si="295"/>
        <v>4.9666115499396035E-3</v>
      </c>
      <c r="Y590" s="42">
        <f t="shared" si="269"/>
        <v>3.820424490475381E-3</v>
      </c>
      <c r="Z590" s="10">
        <f t="shared" si="296"/>
        <v>15.568869454969077</v>
      </c>
      <c r="AA590">
        <f t="shared" si="274"/>
        <v>4975469.1199039761</v>
      </c>
      <c r="AB590" s="10">
        <f t="shared" si="275"/>
        <v>4.975469119903976</v>
      </c>
      <c r="AC590" s="10">
        <f t="shared" si="276"/>
        <v>4.874469119903976</v>
      </c>
      <c r="AD590" s="3">
        <f t="shared" si="277"/>
        <v>706.95708773081594</v>
      </c>
      <c r="AI590" s="94">
        <f t="shared" si="278"/>
        <v>0.59667882227246083</v>
      </c>
    </row>
    <row r="591" spans="2:35">
      <c r="B591" s="39">
        <f t="shared" si="279"/>
        <v>563</v>
      </c>
      <c r="C591" s="42">
        <f t="shared" si="280"/>
        <v>6.683093525180368</v>
      </c>
      <c r="D591" s="10">
        <f t="shared" si="281"/>
        <v>3.216906474819659</v>
      </c>
      <c r="E591" s="40">
        <f t="shared" si="282"/>
        <v>30.366187050360679</v>
      </c>
      <c r="F591" s="40">
        <f t="shared" si="283"/>
        <v>36.799999999999997</v>
      </c>
      <c r="G591" s="3">
        <f t="shared" si="284"/>
        <v>226.53525179855728</v>
      </c>
      <c r="H591" s="3">
        <f t="shared" si="285"/>
        <v>107.82541057508477</v>
      </c>
      <c r="I591">
        <f t="shared" si="270"/>
        <v>1.0782541057508477E-4</v>
      </c>
      <c r="J591" s="4">
        <f t="shared" si="286"/>
        <v>735.81229851949297</v>
      </c>
      <c r="K591" s="40">
        <f t="shared" si="287"/>
        <v>6.8241084786512944</v>
      </c>
      <c r="L591" s="40">
        <f t="shared" si="271"/>
        <v>0</v>
      </c>
      <c r="M591" s="10">
        <f t="shared" si="288"/>
        <v>4.975469119903976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13.780662751327947</v>
      </c>
      <c r="Q591" s="42">
        <f t="shared" si="290"/>
        <v>0.49552437929442755</v>
      </c>
      <c r="R591" s="4">
        <f t="shared" si="291"/>
        <v>76885.563176794676</v>
      </c>
      <c r="S591">
        <f t="shared" si="272"/>
        <v>7.6885563176794675E-5</v>
      </c>
      <c r="T591" s="41">
        <f t="shared" si="273"/>
        <v>2.4567746253053733E-4</v>
      </c>
      <c r="U591" s="42">
        <f t="shared" si="292"/>
        <v>0.13797498739891689</v>
      </c>
      <c r="V591" s="42">
        <f t="shared" si="293"/>
        <v>0.60160498045642485</v>
      </c>
      <c r="W591" s="42">
        <f t="shared" si="294"/>
        <v>0.59664474153354319</v>
      </c>
      <c r="X591" s="42">
        <f t="shared" si="295"/>
        <v>4.9602389228816657E-3</v>
      </c>
      <c r="Y591" s="42">
        <f t="shared" si="269"/>
        <v>3.8246971829459216E-3</v>
      </c>
      <c r="Z591" s="10">
        <f t="shared" si="296"/>
        <v>15.56796111271508</v>
      </c>
      <c r="AA591">
        <f t="shared" si="274"/>
        <v>4975184.7263402548</v>
      </c>
      <c r="AB591" s="10">
        <f t="shared" si="275"/>
        <v>4.9751847263402551</v>
      </c>
      <c r="AC591" s="10">
        <f t="shared" si="276"/>
        <v>4.8741847263402551</v>
      </c>
      <c r="AD591" s="3">
        <f t="shared" si="277"/>
        <v>706.91584138364829</v>
      </c>
      <c r="AI591" s="94">
        <f t="shared" si="278"/>
        <v>0.59664474153354319</v>
      </c>
    </row>
    <row r="592" spans="2:35">
      <c r="B592" s="39">
        <f t="shared" si="279"/>
        <v>564</v>
      </c>
      <c r="C592" s="42">
        <f t="shared" si="280"/>
        <v>6.6949640287774912</v>
      </c>
      <c r="D592" s="10">
        <f t="shared" si="281"/>
        <v>3.2050359712225358</v>
      </c>
      <c r="E592" s="40">
        <f t="shared" si="282"/>
        <v>30.389928057554926</v>
      </c>
      <c r="F592" s="40">
        <f t="shared" si="283"/>
        <v>36.799999999999997</v>
      </c>
      <c r="G592" s="3">
        <f t="shared" si="284"/>
        <v>226.4402877697803</v>
      </c>
      <c r="H592" s="3">
        <f t="shared" si="285"/>
        <v>107.82541057508477</v>
      </c>
      <c r="I592">
        <f t="shared" si="270"/>
        <v>1.0782541057508477E-4</v>
      </c>
      <c r="J592" s="4">
        <f t="shared" si="286"/>
        <v>736.94516575711202</v>
      </c>
      <c r="K592" s="40">
        <f t="shared" si="287"/>
        <v>6.8346149745837188</v>
      </c>
      <c r="L592" s="40">
        <f t="shared" si="271"/>
        <v>0</v>
      </c>
      <c r="M592" s="10">
        <f t="shared" si="288"/>
        <v>4.9751847263402551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13.780411473037585</v>
      </c>
      <c r="Q592" s="42">
        <f t="shared" si="290"/>
        <v>0.49638578344192696</v>
      </c>
      <c r="R592" s="4">
        <f t="shared" si="291"/>
        <v>76596.805812275459</v>
      </c>
      <c r="S592">
        <f t="shared" si="272"/>
        <v>7.6596805812275464E-5</v>
      </c>
      <c r="T592" s="41">
        <f t="shared" si="273"/>
        <v>2.4596621989505656E-4</v>
      </c>
      <c r="U592" s="42">
        <f t="shared" si="292"/>
        <v>0.1374567978704189</v>
      </c>
      <c r="V592" s="42">
        <f t="shared" si="293"/>
        <v>0.60156377236197545</v>
      </c>
      <c r="W592" s="42">
        <f t="shared" si="294"/>
        <v>0.59660993119417172</v>
      </c>
      <c r="X592" s="42">
        <f t="shared" si="295"/>
        <v>4.9538411678037297E-3</v>
      </c>
      <c r="Y592" s="42">
        <f t="shared" si="269"/>
        <v>3.8289644422739209E-3</v>
      </c>
      <c r="Z592" s="10">
        <f t="shared" si="296"/>
        <v>15.567033732955602</v>
      </c>
      <c r="AA592">
        <f t="shared" si="274"/>
        <v>4974894.3723095348</v>
      </c>
      <c r="AB592" s="10">
        <f t="shared" si="275"/>
        <v>4.9748943723095351</v>
      </c>
      <c r="AC592" s="10">
        <f t="shared" si="276"/>
        <v>4.8738943723095352</v>
      </c>
      <c r="AD592" s="3">
        <f t="shared" si="277"/>
        <v>706.8737305742618</v>
      </c>
      <c r="AI592" s="94">
        <f t="shared" si="278"/>
        <v>0.59660993119417172</v>
      </c>
    </row>
    <row r="593" spans="2:35">
      <c r="B593" s="39">
        <f t="shared" si="279"/>
        <v>565</v>
      </c>
      <c r="C593" s="42">
        <f t="shared" si="280"/>
        <v>6.7068345323746144</v>
      </c>
      <c r="D593" s="10">
        <f t="shared" si="281"/>
        <v>3.1931654676254126</v>
      </c>
      <c r="E593" s="40">
        <f t="shared" si="282"/>
        <v>30.413669064749172</v>
      </c>
      <c r="F593" s="40">
        <f t="shared" si="283"/>
        <v>36.799999999999997</v>
      </c>
      <c r="G593" s="3">
        <f t="shared" si="284"/>
        <v>226.34532374100331</v>
      </c>
      <c r="H593" s="3">
        <f t="shared" si="285"/>
        <v>107.82541057508477</v>
      </c>
      <c r="I593">
        <f t="shared" si="270"/>
        <v>1.0782541057508477E-4</v>
      </c>
      <c r="J593" s="4">
        <f t="shared" si="286"/>
        <v>738.07891835118266</v>
      </c>
      <c r="K593" s="40">
        <f t="shared" si="287"/>
        <v>6.8451296815347407</v>
      </c>
      <c r="L593" s="40">
        <f t="shared" si="271"/>
        <v>0</v>
      </c>
      <c r="M593" s="10">
        <f t="shared" si="288"/>
        <v>4.9748943723095351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13.780154918235679</v>
      </c>
      <c r="Q593" s="42">
        <f t="shared" si="290"/>
        <v>0.49724720362679115</v>
      </c>
      <c r="R593" s="4">
        <f t="shared" si="291"/>
        <v>76308.0632147375</v>
      </c>
      <c r="S593">
        <f t="shared" si="272"/>
        <v>7.6308063214737497E-5</v>
      </c>
      <c r="T593" s="41">
        <f t="shared" si="273"/>
        <v>2.4625496249259453E-4</v>
      </c>
      <c r="U593" s="42">
        <f t="shared" si="292"/>
        <v>0.13693863484200716</v>
      </c>
      <c r="V593" s="42">
        <f t="shared" si="293"/>
        <v>0.60152180958405488</v>
      </c>
      <c r="W593" s="42">
        <f t="shared" si="294"/>
        <v>0.59657439128175238</v>
      </c>
      <c r="X593" s="42">
        <f t="shared" si="295"/>
        <v>4.9474183023024976E-3</v>
      </c>
      <c r="Y593" s="42">
        <f t="shared" si="269"/>
        <v>3.8332262482624908E-3</v>
      </c>
      <c r="Z593" s="10">
        <f t="shared" si="296"/>
        <v>15.566087316424191</v>
      </c>
      <c r="AA593">
        <f t="shared" si="274"/>
        <v>4974598.0580414841</v>
      </c>
      <c r="AB593" s="10">
        <f t="shared" si="275"/>
        <v>4.9745980580414839</v>
      </c>
      <c r="AC593" s="10">
        <f t="shared" si="276"/>
        <v>4.8735980580414839</v>
      </c>
      <c r="AD593" s="3">
        <f t="shared" si="277"/>
        <v>706.83075533596582</v>
      </c>
      <c r="AI593" s="94">
        <f t="shared" si="278"/>
        <v>0.59657439128175238</v>
      </c>
    </row>
    <row r="594" spans="2:35">
      <c r="B594" s="39">
        <f t="shared" si="279"/>
        <v>566</v>
      </c>
      <c r="C594" s="42">
        <f t="shared" si="280"/>
        <v>6.7187050359717375</v>
      </c>
      <c r="D594" s="10">
        <f t="shared" si="281"/>
        <v>3.1812949640282895</v>
      </c>
      <c r="E594" s="40">
        <f t="shared" si="282"/>
        <v>30.437410071943418</v>
      </c>
      <c r="F594" s="40">
        <f t="shared" si="283"/>
        <v>36.799999999999997</v>
      </c>
      <c r="G594" s="3">
        <f t="shared" si="284"/>
        <v>226.25035971222633</v>
      </c>
      <c r="H594" s="3">
        <f t="shared" si="285"/>
        <v>107.82541057508477</v>
      </c>
      <c r="I594">
        <f t="shared" si="270"/>
        <v>1.0782541057508477E-4</v>
      </c>
      <c r="J594" s="4">
        <f t="shared" si="286"/>
        <v>739.21355630170456</v>
      </c>
      <c r="K594" s="40">
        <f t="shared" si="287"/>
        <v>6.8556525995043573</v>
      </c>
      <c r="L594" s="40">
        <f t="shared" si="271"/>
        <v>0</v>
      </c>
      <c r="M594" s="10">
        <f t="shared" si="288"/>
        <v>4.9745980580414839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13.779893086496211</v>
      </c>
      <c r="Q594" s="42">
        <f t="shared" si="290"/>
        <v>0.49810864017949968</v>
      </c>
      <c r="R594" s="4">
        <f t="shared" si="291"/>
        <v>76019.335636411881</v>
      </c>
      <c r="S594">
        <f t="shared" si="272"/>
        <v>7.6019335636411884E-5</v>
      </c>
      <c r="T594" s="41">
        <f t="shared" si="273"/>
        <v>2.4654369007092017E-4</v>
      </c>
      <c r="U594" s="42">
        <f t="shared" si="292"/>
        <v>0.13642049876632295</v>
      </c>
      <c r="V594" s="42">
        <f t="shared" si="293"/>
        <v>0.60147909216886819</v>
      </c>
      <c r="W594" s="42">
        <f t="shared" si="294"/>
        <v>0.59653812182439714</v>
      </c>
      <c r="X594" s="42">
        <f t="shared" si="295"/>
        <v>4.9409703444710518E-3</v>
      </c>
      <c r="Y594" s="42">
        <f t="shared" si="269"/>
        <v>3.837482580723067E-3</v>
      </c>
      <c r="Z594" s="10">
        <f t="shared" si="296"/>
        <v>15.565121863874049</v>
      </c>
      <c r="AA594">
        <f t="shared" si="274"/>
        <v>4974295.7837719219</v>
      </c>
      <c r="AB594" s="10">
        <f t="shared" si="275"/>
        <v>4.9742957837719217</v>
      </c>
      <c r="AC594" s="10">
        <f t="shared" si="276"/>
        <v>4.8732957837719217</v>
      </c>
      <c r="AD594" s="3">
        <f t="shared" si="277"/>
        <v>706.78691570296189</v>
      </c>
      <c r="AI594" s="94">
        <f t="shared" si="278"/>
        <v>0.59653812182439714</v>
      </c>
    </row>
    <row r="595" spans="2:35">
      <c r="B595" s="39">
        <f t="shared" si="279"/>
        <v>567</v>
      </c>
      <c r="C595" s="42">
        <f t="shared" si="280"/>
        <v>6.7305755395688607</v>
      </c>
      <c r="D595" s="10">
        <f t="shared" si="281"/>
        <v>3.1694244604311663</v>
      </c>
      <c r="E595" s="40">
        <f t="shared" si="282"/>
        <v>30.461151079137665</v>
      </c>
      <c r="F595" s="40">
        <f t="shared" si="283"/>
        <v>36.799999999999997</v>
      </c>
      <c r="G595" s="3">
        <f t="shared" si="284"/>
        <v>226.15539568344934</v>
      </c>
      <c r="H595" s="3">
        <f t="shared" si="285"/>
        <v>107.82541057508477</v>
      </c>
      <c r="I595">
        <f t="shared" si="270"/>
        <v>1.0782541057508477E-4</v>
      </c>
      <c r="J595" s="4">
        <f t="shared" si="286"/>
        <v>740.34907960867804</v>
      </c>
      <c r="K595" s="40">
        <f t="shared" si="287"/>
        <v>6.8661837284925724</v>
      </c>
      <c r="L595" s="40">
        <f t="shared" si="271"/>
        <v>0</v>
      </c>
      <c r="M595" s="10">
        <f t="shared" si="288"/>
        <v>4.9742957837719217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13.779625977385614</v>
      </c>
      <c r="Q595" s="42">
        <f t="shared" si="290"/>
        <v>0.49897009343059695</v>
      </c>
      <c r="R595" s="4">
        <f t="shared" si="291"/>
        <v>75730.623329529597</v>
      </c>
      <c r="S595">
        <f t="shared" si="272"/>
        <v>7.5730623329529602E-5</v>
      </c>
      <c r="T595" s="41">
        <f t="shared" si="273"/>
        <v>2.4683240237780241E-4</v>
      </c>
      <c r="U595" s="42">
        <f t="shared" si="292"/>
        <v>0.13590239009600733</v>
      </c>
      <c r="V595" s="42">
        <f t="shared" si="293"/>
        <v>0.60143562016359076</v>
      </c>
      <c r="W595" s="42">
        <f t="shared" si="294"/>
        <v>0.59650112285097068</v>
      </c>
      <c r="X595" s="42">
        <f t="shared" si="295"/>
        <v>4.9344973126200786E-3</v>
      </c>
      <c r="Y595" s="42">
        <f t="shared" si="269"/>
        <v>3.8417334194755541E-3</v>
      </c>
      <c r="Z595" s="10">
        <f t="shared" si="296"/>
        <v>15.564137376078305</v>
      </c>
      <c r="AA595">
        <f t="shared" si="274"/>
        <v>4973987.5497429101</v>
      </c>
      <c r="AB595" s="10">
        <f t="shared" si="275"/>
        <v>4.97398754974291</v>
      </c>
      <c r="AC595" s="10">
        <f t="shared" si="276"/>
        <v>4.87298754974291</v>
      </c>
      <c r="AD595" s="3">
        <f t="shared" si="277"/>
        <v>706.74221171035674</v>
      </c>
      <c r="AI595" s="94">
        <f t="shared" si="278"/>
        <v>0.59650112285097068</v>
      </c>
    </row>
    <row r="596" spans="2:35">
      <c r="B596" s="39">
        <f t="shared" si="279"/>
        <v>568</v>
      </c>
      <c r="C596" s="42">
        <f t="shared" si="280"/>
        <v>6.7424460431659838</v>
      </c>
      <c r="D596" s="10">
        <f t="shared" si="281"/>
        <v>3.1575539568340432</v>
      </c>
      <c r="E596" s="40">
        <f t="shared" si="282"/>
        <v>30.484892086331911</v>
      </c>
      <c r="F596" s="40">
        <f t="shared" si="283"/>
        <v>36.799999999999997</v>
      </c>
      <c r="G596" s="3">
        <f t="shared" si="284"/>
        <v>226.06043165467236</v>
      </c>
      <c r="H596" s="3">
        <f t="shared" si="285"/>
        <v>107.82541057508477</v>
      </c>
      <c r="I596">
        <f t="shared" si="270"/>
        <v>1.0782541057508477E-4</v>
      </c>
      <c r="J596" s="4">
        <f t="shared" si="286"/>
        <v>741.48548827210311</v>
      </c>
      <c r="K596" s="40">
        <f t="shared" si="287"/>
        <v>6.8767230684993859</v>
      </c>
      <c r="L596" s="40">
        <f t="shared" si="271"/>
        <v>0</v>
      </c>
      <c r="M596" s="10">
        <f t="shared" si="288"/>
        <v>4.97398754974291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13.779353590462859</v>
      </c>
      <c r="Q596" s="42">
        <f t="shared" si="290"/>
        <v>0.49983156371069332</v>
      </c>
      <c r="R596" s="4">
        <f t="shared" si="291"/>
        <v>75441.926546321731</v>
      </c>
      <c r="S596">
        <f t="shared" si="272"/>
        <v>7.5441926546321734E-5</v>
      </c>
      <c r="T596" s="41">
        <f t="shared" si="273"/>
        <v>2.4712109916101029E-4</v>
      </c>
      <c r="U596" s="42">
        <f t="shared" si="292"/>
        <v>0.13538430928370165</v>
      </c>
      <c r="V596" s="42">
        <f t="shared" si="293"/>
        <v>0.60139139361571203</v>
      </c>
      <c r="W596" s="42">
        <f t="shared" si="294"/>
        <v>0.59646339439110185</v>
      </c>
      <c r="X596" s="42">
        <f t="shared" si="295"/>
        <v>4.92799922461018E-3</v>
      </c>
      <c r="Y596" s="42">
        <f t="shared" si="269"/>
        <v>3.8459787443478935E-3</v>
      </c>
      <c r="Z596" s="10">
        <f t="shared" si="296"/>
        <v>15.563133853827953</v>
      </c>
      <c r="AA596">
        <f t="shared" si="274"/>
        <v>4973673.3562020995</v>
      </c>
      <c r="AB596" s="10">
        <f t="shared" si="275"/>
        <v>4.9736733562020996</v>
      </c>
      <c r="AC596" s="10">
        <f t="shared" si="276"/>
        <v>4.8726733562020996</v>
      </c>
      <c r="AD596" s="3">
        <f t="shared" si="277"/>
        <v>706.69664339406813</v>
      </c>
      <c r="AI596" s="94">
        <f t="shared" si="278"/>
        <v>0.59646339439110185</v>
      </c>
    </row>
    <row r="597" spans="2:35">
      <c r="B597" s="39">
        <f t="shared" si="279"/>
        <v>569</v>
      </c>
      <c r="C597" s="42">
        <f t="shared" si="280"/>
        <v>6.754316546763107</v>
      </c>
      <c r="D597" s="10">
        <f t="shared" si="281"/>
        <v>3.14568345323692</v>
      </c>
      <c r="E597" s="40">
        <f t="shared" si="282"/>
        <v>30.508633093526157</v>
      </c>
      <c r="F597" s="40">
        <f t="shared" si="283"/>
        <v>36.799999999999997</v>
      </c>
      <c r="G597" s="3">
        <f t="shared" si="284"/>
        <v>225.96546762589537</v>
      </c>
      <c r="H597" s="3">
        <f t="shared" si="285"/>
        <v>107.82541057508477</v>
      </c>
      <c r="I597">
        <f t="shared" si="270"/>
        <v>1.0782541057508477E-4</v>
      </c>
      <c r="J597" s="4">
        <f t="shared" si="286"/>
        <v>742.62278229197943</v>
      </c>
      <c r="K597" s="40">
        <f t="shared" si="287"/>
        <v>6.8872706195247941</v>
      </c>
      <c r="L597" s="40">
        <f t="shared" si="271"/>
        <v>0</v>
      </c>
      <c r="M597" s="10">
        <f t="shared" si="288"/>
        <v>4.9736733562020996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13.779075925278853</v>
      </c>
      <c r="Q597" s="42">
        <f t="shared" si="290"/>
        <v>0.50069305135046649</v>
      </c>
      <c r="R597" s="4">
        <f t="shared" si="291"/>
        <v>75153.24553901935</v>
      </c>
      <c r="S597">
        <f t="shared" si="272"/>
        <v>7.515324553901935E-5</v>
      </c>
      <c r="T597" s="41">
        <f t="shared" si="273"/>
        <v>2.4740978016831269E-4</v>
      </c>
      <c r="U597" s="42">
        <f t="shared" si="292"/>
        <v>0.13486625678204717</v>
      </c>
      <c r="V597" s="42">
        <f t="shared" si="293"/>
        <v>0.6013464125740543</v>
      </c>
      <c r="W597" s="42">
        <f t="shared" si="294"/>
        <v>0.59642493647510386</v>
      </c>
      <c r="X597" s="42">
        <f t="shared" si="295"/>
        <v>4.9214760989504391E-3</v>
      </c>
      <c r="Y597" s="42">
        <f t="shared" si="269"/>
        <v>3.8502185351765783E-3</v>
      </c>
      <c r="Z597" s="10">
        <f t="shared" si="296"/>
        <v>15.562111297933646</v>
      </c>
      <c r="AA597">
        <f t="shared" si="274"/>
        <v>4973353.2034032978</v>
      </c>
      <c r="AB597" s="10">
        <f t="shared" si="275"/>
        <v>4.9733532034032981</v>
      </c>
      <c r="AC597" s="10">
        <f t="shared" si="276"/>
        <v>4.8723532034032981</v>
      </c>
      <c r="AD597" s="3">
        <f t="shared" si="277"/>
        <v>706.65021079090616</v>
      </c>
      <c r="AI597" s="94">
        <f t="shared" si="278"/>
        <v>0.59642493647510386</v>
      </c>
    </row>
    <row r="598" spans="2:35">
      <c r="B598" s="39">
        <f t="shared" si="279"/>
        <v>570</v>
      </c>
      <c r="C598" s="42">
        <f t="shared" si="280"/>
        <v>6.7661870503602302</v>
      </c>
      <c r="D598" s="10">
        <f t="shared" si="281"/>
        <v>3.1338129496397968</v>
      </c>
      <c r="E598" s="40">
        <f t="shared" si="282"/>
        <v>30.532374100720403</v>
      </c>
      <c r="F598" s="40">
        <f t="shared" si="283"/>
        <v>36.799999999999997</v>
      </c>
      <c r="G598" s="3">
        <f t="shared" si="284"/>
        <v>225.87050359711839</v>
      </c>
      <c r="H598" s="3">
        <f t="shared" si="285"/>
        <v>107.82541057508477</v>
      </c>
      <c r="I598">
        <f t="shared" si="270"/>
        <v>1.0782541057508477E-4</v>
      </c>
      <c r="J598" s="4">
        <f t="shared" si="286"/>
        <v>743.76096166830735</v>
      </c>
      <c r="K598" s="40">
        <f t="shared" si="287"/>
        <v>6.8978263815688008</v>
      </c>
      <c r="L598" s="40">
        <f t="shared" si="271"/>
        <v>0</v>
      </c>
      <c r="M598" s="10">
        <f t="shared" si="288"/>
        <v>4.9733532034032981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13.778792981376959</v>
      </c>
      <c r="Q598" s="42">
        <f t="shared" si="290"/>
        <v>0.50155455668066251</v>
      </c>
      <c r="R598" s="4">
        <f t="shared" si="291"/>
        <v>74864.580559853464</v>
      </c>
      <c r="S598">
        <f t="shared" si="272"/>
        <v>7.4864580559853467E-5</v>
      </c>
      <c r="T598" s="41">
        <f t="shared" si="273"/>
        <v>2.4769844514747858E-4</v>
      </c>
      <c r="U598" s="42">
        <f t="shared" si="292"/>
        <v>0.13434823304368504</v>
      </c>
      <c r="V598" s="42">
        <f t="shared" si="293"/>
        <v>0.6013006770883933</v>
      </c>
      <c r="W598" s="42">
        <f t="shared" si="294"/>
        <v>0.59638574913404307</v>
      </c>
      <c r="X598" s="42">
        <f t="shared" si="295"/>
        <v>4.9149279543502233E-3</v>
      </c>
      <c r="Y598" s="42">
        <f t="shared" si="269"/>
        <v>3.8544527718067803E-3</v>
      </c>
      <c r="Z598" s="10">
        <f t="shared" si="296"/>
        <v>15.561069709225892</v>
      </c>
      <c r="AA598">
        <f t="shared" si="274"/>
        <v>4973027.0916065313</v>
      </c>
      <c r="AB598" s="10">
        <f t="shared" si="275"/>
        <v>4.9730270916065313</v>
      </c>
      <c r="AC598" s="10">
        <f t="shared" si="276"/>
        <v>4.8720270916065314</v>
      </c>
      <c r="AD598" s="3">
        <f t="shared" si="277"/>
        <v>706.60291393858324</v>
      </c>
      <c r="AI598" s="94">
        <f t="shared" si="278"/>
        <v>0.59638574913404307</v>
      </c>
    </row>
    <row r="599" spans="2:35">
      <c r="B599" s="39">
        <f t="shared" si="279"/>
        <v>571</v>
      </c>
      <c r="C599" s="42">
        <f t="shared" si="280"/>
        <v>6.7780575539573533</v>
      </c>
      <c r="D599" s="10">
        <f t="shared" si="281"/>
        <v>3.1219424460426737</v>
      </c>
      <c r="E599" s="40">
        <f t="shared" si="282"/>
        <v>30.55611510791465</v>
      </c>
      <c r="F599" s="40">
        <f t="shared" si="283"/>
        <v>36.799999999999997</v>
      </c>
      <c r="G599" s="3">
        <f t="shared" si="284"/>
        <v>225.7755395683414</v>
      </c>
      <c r="H599" s="3">
        <f t="shared" si="285"/>
        <v>107.82541057508477</v>
      </c>
      <c r="I599">
        <f t="shared" si="270"/>
        <v>1.0782541057508477E-4</v>
      </c>
      <c r="J599" s="4">
        <f t="shared" si="286"/>
        <v>744.90002640108651</v>
      </c>
      <c r="K599" s="40">
        <f t="shared" si="287"/>
        <v>6.9083903546314032</v>
      </c>
      <c r="L599" s="40">
        <f t="shared" si="271"/>
        <v>0</v>
      </c>
      <c r="M599" s="10">
        <f t="shared" si="288"/>
        <v>4.9730270916065313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13.778504758293025</v>
      </c>
      <c r="Q599" s="42">
        <f t="shared" si="290"/>
        <v>0.50241608003209715</v>
      </c>
      <c r="R599" s="4">
        <f t="shared" si="291"/>
        <v>74575.931861055156</v>
      </c>
      <c r="S599">
        <f t="shared" si="272"/>
        <v>7.4575931861055154E-5</v>
      </c>
      <c r="T599" s="41">
        <f t="shared" si="273"/>
        <v>2.4798709384627686E-4</v>
      </c>
      <c r="U599" s="42">
        <f t="shared" si="292"/>
        <v>0.1338302385212565</v>
      </c>
      <c r="V599" s="42">
        <f t="shared" si="293"/>
        <v>0.60125418720915558</v>
      </c>
      <c r="W599" s="42">
        <f t="shared" si="294"/>
        <v>0.59634583239974714</v>
      </c>
      <c r="X599" s="42">
        <f t="shared" si="295"/>
        <v>4.9083548094084328E-3</v>
      </c>
      <c r="Y599" s="42">
        <f t="shared" si="269"/>
        <v>3.8586814340922124E-3</v>
      </c>
      <c r="Z599" s="10">
        <f t="shared" si="296"/>
        <v>15.560009088554205</v>
      </c>
      <c r="AA599">
        <f t="shared" si="274"/>
        <v>4972695.0210777735</v>
      </c>
      <c r="AB599" s="10">
        <f t="shared" si="275"/>
        <v>4.9726950210777732</v>
      </c>
      <c r="AC599" s="10">
        <f t="shared" si="276"/>
        <v>4.8716950210777732</v>
      </c>
      <c r="AD599" s="3">
        <f t="shared" si="277"/>
        <v>706.55475287567424</v>
      </c>
      <c r="AI599" s="94">
        <f t="shared" si="278"/>
        <v>0.59634583239974714</v>
      </c>
    </row>
    <row r="600" spans="2:35">
      <c r="B600" s="39">
        <f t="shared" si="279"/>
        <v>572</v>
      </c>
      <c r="C600" s="42">
        <f t="shared" si="280"/>
        <v>6.7899280575544765</v>
      </c>
      <c r="D600" s="10">
        <f t="shared" si="281"/>
        <v>3.1100719424455505</v>
      </c>
      <c r="E600" s="40">
        <f t="shared" si="282"/>
        <v>30.579856115108896</v>
      </c>
      <c r="F600" s="40">
        <f t="shared" si="283"/>
        <v>36.799999999999997</v>
      </c>
      <c r="G600" s="3">
        <f t="shared" si="284"/>
        <v>225.68057553956442</v>
      </c>
      <c r="H600" s="3">
        <f t="shared" si="285"/>
        <v>107.82541057508477</v>
      </c>
      <c r="I600">
        <f t="shared" si="270"/>
        <v>1.0782541057508477E-4</v>
      </c>
      <c r="J600" s="4">
        <f t="shared" si="286"/>
        <v>746.03997649031749</v>
      </c>
      <c r="K600" s="40">
        <f t="shared" si="287"/>
        <v>6.9189625387126048</v>
      </c>
      <c r="L600" s="40">
        <f t="shared" si="271"/>
        <v>0</v>
      </c>
      <c r="M600" s="10">
        <f t="shared" si="288"/>
        <v>4.9726950210777732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13.778211255555156</v>
      </c>
      <c r="Q600" s="42">
        <f t="shared" si="290"/>
        <v>0.50327762173565738</v>
      </c>
      <c r="R600" s="4">
        <f t="shared" si="291"/>
        <v>74287.299694855392</v>
      </c>
      <c r="S600">
        <f t="shared" si="272"/>
        <v>7.4287299694855387E-5</v>
      </c>
      <c r="T600" s="41">
        <f t="shared" si="273"/>
        <v>2.4827572601247665E-4</v>
      </c>
      <c r="U600" s="42">
        <f t="shared" si="292"/>
        <v>0.13331227366740275</v>
      </c>
      <c r="V600" s="42">
        <f t="shared" si="293"/>
        <v>0.60120694298756705</v>
      </c>
      <c r="W600" s="42">
        <f t="shared" si="294"/>
        <v>0.59630518630477181</v>
      </c>
      <c r="X600" s="42">
        <f t="shared" si="295"/>
        <v>4.9017566827952441E-3</v>
      </c>
      <c r="Y600" s="42">
        <f t="shared" si="269"/>
        <v>3.8629045018951456E-3</v>
      </c>
      <c r="Z600" s="10">
        <f t="shared" si="296"/>
        <v>15.558929436786833</v>
      </c>
      <c r="AA600">
        <f t="shared" si="274"/>
        <v>4972356.9920888655</v>
      </c>
      <c r="AB600" s="10">
        <f t="shared" si="275"/>
        <v>4.9723569920888657</v>
      </c>
      <c r="AC600" s="10">
        <f t="shared" si="276"/>
        <v>4.8713569920888657</v>
      </c>
      <c r="AD600" s="3">
        <f t="shared" si="277"/>
        <v>706.50572764160484</v>
      </c>
      <c r="AI600" s="94">
        <f t="shared" si="278"/>
        <v>0.59630518630477181</v>
      </c>
    </row>
    <row r="601" spans="2:35">
      <c r="B601" s="39">
        <f t="shared" si="279"/>
        <v>573</v>
      </c>
      <c r="C601" s="42">
        <f t="shared" si="280"/>
        <v>6.8017985611515996</v>
      </c>
      <c r="D601" s="10">
        <f t="shared" si="281"/>
        <v>3.0982014388484274</v>
      </c>
      <c r="E601" s="40">
        <f t="shared" si="282"/>
        <v>30.603597122303142</v>
      </c>
      <c r="F601" s="40">
        <f t="shared" si="283"/>
        <v>36.799999999999997</v>
      </c>
      <c r="G601" s="3">
        <f t="shared" si="284"/>
        <v>225.58561151078743</v>
      </c>
      <c r="H601" s="3">
        <f t="shared" si="285"/>
        <v>107.82541057508477</v>
      </c>
      <c r="I601">
        <f t="shared" si="270"/>
        <v>1.0782541057508477E-4</v>
      </c>
      <c r="J601" s="4">
        <f t="shared" si="286"/>
        <v>747.1808119359996</v>
      </c>
      <c r="K601" s="40">
        <f t="shared" si="287"/>
        <v>6.9295429338124004</v>
      </c>
      <c r="L601" s="40">
        <f t="shared" si="271"/>
        <v>0</v>
      </c>
      <c r="M601" s="10">
        <f t="shared" si="288"/>
        <v>4.9723569920888657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13.777912472683642</v>
      </c>
      <c r="Q601" s="42">
        <f t="shared" si="290"/>
        <v>0.50413918212230213</v>
      </c>
      <c r="R601" s="4">
        <f t="shared" si="291"/>
        <v>73998.684313485326</v>
      </c>
      <c r="S601">
        <f t="shared" si="272"/>
        <v>7.3998684313485332E-5</v>
      </c>
      <c r="T601" s="41">
        <f t="shared" si="273"/>
        <v>2.4856434139384673E-4</v>
      </c>
      <c r="U601" s="42">
        <f t="shared" si="292"/>
        <v>0.13279433893476508</v>
      </c>
      <c r="V601" s="42">
        <f t="shared" si="293"/>
        <v>0.60115894447597096</v>
      </c>
      <c r="W601" s="42">
        <f t="shared" si="294"/>
        <v>0.59626381088239111</v>
      </c>
      <c r="X601" s="42">
        <f t="shared" si="295"/>
        <v>4.8951335935798479E-3</v>
      </c>
      <c r="Y601" s="42">
        <f t="shared" si="269"/>
        <v>3.8671219550867079E-3</v>
      </c>
      <c r="Z601" s="10">
        <f t="shared" si="296"/>
        <v>15.557830754811718</v>
      </c>
      <c r="AA601">
        <f t="shared" si="274"/>
        <v>4972013.0049178135</v>
      </c>
      <c r="AB601" s="10">
        <f t="shared" si="275"/>
        <v>4.9720130049178133</v>
      </c>
      <c r="AC601" s="10">
        <f t="shared" si="276"/>
        <v>4.8710130049178133</v>
      </c>
      <c r="AD601" s="3">
        <f t="shared" si="277"/>
        <v>706.4558382766952</v>
      </c>
      <c r="AI601" s="94">
        <f t="shared" si="278"/>
        <v>0.59626381088239111</v>
      </c>
    </row>
    <row r="602" spans="2:35">
      <c r="B602" s="39">
        <f t="shared" si="279"/>
        <v>574</v>
      </c>
      <c r="C602" s="42">
        <f t="shared" si="280"/>
        <v>6.8136690647487228</v>
      </c>
      <c r="D602" s="10">
        <f t="shared" si="281"/>
        <v>3.0863309352513042</v>
      </c>
      <c r="E602" s="40">
        <f t="shared" si="282"/>
        <v>30.627338129497389</v>
      </c>
      <c r="F602" s="40">
        <f t="shared" si="283"/>
        <v>36.799999999999997</v>
      </c>
      <c r="G602" s="3">
        <f t="shared" si="284"/>
        <v>225.49064748201044</v>
      </c>
      <c r="H602" s="3">
        <f t="shared" si="285"/>
        <v>107.82541057508477</v>
      </c>
      <c r="I602">
        <f t="shared" si="270"/>
        <v>1.0782541057508477E-4</v>
      </c>
      <c r="J602" s="4">
        <f t="shared" si="286"/>
        <v>748.32253273813342</v>
      </c>
      <c r="K602" s="40">
        <f t="shared" si="287"/>
        <v>6.9401315399307961</v>
      </c>
      <c r="L602" s="40">
        <f t="shared" si="271"/>
        <v>0</v>
      </c>
      <c r="M602" s="10">
        <f t="shared" si="288"/>
        <v>4.9720130049178133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13.777608409191201</v>
      </c>
      <c r="Q602" s="42">
        <f t="shared" si="290"/>
        <v>0.50500076152306406</v>
      </c>
      <c r="R602" s="4">
        <f t="shared" si="291"/>
        <v>73710.08596917594</v>
      </c>
      <c r="S602">
        <f t="shared" si="272"/>
        <v>7.3710085969175935E-5</v>
      </c>
      <c r="T602" s="41">
        <f t="shared" si="273"/>
        <v>2.4885293973815609E-4</v>
      </c>
      <c r="U602" s="42">
        <f t="shared" si="292"/>
        <v>0.13227643477598466</v>
      </c>
      <c r="V602" s="42">
        <f t="shared" si="293"/>
        <v>0.60111019172744629</v>
      </c>
      <c r="W602" s="42">
        <f t="shared" si="294"/>
        <v>0.59622170616663339</v>
      </c>
      <c r="X602" s="42">
        <f t="shared" si="295"/>
        <v>4.8884855608128941E-3</v>
      </c>
      <c r="Y602" s="42">
        <f t="shared" si="269"/>
        <v>3.8713337735468262E-3</v>
      </c>
      <c r="Z602" s="10">
        <f t="shared" si="296"/>
        <v>15.5567130435359</v>
      </c>
      <c r="AA602">
        <f t="shared" si="274"/>
        <v>4971663.0598486038</v>
      </c>
      <c r="AB602" s="10">
        <f t="shared" si="275"/>
        <v>4.9716630598486038</v>
      </c>
      <c r="AC602" s="10">
        <f t="shared" si="276"/>
        <v>4.8706630598486038</v>
      </c>
      <c r="AD602" s="3">
        <f t="shared" si="277"/>
        <v>706.40508482213249</v>
      </c>
      <c r="AI602" s="94">
        <f t="shared" si="278"/>
        <v>0.59622170616663339</v>
      </c>
    </row>
    <row r="603" spans="2:35">
      <c r="B603" s="39">
        <f t="shared" si="279"/>
        <v>575</v>
      </c>
      <c r="C603" s="42">
        <f t="shared" si="280"/>
        <v>6.825539568345846</v>
      </c>
      <c r="D603" s="10">
        <f t="shared" si="281"/>
        <v>3.074460431654181</v>
      </c>
      <c r="E603" s="40">
        <f t="shared" si="282"/>
        <v>30.651079136691635</v>
      </c>
      <c r="F603" s="40">
        <f t="shared" si="283"/>
        <v>36.799999999999997</v>
      </c>
      <c r="G603" s="3">
        <f t="shared" si="284"/>
        <v>225.39568345323346</v>
      </c>
      <c r="H603" s="3">
        <f t="shared" si="285"/>
        <v>107.82541057508477</v>
      </c>
      <c r="I603">
        <f t="shared" si="270"/>
        <v>1.0782541057508477E-4</v>
      </c>
      <c r="J603" s="4">
        <f t="shared" si="286"/>
        <v>749.4651388967186</v>
      </c>
      <c r="K603" s="40">
        <f t="shared" si="287"/>
        <v>6.9507283570677876</v>
      </c>
      <c r="L603" s="40">
        <f t="shared" si="271"/>
        <v>0</v>
      </c>
      <c r="M603" s="10">
        <f t="shared" si="288"/>
        <v>4.9716630598486038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13.777299064582822</v>
      </c>
      <c r="Q603" s="42">
        <f t="shared" si="290"/>
        <v>0.5058623602690504</v>
      </c>
      <c r="R603" s="4">
        <f t="shared" si="291"/>
        <v>73421.504914158286</v>
      </c>
      <c r="S603">
        <f t="shared" si="272"/>
        <v>7.3421504914158281E-5</v>
      </c>
      <c r="T603" s="41">
        <f t="shared" si="273"/>
        <v>2.4914152079317376E-4</v>
      </c>
      <c r="U603" s="42">
        <f t="shared" si="292"/>
        <v>0.13175856164370273</v>
      </c>
      <c r="V603" s="42">
        <f t="shared" si="293"/>
        <v>0.60106068479601016</v>
      </c>
      <c r="W603" s="42">
        <f t="shared" si="294"/>
        <v>0.59617887219225929</v>
      </c>
      <c r="X603" s="42">
        <f t="shared" si="295"/>
        <v>4.881812603750868E-3</v>
      </c>
      <c r="Y603" s="42">
        <f t="shared" si="269"/>
        <v>3.8755399371643582E-3</v>
      </c>
      <c r="Z603" s="10">
        <f t="shared" si="296"/>
        <v>15.555576303885772</v>
      </c>
      <c r="AA603">
        <f t="shared" si="274"/>
        <v>4971307.1571712801</v>
      </c>
      <c r="AB603" s="10">
        <f t="shared" si="275"/>
        <v>4.9713071571712799</v>
      </c>
      <c r="AC603" s="10">
        <f t="shared" si="276"/>
        <v>4.8703071571712799</v>
      </c>
      <c r="AD603" s="3">
        <f t="shared" si="277"/>
        <v>706.35346731998266</v>
      </c>
      <c r="AI603" s="94">
        <f t="shared" si="278"/>
        <v>0.59617887219225929</v>
      </c>
    </row>
    <row r="604" spans="2:35">
      <c r="B604" s="39">
        <f t="shared" si="279"/>
        <v>576</v>
      </c>
      <c r="C604" s="42">
        <f t="shared" si="280"/>
        <v>6.8374100719429691</v>
      </c>
      <c r="D604" s="10">
        <f t="shared" si="281"/>
        <v>3.0625899280570579</v>
      </c>
      <c r="E604" s="40">
        <f t="shared" si="282"/>
        <v>30.674820143885881</v>
      </c>
      <c r="F604" s="40">
        <f t="shared" si="283"/>
        <v>36.799999999999997</v>
      </c>
      <c r="G604" s="3">
        <f t="shared" si="284"/>
        <v>225.30071942445647</v>
      </c>
      <c r="H604" s="3">
        <f t="shared" si="285"/>
        <v>107.82541057508477</v>
      </c>
      <c r="I604">
        <f t="shared" si="270"/>
        <v>1.0782541057508477E-4</v>
      </c>
      <c r="J604" s="4">
        <f t="shared" si="286"/>
        <v>750.60863041175526</v>
      </c>
      <c r="K604" s="40">
        <f t="shared" si="287"/>
        <v>6.9613333852233756</v>
      </c>
      <c r="L604" s="40">
        <f t="shared" si="271"/>
        <v>0</v>
      </c>
      <c r="M604" s="10">
        <f t="shared" si="288"/>
        <v>4.9713071571712799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13.776984438355832</v>
      </c>
      <c r="Q604" s="42">
        <f t="shared" si="290"/>
        <v>0.50672397869144448</v>
      </c>
      <c r="R604" s="4">
        <f t="shared" si="291"/>
        <v>73132.941400663432</v>
      </c>
      <c r="S604">
        <f t="shared" si="272"/>
        <v>7.3132941400663428E-5</v>
      </c>
      <c r="T604" s="41">
        <f t="shared" si="273"/>
        <v>2.4943008430666861E-4</v>
      </c>
      <c r="U604" s="42">
        <f t="shared" si="292"/>
        <v>0.13124071999056056</v>
      </c>
      <c r="V604" s="42">
        <f t="shared" si="293"/>
        <v>0.60101042373642355</v>
      </c>
      <c r="W604" s="42">
        <f t="shared" si="294"/>
        <v>0.59613530899477063</v>
      </c>
      <c r="X604" s="42">
        <f t="shared" si="295"/>
        <v>4.8751147416529195E-3</v>
      </c>
      <c r="Y604" s="42">
        <f t="shared" si="269"/>
        <v>3.8797404258370514E-3</v>
      </c>
      <c r="Z604" s="10">
        <f t="shared" si="296"/>
        <v>15.554420536806614</v>
      </c>
      <c r="AA604">
        <f t="shared" si="274"/>
        <v>4970945.2971818019</v>
      </c>
      <c r="AB604" s="10">
        <f t="shared" si="275"/>
        <v>4.9709452971818022</v>
      </c>
      <c r="AC604" s="10">
        <f t="shared" si="276"/>
        <v>4.8699452971818022</v>
      </c>
      <c r="AD604" s="3">
        <f t="shared" si="277"/>
        <v>706.30098581316929</v>
      </c>
      <c r="AI604" s="94">
        <f t="shared" si="278"/>
        <v>0.59613530899477063</v>
      </c>
    </row>
    <row r="605" spans="2:35">
      <c r="B605" s="39">
        <f t="shared" si="279"/>
        <v>577</v>
      </c>
      <c r="C605" s="42">
        <f t="shared" si="280"/>
        <v>6.8492805755400923</v>
      </c>
      <c r="D605" s="10">
        <f t="shared" si="281"/>
        <v>3.0507194244599347</v>
      </c>
      <c r="E605" s="40">
        <f t="shared" si="282"/>
        <v>30.698561151080128</v>
      </c>
      <c r="F605" s="40">
        <f t="shared" si="283"/>
        <v>36.799999999999997</v>
      </c>
      <c r="G605" s="3">
        <f t="shared" si="284"/>
        <v>225.20575539567949</v>
      </c>
      <c r="H605" s="3">
        <f t="shared" si="285"/>
        <v>107.82541057508477</v>
      </c>
      <c r="I605">
        <f t="shared" si="270"/>
        <v>1.0782541057508477E-4</v>
      </c>
      <c r="J605" s="4">
        <f t="shared" si="286"/>
        <v>751.75300728324351</v>
      </c>
      <c r="K605" s="40">
        <f t="shared" si="287"/>
        <v>6.9719466243975621</v>
      </c>
      <c r="L605" s="40">
        <f t="shared" si="271"/>
        <v>0</v>
      </c>
      <c r="M605" s="10">
        <f t="shared" si="288"/>
        <v>4.9709452971818022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13.776664529999755</v>
      </c>
      <c r="Q605" s="42">
        <f t="shared" si="290"/>
        <v>0.50758561712150674</v>
      </c>
      <c r="R605" s="4">
        <f t="shared" si="291"/>
        <v>72844.395680922389</v>
      </c>
      <c r="S605">
        <f t="shared" si="272"/>
        <v>7.284439568092239E-5</v>
      </c>
      <c r="T605" s="41">
        <f t="shared" si="273"/>
        <v>2.4971863002640963E-4</v>
      </c>
      <c r="U605" s="42">
        <f t="shared" si="292"/>
        <v>0.13072291026919927</v>
      </c>
      <c r="V605" s="42">
        <f t="shared" si="293"/>
        <v>0.60095940860468311</v>
      </c>
      <c r="W605" s="42">
        <f t="shared" si="294"/>
        <v>0.59609101661039343</v>
      </c>
      <c r="X605" s="42">
        <f t="shared" si="295"/>
        <v>4.8683919942896781E-3</v>
      </c>
      <c r="Y605" s="42">
        <f t="shared" si="269"/>
        <v>3.8839352194719387E-3</v>
      </c>
      <c r="Z605" s="10">
        <f t="shared" si="296"/>
        <v>15.553245743263862</v>
      </c>
      <c r="AA605">
        <f t="shared" si="274"/>
        <v>4970577.4801824391</v>
      </c>
      <c r="AB605" s="10">
        <f t="shared" si="275"/>
        <v>4.9705774801824392</v>
      </c>
      <c r="AC605" s="10">
        <f t="shared" si="276"/>
        <v>4.8695774801824392</v>
      </c>
      <c r="AD605" s="3">
        <f t="shared" si="277"/>
        <v>706.24764034553141</v>
      </c>
      <c r="AI605" s="94">
        <f t="shared" si="278"/>
        <v>0.59609101661039343</v>
      </c>
    </row>
    <row r="606" spans="2:35">
      <c r="B606" s="39">
        <f t="shared" si="279"/>
        <v>578</v>
      </c>
      <c r="C606" s="42">
        <f t="shared" si="280"/>
        <v>6.8611510791372154</v>
      </c>
      <c r="D606" s="10">
        <f t="shared" si="281"/>
        <v>3.0388489208628116</v>
      </c>
      <c r="E606" s="40">
        <f t="shared" si="282"/>
        <v>30.722302158274374</v>
      </c>
      <c r="F606" s="40">
        <f t="shared" si="283"/>
        <v>36.799999999999997</v>
      </c>
      <c r="G606" s="3">
        <f t="shared" si="284"/>
        <v>225.1107913669025</v>
      </c>
      <c r="H606" s="3">
        <f t="shared" si="285"/>
        <v>107.82541057508477</v>
      </c>
      <c r="I606">
        <f t="shared" si="270"/>
        <v>1.0782541057508477E-4</v>
      </c>
      <c r="J606" s="4">
        <f t="shared" si="286"/>
        <v>752.89826951118312</v>
      </c>
      <c r="K606" s="40">
        <f t="shared" si="287"/>
        <v>6.9825680745903451</v>
      </c>
      <c r="L606" s="40">
        <f t="shared" si="271"/>
        <v>0</v>
      </c>
      <c r="M606" s="10">
        <f t="shared" si="288"/>
        <v>4.9705774801824392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13.776339338996664</v>
      </c>
      <c r="Q606" s="42">
        <f t="shared" si="290"/>
        <v>0.50844727589057626</v>
      </c>
      <c r="R606" s="4">
        <f t="shared" si="291"/>
        <v>72555.868007166238</v>
      </c>
      <c r="S606">
        <f t="shared" si="272"/>
        <v>7.2555868007166238E-5</v>
      </c>
      <c r="T606" s="41">
        <f t="shared" si="273"/>
        <v>2.5000715770016581E-4</v>
      </c>
      <c r="U606" s="42">
        <f t="shared" si="292"/>
        <v>0.13020513293226016</v>
      </c>
      <c r="V606" s="42">
        <f t="shared" si="293"/>
        <v>0.60090763945714443</v>
      </c>
      <c r="W606" s="42">
        <f t="shared" si="294"/>
        <v>0.5960459950761261</v>
      </c>
      <c r="X606" s="42">
        <f t="shared" si="295"/>
        <v>4.8616443810183263E-3</v>
      </c>
      <c r="Y606" s="42">
        <f t="shared" ref="Y606:Y669" si="299">IF((X606*(Q606-Q605)+Y605)&lt;0,0,X606*(Q606-Q605)+Y605)</f>
        <v>3.8881242979849407E-3</v>
      </c>
      <c r="Z606" s="10">
        <f t="shared" si="296"/>
        <v>15.552051924241216</v>
      </c>
      <c r="AA606">
        <f t="shared" si="274"/>
        <v>4970203.7064811764</v>
      </c>
      <c r="AB606" s="10">
        <f t="shared" si="275"/>
        <v>4.9702037064811764</v>
      </c>
      <c r="AC606" s="10">
        <f t="shared" si="276"/>
        <v>4.8692037064811764</v>
      </c>
      <c r="AD606" s="3">
        <f t="shared" si="277"/>
        <v>706.19343096173702</v>
      </c>
      <c r="AI606" s="94">
        <f t="shared" si="278"/>
        <v>0.5960459950761261</v>
      </c>
    </row>
    <row r="607" spans="2:35">
      <c r="B607" s="39">
        <f t="shared" si="279"/>
        <v>579</v>
      </c>
      <c r="C607" s="42">
        <f t="shared" si="280"/>
        <v>6.8730215827343386</v>
      </c>
      <c r="D607" s="10">
        <f t="shared" si="281"/>
        <v>3.0269784172656884</v>
      </c>
      <c r="E607" s="40">
        <f t="shared" si="282"/>
        <v>30.74604316546862</v>
      </c>
      <c r="F607" s="40">
        <f t="shared" si="283"/>
        <v>36.799999999999997</v>
      </c>
      <c r="G607" s="3">
        <f t="shared" si="284"/>
        <v>225.01582733812552</v>
      </c>
      <c r="H607" s="3">
        <f t="shared" si="285"/>
        <v>107.82541057508477</v>
      </c>
      <c r="I607">
        <f t="shared" si="270"/>
        <v>1.0782541057508477E-4</v>
      </c>
      <c r="J607" s="4">
        <f t="shared" si="286"/>
        <v>754.04441709557409</v>
      </c>
      <c r="K607" s="40">
        <f t="shared" si="287"/>
        <v>6.9931977358017239</v>
      </c>
      <c r="L607" s="40">
        <f t="shared" si="271"/>
        <v>0</v>
      </c>
      <c r="M607" s="10">
        <f t="shared" si="288"/>
        <v>4.9702037064811764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13.776008864820657</v>
      </c>
      <c r="Q607" s="42">
        <f t="shared" si="290"/>
        <v>0.5093089553300717</v>
      </c>
      <c r="R607" s="4">
        <f t="shared" si="291"/>
        <v>72267.358631626004</v>
      </c>
      <c r="S607">
        <f t="shared" si="272"/>
        <v>7.2267358631626001E-5</v>
      </c>
      <c r="T607" s="41">
        <f t="shared" si="273"/>
        <v>2.5029566707570602E-4</v>
      </c>
      <c r="U607" s="42">
        <f t="shared" si="292"/>
        <v>0.12968738843238445</v>
      </c>
      <c r="V607" s="42">
        <f t="shared" si="293"/>
        <v>0.60085511635147726</v>
      </c>
      <c r="W607" s="42">
        <f t="shared" si="294"/>
        <v>0.5960002444296667</v>
      </c>
      <c r="X607" s="42">
        <f t="shared" si="295"/>
        <v>4.8548719218105552E-3</v>
      </c>
      <c r="Y607" s="42">
        <f t="shared" si="299"/>
        <v>3.8923076413013486E-3</v>
      </c>
      <c r="Z607" s="10">
        <f t="shared" si="296"/>
        <v>15.550839080742282</v>
      </c>
      <c r="AA607">
        <f t="shared" si="274"/>
        <v>4969823.9763922375</v>
      </c>
      <c r="AB607" s="10">
        <f t="shared" si="275"/>
        <v>4.9698239763922372</v>
      </c>
      <c r="AC607" s="10">
        <f t="shared" si="276"/>
        <v>4.8688239763922372</v>
      </c>
      <c r="AD607" s="3">
        <f t="shared" si="277"/>
        <v>706.13835770735864</v>
      </c>
      <c r="AI607" s="94">
        <f t="shared" si="278"/>
        <v>0.5960002444296667</v>
      </c>
    </row>
    <row r="608" spans="2:35">
      <c r="B608" s="39">
        <f t="shared" si="279"/>
        <v>580</v>
      </c>
      <c r="C608" s="42">
        <f t="shared" si="280"/>
        <v>6.8848920863314618</v>
      </c>
      <c r="D608" s="10">
        <f t="shared" si="281"/>
        <v>3.0151079136685652</v>
      </c>
      <c r="E608" s="40">
        <f t="shared" si="282"/>
        <v>30.769784172662867</v>
      </c>
      <c r="F608" s="40">
        <f t="shared" si="283"/>
        <v>36.799999999999997</v>
      </c>
      <c r="G608" s="3">
        <f t="shared" si="284"/>
        <v>224.92086330934853</v>
      </c>
      <c r="H608" s="3">
        <f t="shared" si="285"/>
        <v>107.82541057508477</v>
      </c>
      <c r="I608">
        <f t="shared" si="270"/>
        <v>1.0782541057508477E-4</v>
      </c>
      <c r="J608" s="4">
        <f t="shared" si="286"/>
        <v>755.19145003641665</v>
      </c>
      <c r="K608" s="40">
        <f t="shared" si="287"/>
        <v>7.003835608031701</v>
      </c>
      <c r="L608" s="40">
        <f t="shared" si="271"/>
        <v>0</v>
      </c>
      <c r="M608" s="10">
        <f t="shared" si="288"/>
        <v>4.9698239763922372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13.775673106938296</v>
      </c>
      <c r="Q608" s="42">
        <f t="shared" si="290"/>
        <v>0.5101706557714929</v>
      </c>
      <c r="R608" s="4">
        <f t="shared" si="291"/>
        <v>71978.867806532769</v>
      </c>
      <c r="S608">
        <f t="shared" si="272"/>
        <v>7.1978867806532764E-5</v>
      </c>
      <c r="T608" s="41">
        <f t="shared" si="273"/>
        <v>2.505841579007993E-4</v>
      </c>
      <c r="U608" s="42">
        <f t="shared" si="292"/>
        <v>0.12916967722221337</v>
      </c>
      <c r="V608" s="42">
        <f t="shared" si="293"/>
        <v>0.6008018393459571</v>
      </c>
      <c r="W608" s="42">
        <f t="shared" si="294"/>
        <v>0.59595376470947681</v>
      </c>
      <c r="X608" s="42">
        <f t="shared" si="295"/>
        <v>4.8480746364802929E-3</v>
      </c>
      <c r="Y608" s="42">
        <f t="shared" si="299"/>
        <v>3.8964852293556468E-3</v>
      </c>
      <c r="Z608" s="10">
        <f t="shared" si="296"/>
        <v>15.549607213789542</v>
      </c>
      <c r="AA608">
        <f t="shared" si="274"/>
        <v>4969438.2902357485</v>
      </c>
      <c r="AB608" s="10">
        <f t="shared" si="275"/>
        <v>4.9694382902357486</v>
      </c>
      <c r="AC608" s="10">
        <f t="shared" si="276"/>
        <v>4.8684382902357486</v>
      </c>
      <c r="AD608" s="3">
        <f t="shared" si="277"/>
        <v>706.08242062882505</v>
      </c>
      <c r="AI608" s="94">
        <f t="shared" si="278"/>
        <v>0.59595376470947681</v>
      </c>
    </row>
    <row r="609" spans="2:35">
      <c r="B609" s="39">
        <f t="shared" si="279"/>
        <v>581</v>
      </c>
      <c r="C609" s="42">
        <f t="shared" si="280"/>
        <v>6.8967625899285849</v>
      </c>
      <c r="D609" s="10">
        <f t="shared" si="281"/>
        <v>3.0032374100714421</v>
      </c>
      <c r="E609" s="40">
        <f t="shared" si="282"/>
        <v>30.793525179857113</v>
      </c>
      <c r="F609" s="40">
        <f t="shared" si="283"/>
        <v>36.799999999999997</v>
      </c>
      <c r="G609" s="3">
        <f t="shared" si="284"/>
        <v>224.82589928057155</v>
      </c>
      <c r="H609" s="3">
        <f t="shared" si="285"/>
        <v>107.82541057508477</v>
      </c>
      <c r="I609">
        <f t="shared" si="270"/>
        <v>1.0782541057508477E-4</v>
      </c>
      <c r="J609" s="4">
        <f t="shared" si="286"/>
        <v>756.33936833371069</v>
      </c>
      <c r="K609" s="40">
        <f t="shared" si="287"/>
        <v>7.0144816912802748</v>
      </c>
      <c r="L609" s="40">
        <f t="shared" si="271"/>
        <v>0</v>
      </c>
      <c r="M609" s="10">
        <f t="shared" si="288"/>
        <v>4.9694382902357486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13.77533206480833</v>
      </c>
      <c r="Q609" s="42">
        <f t="shared" si="290"/>
        <v>0.51103237754642195</v>
      </c>
      <c r="R609" s="4">
        <f t="shared" si="291"/>
        <v>71690.395784117529</v>
      </c>
      <c r="S609">
        <f t="shared" si="272"/>
        <v>7.1690395784117529E-5</v>
      </c>
      <c r="T609" s="41">
        <f t="shared" si="273"/>
        <v>2.5087262992321452E-4</v>
      </c>
      <c r="U609" s="42">
        <f t="shared" si="292"/>
        <v>0.1286519997543881</v>
      </c>
      <c r="V609" s="42">
        <f t="shared" si="293"/>
        <v>0.60074780849990395</v>
      </c>
      <c r="W609" s="42">
        <f t="shared" si="294"/>
        <v>0.59590655595474051</v>
      </c>
      <c r="X609" s="42">
        <f t="shared" si="295"/>
        <v>4.8412525451634325E-3</v>
      </c>
      <c r="Y609" s="42">
        <f t="shared" si="299"/>
        <v>3.9006570420917447E-3</v>
      </c>
      <c r="Z609" s="10">
        <f t="shared" si="296"/>
        <v>15.548356324424999</v>
      </c>
      <c r="AA609">
        <f t="shared" si="274"/>
        <v>4969046.6483379528</v>
      </c>
      <c r="AB609" s="10">
        <f t="shared" si="275"/>
        <v>4.9690466483379527</v>
      </c>
      <c r="AC609" s="10">
        <f t="shared" si="276"/>
        <v>4.8680466483379528</v>
      </c>
      <c r="AD609" s="3">
        <f t="shared" si="277"/>
        <v>706.02561977345215</v>
      </c>
      <c r="AI609" s="94">
        <f t="shared" si="278"/>
        <v>0.59590655595474051</v>
      </c>
    </row>
    <row r="610" spans="2:35">
      <c r="B610" s="39">
        <f t="shared" si="279"/>
        <v>582</v>
      </c>
      <c r="C610" s="42">
        <f t="shared" si="280"/>
        <v>6.9086330935257081</v>
      </c>
      <c r="D610" s="10">
        <f t="shared" si="281"/>
        <v>2.9913669064743189</v>
      </c>
      <c r="E610" s="40">
        <f t="shared" si="282"/>
        <v>30.817266187051359</v>
      </c>
      <c r="F610" s="40">
        <f t="shared" si="283"/>
        <v>36.799999999999997</v>
      </c>
      <c r="G610" s="3">
        <f t="shared" si="284"/>
        <v>224.73093525179456</v>
      </c>
      <c r="H610" s="3">
        <f t="shared" si="285"/>
        <v>107.82541057508477</v>
      </c>
      <c r="I610">
        <f t="shared" si="270"/>
        <v>1.0782541057508477E-4</v>
      </c>
      <c r="J610" s="4">
        <f t="shared" si="286"/>
        <v>757.4881719874561</v>
      </c>
      <c r="K610" s="40">
        <f t="shared" si="287"/>
        <v>7.0251359855474451</v>
      </c>
      <c r="L610" s="40">
        <f t="shared" si="271"/>
        <v>0</v>
      </c>
      <c r="M610" s="10">
        <f t="shared" si="288"/>
        <v>4.9690466483379527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13.774985737881856</v>
      </c>
      <c r="Q610" s="42">
        <f t="shared" si="290"/>
        <v>0.51189412098652431</v>
      </c>
      <c r="R610" s="4">
        <f t="shared" si="291"/>
        <v>71401.942816611365</v>
      </c>
      <c r="S610">
        <f t="shared" si="272"/>
        <v>7.1401942816611366E-5</v>
      </c>
      <c r="T610" s="41">
        <f t="shared" si="273"/>
        <v>2.5116108289072067E-4</v>
      </c>
      <c r="U610" s="42">
        <f t="shared" si="292"/>
        <v>0.12813435648154992</v>
      </c>
      <c r="V610" s="42">
        <f t="shared" si="293"/>
        <v>0.60069302387342594</v>
      </c>
      <c r="W610" s="42">
        <f t="shared" si="294"/>
        <v>0.59585861820539054</v>
      </c>
      <c r="X610" s="42">
        <f t="shared" si="295"/>
        <v>4.8344056680353908E-3</v>
      </c>
      <c r="Y610" s="42">
        <f t="shared" si="299"/>
        <v>3.9048230594629679E-3</v>
      </c>
      <c r="Z610" s="10">
        <f t="shared" si="296"/>
        <v>15.547086413709815</v>
      </c>
      <c r="AA610">
        <f t="shared" si="274"/>
        <v>4968649.0510310894</v>
      </c>
      <c r="AB610" s="10">
        <f t="shared" si="275"/>
        <v>4.9686490510310897</v>
      </c>
      <c r="AC610" s="10">
        <f t="shared" si="276"/>
        <v>4.8676490510310897</v>
      </c>
      <c r="AD610" s="3">
        <f t="shared" si="277"/>
        <v>705.96795518942554</v>
      </c>
      <c r="AI610" s="94">
        <f t="shared" si="278"/>
        <v>0.59585861820539054</v>
      </c>
    </row>
    <row r="611" spans="2:35">
      <c r="B611" s="39">
        <f t="shared" si="279"/>
        <v>583</v>
      </c>
      <c r="C611" s="42">
        <f t="shared" si="280"/>
        <v>6.9205035971228313</v>
      </c>
      <c r="D611" s="10">
        <f t="shared" si="281"/>
        <v>2.9794964028771957</v>
      </c>
      <c r="E611" s="40">
        <f t="shared" si="282"/>
        <v>30.841007194245606</v>
      </c>
      <c r="F611" s="40">
        <f t="shared" si="283"/>
        <v>36.799999999999997</v>
      </c>
      <c r="G611" s="3">
        <f t="shared" si="284"/>
        <v>224.63597122301758</v>
      </c>
      <c r="H611" s="3">
        <f t="shared" si="285"/>
        <v>107.82541057508477</v>
      </c>
      <c r="I611">
        <f t="shared" si="270"/>
        <v>1.0782541057508477E-4</v>
      </c>
      <c r="J611" s="4">
        <f t="shared" si="286"/>
        <v>758.63786099765309</v>
      </c>
      <c r="K611" s="40">
        <f t="shared" si="287"/>
        <v>7.0357984908332138</v>
      </c>
      <c r="L611" s="40">
        <f t="shared" si="271"/>
        <v>0</v>
      </c>
      <c r="M611" s="10">
        <f t="shared" si="288"/>
        <v>4.9686490510310897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13.774634125602228</v>
      </c>
      <c r="Q611" s="42">
        <f t="shared" si="290"/>
        <v>0.5127558864235503</v>
      </c>
      <c r="R611" s="4">
        <f t="shared" si="291"/>
        <v>71113.509156245316</v>
      </c>
      <c r="S611">
        <f t="shared" si="272"/>
        <v>7.1113509156245318E-5</v>
      </c>
      <c r="T611" s="41">
        <f t="shared" si="273"/>
        <v>2.5144951655108673E-4</v>
      </c>
      <c r="U611" s="42">
        <f t="shared" si="292"/>
        <v>0.12761674785634003</v>
      </c>
      <c r="V611" s="42">
        <f t="shared" si="293"/>
        <v>0.60063748552760632</v>
      </c>
      <c r="W611" s="42">
        <f t="shared" si="294"/>
        <v>0.59580995150209359</v>
      </c>
      <c r="X611" s="42">
        <f t="shared" si="295"/>
        <v>4.8275340255127253E-3</v>
      </c>
      <c r="Y611" s="42">
        <f t="shared" si="299"/>
        <v>3.9089832614322218E-3</v>
      </c>
      <c r="Z611" s="10">
        <f t="shared" si="296"/>
        <v>15.54579748272468</v>
      </c>
      <c r="AA611">
        <f t="shared" si="274"/>
        <v>4968245.4986535134</v>
      </c>
      <c r="AB611" s="10">
        <f t="shared" si="275"/>
        <v>4.9682454986535136</v>
      </c>
      <c r="AC611" s="10">
        <f t="shared" si="276"/>
        <v>4.8672454986535136</v>
      </c>
      <c r="AD611" s="3">
        <f t="shared" si="277"/>
        <v>705.9094269258178</v>
      </c>
      <c r="AI611" s="94">
        <f t="shared" si="278"/>
        <v>0.59580995150209359</v>
      </c>
    </row>
    <row r="612" spans="2:35">
      <c r="B612" s="39">
        <f t="shared" si="279"/>
        <v>584</v>
      </c>
      <c r="C612" s="42">
        <f t="shared" si="280"/>
        <v>6.9323741007199544</v>
      </c>
      <c r="D612" s="10">
        <f t="shared" si="281"/>
        <v>2.9676258992800726</v>
      </c>
      <c r="E612" s="40">
        <f t="shared" si="282"/>
        <v>30.864748201439852</v>
      </c>
      <c r="F612" s="40">
        <f t="shared" si="283"/>
        <v>36.799999999999997</v>
      </c>
      <c r="G612" s="3">
        <f t="shared" si="284"/>
        <v>224.54100719424059</v>
      </c>
      <c r="H612" s="3">
        <f t="shared" si="285"/>
        <v>107.82541057508477</v>
      </c>
      <c r="I612">
        <f t="shared" si="270"/>
        <v>1.0782541057508477E-4</v>
      </c>
      <c r="J612" s="4">
        <f t="shared" si="286"/>
        <v>759.78843536430156</v>
      </c>
      <c r="K612" s="40">
        <f t="shared" si="287"/>
        <v>7.0464692071375792</v>
      </c>
      <c r="L612" s="40">
        <f t="shared" si="271"/>
        <v>0</v>
      </c>
      <c r="M612" s="10">
        <f t="shared" si="288"/>
        <v>4.9682454986535136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13.77427722740514</v>
      </c>
      <c r="Q612" s="42">
        <f t="shared" si="290"/>
        <v>0.51361767418933635</v>
      </c>
      <c r="R612" s="4">
        <f t="shared" si="291"/>
        <v>70825.095055250407</v>
      </c>
      <c r="S612">
        <f t="shared" si="272"/>
        <v>7.0825095055250401E-5</v>
      </c>
      <c r="T612" s="41">
        <f t="shared" si="273"/>
        <v>2.5173793065208164E-4</v>
      </c>
      <c r="U612" s="42">
        <f t="shared" si="292"/>
        <v>0.12709917433139961</v>
      </c>
      <c r="V612" s="42">
        <f t="shared" si="293"/>
        <v>0.60058119352429185</v>
      </c>
      <c r="W612" s="42">
        <f t="shared" si="294"/>
        <v>0.59576055588626531</v>
      </c>
      <c r="X612" s="42">
        <f t="shared" si="295"/>
        <v>4.820637638026537E-3</v>
      </c>
      <c r="Y612" s="42">
        <f t="shared" si="299"/>
        <v>3.9131376279719606E-3</v>
      </c>
      <c r="Z612" s="10">
        <f t="shared" si="296"/>
        <v>15.544489532569385</v>
      </c>
      <c r="AA612">
        <f t="shared" si="274"/>
        <v>4967835.991549558</v>
      </c>
      <c r="AB612" s="10">
        <f t="shared" si="275"/>
        <v>4.967835991549558</v>
      </c>
      <c r="AC612" s="10">
        <f t="shared" si="276"/>
        <v>4.866835991549558</v>
      </c>
      <c r="AD612" s="3">
        <f t="shared" si="277"/>
        <v>705.85003503256826</v>
      </c>
      <c r="AI612" s="94">
        <f t="shared" si="278"/>
        <v>0.59576055588626531</v>
      </c>
    </row>
    <row r="613" spans="2:35">
      <c r="B613" s="39">
        <f t="shared" si="279"/>
        <v>585</v>
      </c>
      <c r="C613" s="42">
        <f t="shared" si="280"/>
        <v>6.9442446043170776</v>
      </c>
      <c r="D613" s="10">
        <f t="shared" si="281"/>
        <v>2.9557553956829494</v>
      </c>
      <c r="E613" s="40">
        <f t="shared" si="282"/>
        <v>30.888489208634098</v>
      </c>
      <c r="F613" s="40">
        <f t="shared" si="283"/>
        <v>36.799999999999997</v>
      </c>
      <c r="G613" s="3">
        <f t="shared" si="284"/>
        <v>224.44604316546361</v>
      </c>
      <c r="H613" s="3">
        <f t="shared" si="285"/>
        <v>107.82541057508477</v>
      </c>
      <c r="I613">
        <f t="shared" si="270"/>
        <v>1.0782541057508477E-4</v>
      </c>
      <c r="J613" s="4">
        <f t="shared" si="286"/>
        <v>760.9398950874014</v>
      </c>
      <c r="K613" s="40">
        <f t="shared" si="287"/>
        <v>7.0571481344605411</v>
      </c>
      <c r="L613" s="40">
        <f t="shared" si="271"/>
        <v>0</v>
      </c>
      <c r="M613" s="10">
        <f t="shared" si="288"/>
        <v>4.967835991549558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13.773915042718514</v>
      </c>
      <c r="Q613" s="42">
        <f t="shared" si="290"/>
        <v>0.51447948461580606</v>
      </c>
      <c r="R613" s="4">
        <f t="shared" si="291"/>
        <v>70536.700765857735</v>
      </c>
      <c r="S613">
        <f t="shared" si="272"/>
        <v>7.053670076585774E-5</v>
      </c>
      <c r="T613" s="41">
        <f t="shared" si="273"/>
        <v>2.5202632494147431E-4</v>
      </c>
      <c r="U613" s="42">
        <f t="shared" si="292"/>
        <v>0.12658163635937</v>
      </c>
      <c r="V613" s="42">
        <f t="shared" si="293"/>
        <v>0.60052414792616482</v>
      </c>
      <c r="W613" s="42">
        <f t="shared" si="294"/>
        <v>0.59571043140005242</v>
      </c>
      <c r="X613" s="42">
        <f t="shared" si="295"/>
        <v>4.8137165261123993E-3</v>
      </c>
      <c r="Y613" s="42">
        <f t="shared" si="299"/>
        <v>3.9172861390642339E-3</v>
      </c>
      <c r="Z613" s="10">
        <f t="shared" si="296"/>
        <v>15.543162564362705</v>
      </c>
      <c r="AA613">
        <f t="shared" si="274"/>
        <v>4967420.530069503</v>
      </c>
      <c r="AB613" s="10">
        <f t="shared" si="275"/>
        <v>4.9674205300695027</v>
      </c>
      <c r="AC613" s="10">
        <f t="shared" si="276"/>
        <v>4.8664205300695027</v>
      </c>
      <c r="AD613" s="3">
        <f t="shared" si="277"/>
        <v>705.78977956047902</v>
      </c>
      <c r="AI613" s="94">
        <f t="shared" si="278"/>
        <v>0.59571043140005242</v>
      </c>
    </row>
    <row r="614" spans="2:35">
      <c r="B614" s="39">
        <f t="shared" si="279"/>
        <v>586</v>
      </c>
      <c r="C614" s="42">
        <f t="shared" si="280"/>
        <v>6.9561151079142007</v>
      </c>
      <c r="D614" s="10">
        <f t="shared" si="281"/>
        <v>2.9438848920858263</v>
      </c>
      <c r="E614" s="40">
        <f t="shared" si="282"/>
        <v>30.912230215828345</v>
      </c>
      <c r="F614" s="40">
        <f t="shared" si="283"/>
        <v>36.799999999999997</v>
      </c>
      <c r="G614" s="3">
        <f t="shared" si="284"/>
        <v>224.35107913668662</v>
      </c>
      <c r="H614" s="3">
        <f t="shared" si="285"/>
        <v>107.82541057508477</v>
      </c>
      <c r="I614">
        <f t="shared" si="270"/>
        <v>1.0782541057508477E-4</v>
      </c>
      <c r="J614" s="4">
        <f t="shared" si="286"/>
        <v>762.09224016695271</v>
      </c>
      <c r="K614" s="40">
        <f t="shared" si="287"/>
        <v>7.0678352728020997</v>
      </c>
      <c r="L614" s="40">
        <f t="shared" si="271"/>
        <v>0</v>
      </c>
      <c r="M614" s="10">
        <f t="shared" si="288"/>
        <v>4.9674205300695027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13.773547570962457</v>
      </c>
      <c r="Q614" s="42">
        <f t="shared" si="290"/>
        <v>0.51534131803497174</v>
      </c>
      <c r="R614" s="4">
        <f t="shared" si="291"/>
        <v>70248.326540298294</v>
      </c>
      <c r="S614">
        <f t="shared" si="272"/>
        <v>7.0248326540298296E-5</v>
      </c>
      <c r="T614" s="41">
        <f t="shared" si="273"/>
        <v>2.5231469916703374E-4</v>
      </c>
      <c r="U614" s="42">
        <f t="shared" si="292"/>
        <v>0.1260641343928923</v>
      </c>
      <c r="V614" s="42">
        <f t="shared" si="293"/>
        <v>0.60046634879706529</v>
      </c>
      <c r="W614" s="42">
        <f t="shared" si="294"/>
        <v>0.59565957808633008</v>
      </c>
      <c r="X614" s="42">
        <f t="shared" si="295"/>
        <v>4.8067707107352087E-3</v>
      </c>
      <c r="Y614" s="42">
        <f t="shared" si="299"/>
        <v>3.9214287747010119E-3</v>
      </c>
      <c r="Z614" s="10">
        <f t="shared" si="296"/>
        <v>15.541816579243385</v>
      </c>
      <c r="AA614">
        <f t="shared" si="274"/>
        <v>4966999.1145698763</v>
      </c>
      <c r="AB614" s="10">
        <f t="shared" si="275"/>
        <v>4.9669991145698766</v>
      </c>
      <c r="AC614" s="10">
        <f t="shared" si="276"/>
        <v>4.8659991145698767</v>
      </c>
      <c r="AD614" s="3">
        <f t="shared" si="277"/>
        <v>705.72866056125838</v>
      </c>
      <c r="AI614" s="94">
        <f t="shared" si="278"/>
        <v>0.59565957808633008</v>
      </c>
    </row>
    <row r="615" spans="2:35">
      <c r="B615" s="39">
        <f t="shared" si="279"/>
        <v>587</v>
      </c>
      <c r="C615" s="42">
        <f t="shared" si="280"/>
        <v>6.9679856115113239</v>
      </c>
      <c r="D615" s="10">
        <f t="shared" si="281"/>
        <v>2.9320143884887031</v>
      </c>
      <c r="E615" s="40">
        <f t="shared" si="282"/>
        <v>30.935971223022591</v>
      </c>
      <c r="F615" s="40">
        <f t="shared" si="283"/>
        <v>36.799999999999997</v>
      </c>
      <c r="G615" s="3">
        <f t="shared" si="284"/>
        <v>224.25611510790964</v>
      </c>
      <c r="H615" s="3">
        <f t="shared" si="285"/>
        <v>107.82541057508477</v>
      </c>
      <c r="I615">
        <f t="shared" ref="I615:I678" si="300">H615/1000^2</f>
        <v>1.0782541057508477E-4</v>
      </c>
      <c r="J615" s="4">
        <f t="shared" si="286"/>
        <v>763.24547060295549</v>
      </c>
      <c r="K615" s="40">
        <f t="shared" si="287"/>
        <v>7.0785306221622557</v>
      </c>
      <c r="L615" s="40">
        <f t="shared" ref="L615:L678" si="301">IF((gstar-K615)&lt;0,0,gstar-K615)</f>
        <v>0</v>
      </c>
      <c r="M615" s="10">
        <f t="shared" si="288"/>
        <v>4.9669991145698766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13.773174811549529</v>
      </c>
      <c r="Q615" s="42">
        <f t="shared" si="290"/>
        <v>0.51620317477893529</v>
      </c>
      <c r="R615" s="4">
        <f t="shared" si="291"/>
        <v>69959.972630803168</v>
      </c>
      <c r="S615">
        <f t="shared" ref="S615:S678" si="302">R615/1000^3</f>
        <v>6.9959972630803167E-5</v>
      </c>
      <c r="T615" s="41">
        <f t="shared" ref="T615:T678" si="303">(vc/1000^3-S615)</f>
        <v>2.5260305307652886E-4</v>
      </c>
      <c r="U615" s="42">
        <f t="shared" si="292"/>
        <v>0.12554666888460783</v>
      </c>
      <c r="V615" s="42">
        <f t="shared" si="293"/>
        <v>0.60040779620139362</v>
      </c>
      <c r="W615" s="42">
        <f t="shared" si="294"/>
        <v>0.59560799598873804</v>
      </c>
      <c r="X615" s="42">
        <f t="shared" si="295"/>
        <v>4.7998002126555805E-3</v>
      </c>
      <c r="Y615" s="42">
        <f t="shared" si="299"/>
        <v>3.9255655148839668E-3</v>
      </c>
      <c r="Z615" s="10">
        <f t="shared" si="296"/>
        <v>15.540451578368984</v>
      </c>
      <c r="AA615">
        <f t="shared" ref="AA615:AA678" si="304">Z615*rat*to+patm*1000000</f>
        <v>4966571.7454131013</v>
      </c>
      <c r="AB615" s="10">
        <f t="shared" ref="AB615:AB678" si="305">AA615/1000000</f>
        <v>4.9665717454131011</v>
      </c>
      <c r="AC615" s="10">
        <f t="shared" ref="AC615:AC678" si="306">AB615-patm</f>
        <v>4.8655717454131011</v>
      </c>
      <c r="AD615" s="3">
        <f t="shared" ref="AD615:AD678" si="307">AC615*1000000/6895</f>
        <v>705.66667808746934</v>
      </c>
      <c r="AI615" s="94">
        <f t="shared" ref="AI615:AI678" si="308">($M615-patm)*1000000*$I615/SQRT(rat*to)*SQRT(k)*(2/(k+1))^((k+1)/2/(k-1))</f>
        <v>0.59560799598873804</v>
      </c>
    </row>
    <row r="616" spans="2:35">
      <c r="B616" s="39">
        <f t="shared" ref="B616:B679" si="309">1+B615</f>
        <v>588</v>
      </c>
      <c r="C616" s="42">
        <f t="shared" ref="C616:C679" si="310">xincp+C615</f>
        <v>6.9798561151084471</v>
      </c>
      <c r="D616" s="10">
        <f t="shared" ref="D616:D679" si="311">(F616-E616)/2</f>
        <v>2.9201438848915799</v>
      </c>
      <c r="E616" s="40">
        <f t="shared" ref="E616:E679" si="312">E615+ci*2*xincp</f>
        <v>30.959712230216837</v>
      </c>
      <c r="F616" s="40">
        <f t="shared" ref="F616:F679" si="313">F615-osi*2*xincp</f>
        <v>36.799999999999997</v>
      </c>
      <c r="G616" s="3">
        <f t="shared" ref="G616:G679" si="314">G615-ei*n*2*xincp</f>
        <v>224.16115107913265</v>
      </c>
      <c r="H616" s="3">
        <f t="shared" ref="H616:H679" si="315">PI()/4*(dto+erate*(two-D616)/two)^2</f>
        <v>107.82541057508477</v>
      </c>
      <c r="I616">
        <f t="shared" si="300"/>
        <v>1.0782541057508477E-4</v>
      </c>
      <c r="J616" s="4">
        <f t="shared" ref="J616:J679" si="316">PI()/4*dc^2-PI()/4*(F616^2-E616^2)</f>
        <v>764.39958639540987</v>
      </c>
      <c r="K616" s="40">
        <f t="shared" ref="K616:K679" si="317">J616/H616</f>
        <v>7.0892341825410101</v>
      </c>
      <c r="L616" s="40">
        <f t="shared" si="301"/>
        <v>0</v>
      </c>
      <c r="M616" s="10">
        <f t="shared" ref="M616:M679" si="318">AB615</f>
        <v>4.9665717454131011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13.772796763884426</v>
      </c>
      <c r="Q616" s="42">
        <f t="shared" ref="Q616:Q679" si="320">xincp/P616+Q615</f>
        <v>0.51706505517988988</v>
      </c>
      <c r="R616" s="4">
        <f t="shared" ref="R616:R679" si="321">PI()/4*(F616^2-E616^2)*G616</f>
        <v>69671.639289603379</v>
      </c>
      <c r="S616">
        <f t="shared" si="302"/>
        <v>6.9671639289603382E-5</v>
      </c>
      <c r="T616" s="41">
        <f t="shared" si="303"/>
        <v>2.5289138641772864E-4</v>
      </c>
      <c r="U616" s="42">
        <f t="shared" ref="U616:U679" si="322">rhopgrain*R616/1000^2</f>
        <v>0.12502924028715773</v>
      </c>
      <c r="V616" s="42">
        <f t="shared" ref="V616:V679" si="323">(U615-U616)/(Q616-Q615)</f>
        <v>0.60034849020469694</v>
      </c>
      <c r="W616" s="42">
        <f t="shared" ref="W616:W679" si="324">IF(V616&lt;AI616,IF(AB615&gt;pbd,AI616,0),AI616)</f>
        <v>0.59555568515163715</v>
      </c>
      <c r="X616" s="42">
        <f t="shared" ref="X616:X679" si="325">V616-W616</f>
        <v>4.7928050530597899E-3</v>
      </c>
      <c r="Y616" s="42">
        <f t="shared" si="299"/>
        <v>3.9296963396247952E-3</v>
      </c>
      <c r="Z616" s="10">
        <f t="shared" ref="Z616:Z679" si="326">Y616/T616</f>
        <v>15.53906756291684</v>
      </c>
      <c r="AA616">
        <f t="shared" si="304"/>
        <v>4966138.4229677906</v>
      </c>
      <c r="AB616" s="10">
        <f t="shared" si="305"/>
        <v>4.9661384229677905</v>
      </c>
      <c r="AC616" s="10">
        <f t="shared" si="306"/>
        <v>4.8651384229677905</v>
      </c>
      <c r="AD616" s="3">
        <f t="shared" si="307"/>
        <v>705.60383219257301</v>
      </c>
      <c r="AI616" s="94">
        <f t="shared" si="308"/>
        <v>0.59555568515163715</v>
      </c>
    </row>
    <row r="617" spans="2:35">
      <c r="B617" s="39">
        <f t="shared" si="309"/>
        <v>589</v>
      </c>
      <c r="C617" s="42">
        <f t="shared" si="310"/>
        <v>6.9917266187055702</v>
      </c>
      <c r="D617" s="10">
        <f t="shared" si="311"/>
        <v>2.9082733812944568</v>
      </c>
      <c r="E617" s="40">
        <f t="shared" si="312"/>
        <v>30.983453237411084</v>
      </c>
      <c r="F617" s="40">
        <f t="shared" si="313"/>
        <v>36.799999999999997</v>
      </c>
      <c r="G617" s="3">
        <f t="shared" si="314"/>
        <v>224.06618705035567</v>
      </c>
      <c r="H617" s="3">
        <f t="shared" si="315"/>
        <v>107.82541057508477</v>
      </c>
      <c r="I617">
        <f t="shared" si="300"/>
        <v>1.0782541057508477E-4</v>
      </c>
      <c r="J617" s="4">
        <f t="shared" si="316"/>
        <v>765.55458754431561</v>
      </c>
      <c r="K617" s="40">
        <f t="shared" si="317"/>
        <v>7.0999459539383603</v>
      </c>
      <c r="L617" s="40">
        <f t="shared" si="301"/>
        <v>0</v>
      </c>
      <c r="M617" s="10">
        <f t="shared" si="318"/>
        <v>4.9661384229677905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13.77241342736423</v>
      </c>
      <c r="Q617" s="42">
        <f t="shared" si="320"/>
        <v>0.51792695957012103</v>
      </c>
      <c r="R617" s="4">
        <f t="shared" si="321"/>
        <v>69383.326768929968</v>
      </c>
      <c r="S617">
        <f t="shared" si="302"/>
        <v>6.9383326768929972E-5</v>
      </c>
      <c r="T617" s="41">
        <f t="shared" si="303"/>
        <v>2.5317969893840208E-4</v>
      </c>
      <c r="U617" s="42">
        <f t="shared" si="322"/>
        <v>0.12451184905318327</v>
      </c>
      <c r="V617" s="42">
        <f t="shared" si="323"/>
        <v>0.60028843087305817</v>
      </c>
      <c r="W617" s="42">
        <f t="shared" si="324"/>
        <v>0.5955026456201471</v>
      </c>
      <c r="X617" s="42">
        <f t="shared" si="325"/>
        <v>4.7857852529110678E-3</v>
      </c>
      <c r="Y617" s="42">
        <f t="shared" si="299"/>
        <v>3.9338212289449824E-3</v>
      </c>
      <c r="Z617" s="10">
        <f t="shared" si="326"/>
        <v>15.537664534082847</v>
      </c>
      <c r="AA617">
        <f t="shared" si="304"/>
        <v>4965699.1476083687</v>
      </c>
      <c r="AB617" s="10">
        <f t="shared" si="305"/>
        <v>4.9656991476083689</v>
      </c>
      <c r="AC617" s="10">
        <f t="shared" si="306"/>
        <v>4.864699147608369</v>
      </c>
      <c r="AD617" s="3">
        <f t="shared" si="307"/>
        <v>705.54012293087294</v>
      </c>
      <c r="AI617" s="94">
        <f t="shared" si="308"/>
        <v>0.5955026456201471</v>
      </c>
    </row>
    <row r="618" spans="2:35">
      <c r="B618" s="39">
        <f t="shared" si="309"/>
        <v>590</v>
      </c>
      <c r="C618" s="42">
        <f t="shared" si="310"/>
        <v>7.0035971223026934</v>
      </c>
      <c r="D618" s="10">
        <f t="shared" si="311"/>
        <v>2.8964028776973336</v>
      </c>
      <c r="E618" s="40">
        <f t="shared" si="312"/>
        <v>31.00719424460533</v>
      </c>
      <c r="F618" s="40">
        <f t="shared" si="313"/>
        <v>36.799999999999997</v>
      </c>
      <c r="G618" s="3">
        <f t="shared" si="314"/>
        <v>223.97122302157868</v>
      </c>
      <c r="H618" s="3">
        <f t="shared" si="315"/>
        <v>107.82541057508477</v>
      </c>
      <c r="I618">
        <f t="shared" si="300"/>
        <v>1.0782541057508477E-4</v>
      </c>
      <c r="J618" s="4">
        <f t="shared" si="316"/>
        <v>766.71047404967283</v>
      </c>
      <c r="K618" s="40">
        <f t="shared" si="317"/>
        <v>7.1106659363543079</v>
      </c>
      <c r="L618" s="40">
        <f t="shared" si="301"/>
        <v>0</v>
      </c>
      <c r="M618" s="10">
        <f t="shared" si="318"/>
        <v>4.9656991476083689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13.772024801378072</v>
      </c>
      <c r="Q618" s="42">
        <f t="shared" si="320"/>
        <v>0.51878888828200775</v>
      </c>
      <c r="R618" s="4">
        <f t="shared" si="321"/>
        <v>69095.035321014017</v>
      </c>
      <c r="S618">
        <f t="shared" si="302"/>
        <v>6.9095035321014019E-5</v>
      </c>
      <c r="T618" s="41">
        <f t="shared" si="303"/>
        <v>2.5346799038631805E-4</v>
      </c>
      <c r="U618" s="42">
        <f t="shared" si="322"/>
        <v>0.1239944956353257</v>
      </c>
      <c r="V618" s="42">
        <f t="shared" si="323"/>
        <v>0.60022761827378956</v>
      </c>
      <c r="W618" s="42">
        <f t="shared" si="324"/>
        <v>0.59544887744009767</v>
      </c>
      <c r="X618" s="42">
        <f t="shared" si="325"/>
        <v>4.7787408336918968E-3</v>
      </c>
      <c r="Y618" s="42">
        <f t="shared" si="299"/>
        <v>3.9379401628762073E-3</v>
      </c>
      <c r="Z618" s="10">
        <f t="shared" si="326"/>
        <v>15.536242493082762</v>
      </c>
      <c r="AA618">
        <f t="shared" si="304"/>
        <v>4965253.9197154762</v>
      </c>
      <c r="AB618" s="10">
        <f t="shared" si="305"/>
        <v>4.9652539197154759</v>
      </c>
      <c r="AC618" s="10">
        <f t="shared" si="306"/>
        <v>4.8642539197154759</v>
      </c>
      <c r="AD618" s="3">
        <f t="shared" si="307"/>
        <v>705.47555035757455</v>
      </c>
      <c r="AI618" s="94">
        <f t="shared" si="308"/>
        <v>0.59544887744009767</v>
      </c>
    </row>
    <row r="619" spans="2:35">
      <c r="B619" s="39">
        <f t="shared" si="309"/>
        <v>591</v>
      </c>
      <c r="C619" s="42">
        <f t="shared" si="310"/>
        <v>7.0154676258998165</v>
      </c>
      <c r="D619" s="10">
        <f t="shared" si="311"/>
        <v>2.8845323741002105</v>
      </c>
      <c r="E619" s="40">
        <f t="shared" si="312"/>
        <v>31.030935251799576</v>
      </c>
      <c r="F619" s="40">
        <f t="shared" si="313"/>
        <v>36.799999999999997</v>
      </c>
      <c r="G619" s="3">
        <f t="shared" si="314"/>
        <v>223.8762589928017</v>
      </c>
      <c r="H619" s="3">
        <f t="shared" si="315"/>
        <v>107.82541057508477</v>
      </c>
      <c r="I619">
        <f t="shared" si="300"/>
        <v>1.0782541057508477E-4</v>
      </c>
      <c r="J619" s="4">
        <f t="shared" si="316"/>
        <v>767.8672459114814</v>
      </c>
      <c r="K619" s="40">
        <f t="shared" si="317"/>
        <v>7.1213941297888512</v>
      </c>
      <c r="L619" s="40">
        <f t="shared" si="301"/>
        <v>0</v>
      </c>
      <c r="M619" s="10">
        <f t="shared" si="318"/>
        <v>4.9652539197154759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13.771630885307488</v>
      </c>
      <c r="Q619" s="42">
        <f t="shared" si="320"/>
        <v>0.51965084164802389</v>
      </c>
      <c r="R619" s="4">
        <f t="shared" si="321"/>
        <v>68806.765198086548</v>
      </c>
      <c r="S619">
        <f t="shared" si="302"/>
        <v>6.8806765198086553E-5</v>
      </c>
      <c r="T619" s="41">
        <f t="shared" si="303"/>
        <v>2.5375626050924547E-4</v>
      </c>
      <c r="U619" s="42">
        <f t="shared" si="322"/>
        <v>0.1234771804862262</v>
      </c>
      <c r="V619" s="42">
        <f t="shared" si="323"/>
        <v>0.60016605247506938</v>
      </c>
      <c r="W619" s="42">
        <f t="shared" si="324"/>
        <v>0.59539438065808026</v>
      </c>
      <c r="X619" s="42">
        <f t="shared" si="325"/>
        <v>4.7716718169891204E-3</v>
      </c>
      <c r="Y619" s="42">
        <f t="shared" si="299"/>
        <v>3.9420531214603852E-3</v>
      </c>
      <c r="Z619" s="10">
        <f t="shared" si="326"/>
        <v>15.534801441152064</v>
      </c>
      <c r="AA619">
        <f t="shared" si="304"/>
        <v>4964802.7396759316</v>
      </c>
      <c r="AB619" s="10">
        <f t="shared" si="305"/>
        <v>4.9648027396759318</v>
      </c>
      <c r="AC619" s="10">
        <f t="shared" si="306"/>
        <v>4.8638027396759318</v>
      </c>
      <c r="AD619" s="3">
        <f t="shared" si="307"/>
        <v>705.4101145287791</v>
      </c>
      <c r="AI619" s="94">
        <f t="shared" si="308"/>
        <v>0.59539438065808026</v>
      </c>
    </row>
    <row r="620" spans="2:35">
      <c r="B620" s="39">
        <f t="shared" si="309"/>
        <v>592</v>
      </c>
      <c r="C620" s="42">
        <f t="shared" si="310"/>
        <v>7.0273381294969397</v>
      </c>
      <c r="D620" s="10">
        <f t="shared" si="311"/>
        <v>2.8726618705030873</v>
      </c>
      <c r="E620" s="40">
        <f t="shared" si="312"/>
        <v>31.054676258993823</v>
      </c>
      <c r="F620" s="40">
        <f t="shared" si="313"/>
        <v>36.799999999999997</v>
      </c>
      <c r="G620" s="3">
        <f t="shared" si="314"/>
        <v>223.78129496402471</v>
      </c>
      <c r="H620" s="3">
        <f t="shared" si="315"/>
        <v>107.82541057508477</v>
      </c>
      <c r="I620">
        <f t="shared" si="300"/>
        <v>1.0782541057508477E-4</v>
      </c>
      <c r="J620" s="4">
        <f t="shared" si="316"/>
        <v>769.02490312974169</v>
      </c>
      <c r="K620" s="40">
        <f t="shared" si="317"/>
        <v>7.1321305342419938</v>
      </c>
      <c r="L620" s="40">
        <f t="shared" si="301"/>
        <v>0</v>
      </c>
      <c r="M620" s="10">
        <f t="shared" si="318"/>
        <v>4.9648027396759318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13.771231678526377</v>
      </c>
      <c r="Q620" s="42">
        <f t="shared" si="320"/>
        <v>0.52051282000073962</v>
      </c>
      <c r="R620" s="4">
        <f t="shared" si="321"/>
        <v>68518.516652378588</v>
      </c>
      <c r="S620">
        <f t="shared" si="302"/>
        <v>6.8518516652378591E-5</v>
      </c>
      <c r="T620" s="41">
        <f t="shared" si="303"/>
        <v>2.5404450905495345E-4</v>
      </c>
      <c r="U620" s="42">
        <f t="shared" si="322"/>
        <v>0.122959904058526</v>
      </c>
      <c r="V620" s="42">
        <f t="shared" si="323"/>
        <v>0.60010373354561097</v>
      </c>
      <c r="W620" s="42">
        <f t="shared" si="324"/>
        <v>0.59533915532144188</v>
      </c>
      <c r="X620" s="42">
        <f t="shared" si="325"/>
        <v>4.7645782241690915E-3</v>
      </c>
      <c r="Y620" s="42">
        <f t="shared" si="299"/>
        <v>3.9461600847494399E-3</v>
      </c>
      <c r="Z620" s="10">
        <f t="shared" si="326"/>
        <v>15.533341379544753</v>
      </c>
      <c r="AA620">
        <f t="shared" si="304"/>
        <v>4964345.6078823488</v>
      </c>
      <c r="AB620" s="10">
        <f t="shared" si="305"/>
        <v>4.9643456078823487</v>
      </c>
      <c r="AC620" s="10">
        <f t="shared" si="306"/>
        <v>4.8633456078823487</v>
      </c>
      <c r="AD620" s="3">
        <f t="shared" si="307"/>
        <v>705.34381550142837</v>
      </c>
      <c r="AI620" s="94">
        <f t="shared" si="308"/>
        <v>0.59533915532144188</v>
      </c>
    </row>
    <row r="621" spans="2:35">
      <c r="B621" s="39">
        <f t="shared" si="309"/>
        <v>593</v>
      </c>
      <c r="C621" s="42">
        <f t="shared" si="310"/>
        <v>7.0392086330940629</v>
      </c>
      <c r="D621" s="10">
        <f t="shared" si="311"/>
        <v>2.8607913669059641</v>
      </c>
      <c r="E621" s="40">
        <f t="shared" si="312"/>
        <v>31.078417266188069</v>
      </c>
      <c r="F621" s="40">
        <f t="shared" si="313"/>
        <v>36.799999999999997</v>
      </c>
      <c r="G621" s="3">
        <f t="shared" si="314"/>
        <v>223.68633093524772</v>
      </c>
      <c r="H621" s="3">
        <f t="shared" si="315"/>
        <v>107.82541057508477</v>
      </c>
      <c r="I621">
        <f t="shared" si="300"/>
        <v>1.0782541057508477E-4</v>
      </c>
      <c r="J621" s="4">
        <f t="shared" si="316"/>
        <v>770.18344570445322</v>
      </c>
      <c r="K621" s="40">
        <f t="shared" si="317"/>
        <v>7.1428751497137313</v>
      </c>
      <c r="L621" s="40">
        <f t="shared" si="301"/>
        <v>0</v>
      </c>
      <c r="M621" s="10">
        <f t="shared" si="318"/>
        <v>4.9643456078823487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13.77082718040065</v>
      </c>
      <c r="Q621" s="42">
        <f t="shared" si="320"/>
        <v>0.5213748236728224</v>
      </c>
      <c r="R621" s="4">
        <f t="shared" si="321"/>
        <v>68230.289936121248</v>
      </c>
      <c r="S621">
        <f t="shared" si="302"/>
        <v>6.8230289936121243E-5</v>
      </c>
      <c r="T621" s="41">
        <f t="shared" si="303"/>
        <v>2.5433273577121079E-4</v>
      </c>
      <c r="U621" s="42">
        <f t="shared" si="322"/>
        <v>0.12244266680486637</v>
      </c>
      <c r="V621" s="42">
        <f t="shared" si="323"/>
        <v>0.6000406615552728</v>
      </c>
      <c r="W621" s="42">
        <f t="shared" si="324"/>
        <v>0.59528320147823988</v>
      </c>
      <c r="X621" s="42">
        <f t="shared" si="325"/>
        <v>4.7574600770329267E-3</v>
      </c>
      <c r="Y621" s="42">
        <f t="shared" si="299"/>
        <v>3.9502610328056298E-3</v>
      </c>
      <c r="Z621" s="10">
        <f t="shared" si="326"/>
        <v>15.531862309534358</v>
      </c>
      <c r="AA621">
        <f t="shared" si="304"/>
        <v>4963882.5247334605</v>
      </c>
      <c r="AB621" s="10">
        <f t="shared" si="305"/>
        <v>4.9638825247334601</v>
      </c>
      <c r="AC621" s="10">
        <f t="shared" si="306"/>
        <v>4.8628825247334602</v>
      </c>
      <c r="AD621" s="3">
        <f t="shared" si="307"/>
        <v>705.27665333335176</v>
      </c>
      <c r="AI621" s="94">
        <f t="shared" si="308"/>
        <v>0.59528320147823988</v>
      </c>
    </row>
    <row r="622" spans="2:35">
      <c r="B622" s="39">
        <f t="shared" si="309"/>
        <v>594</v>
      </c>
      <c r="C622" s="42">
        <f t="shared" si="310"/>
        <v>7.051079136691186</v>
      </c>
      <c r="D622" s="10">
        <f t="shared" si="311"/>
        <v>2.848920863308841</v>
      </c>
      <c r="E622" s="40">
        <f t="shared" si="312"/>
        <v>31.102158273382315</v>
      </c>
      <c r="F622" s="40">
        <f t="shared" si="313"/>
        <v>36.799999999999997</v>
      </c>
      <c r="G622" s="3">
        <f t="shared" si="314"/>
        <v>223.59136690647074</v>
      </c>
      <c r="H622" s="3">
        <f t="shared" si="315"/>
        <v>107.82541057508477</v>
      </c>
      <c r="I622">
        <f t="shared" si="300"/>
        <v>1.0782541057508477E-4</v>
      </c>
      <c r="J622" s="4">
        <f t="shared" si="316"/>
        <v>771.34287363561634</v>
      </c>
      <c r="K622" s="40">
        <f t="shared" si="317"/>
        <v>7.1536279762040671</v>
      </c>
      <c r="L622" s="40">
        <f t="shared" si="301"/>
        <v>0</v>
      </c>
      <c r="M622" s="10">
        <f t="shared" si="318"/>
        <v>4.9638825247334601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13.770417390288529</v>
      </c>
      <c r="Q622" s="42">
        <f t="shared" si="320"/>
        <v>0.52223685299703848</v>
      </c>
      <c r="R622" s="4">
        <f t="shared" si="321"/>
        <v>67942.085301545492</v>
      </c>
      <c r="S622">
        <f t="shared" si="302"/>
        <v>6.7942085301545498E-5</v>
      </c>
      <c r="T622" s="41">
        <f t="shared" si="303"/>
        <v>2.5462094040578655E-4</v>
      </c>
      <c r="U622" s="42">
        <f t="shared" si="322"/>
        <v>0.12192546917788846</v>
      </c>
      <c r="V622" s="42">
        <f t="shared" si="323"/>
        <v>0.59997683657483691</v>
      </c>
      <c r="W622" s="42">
        <f t="shared" si="324"/>
        <v>0.59522651917727931</v>
      </c>
      <c r="X622" s="42">
        <f t="shared" si="325"/>
        <v>4.7503173975576019E-3</v>
      </c>
      <c r="Y622" s="42">
        <f t="shared" si="299"/>
        <v>3.9543559457016582E-3</v>
      </c>
      <c r="Z622" s="10">
        <f t="shared" si="326"/>
        <v>15.530364232414055</v>
      </c>
      <c r="AA622">
        <f t="shared" si="304"/>
        <v>4963413.4906341461</v>
      </c>
      <c r="AB622" s="10">
        <f t="shared" si="305"/>
        <v>4.9634134906341458</v>
      </c>
      <c r="AC622" s="10">
        <f t="shared" si="306"/>
        <v>4.8624134906341459</v>
      </c>
      <c r="AD622" s="3">
        <f t="shared" si="307"/>
        <v>705.2086280832699</v>
      </c>
      <c r="AI622" s="94">
        <f t="shared" si="308"/>
        <v>0.59522651917727931</v>
      </c>
    </row>
    <row r="623" spans="2:35">
      <c r="B623" s="39">
        <f t="shared" si="309"/>
        <v>595</v>
      </c>
      <c r="C623" s="42">
        <f t="shared" si="310"/>
        <v>7.0629496402883092</v>
      </c>
      <c r="D623" s="10">
        <f t="shared" si="311"/>
        <v>2.8370503597117178</v>
      </c>
      <c r="E623" s="40">
        <f t="shared" si="312"/>
        <v>31.125899280576562</v>
      </c>
      <c r="F623" s="40">
        <f t="shared" si="313"/>
        <v>36.799999999999997</v>
      </c>
      <c r="G623" s="3">
        <f t="shared" si="314"/>
        <v>223.49640287769375</v>
      </c>
      <c r="H623" s="3">
        <f t="shared" si="315"/>
        <v>107.82541057508477</v>
      </c>
      <c r="I623">
        <f t="shared" si="300"/>
        <v>1.0782541057508477E-4</v>
      </c>
      <c r="J623" s="4">
        <f t="shared" si="316"/>
        <v>772.50318692323094</v>
      </c>
      <c r="K623" s="40">
        <f t="shared" si="317"/>
        <v>7.1643890137130004</v>
      </c>
      <c r="L623" s="40">
        <f t="shared" si="301"/>
        <v>0</v>
      </c>
      <c r="M623" s="10">
        <f t="shared" si="318"/>
        <v>4.9634134906341458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13.770002307540549</v>
      </c>
      <c r="Q623" s="42">
        <f t="shared" si="320"/>
        <v>0.52309890830625383</v>
      </c>
      <c r="R623" s="4">
        <f t="shared" si="321"/>
        <v>67653.903000882448</v>
      </c>
      <c r="S623">
        <f t="shared" si="302"/>
        <v>6.7653903000882454E-5</v>
      </c>
      <c r="T623" s="41">
        <f t="shared" si="303"/>
        <v>2.549091227064496E-4</v>
      </c>
      <c r="U623" s="42">
        <f t="shared" si="322"/>
        <v>0.12140831163023358</v>
      </c>
      <c r="V623" s="42">
        <f t="shared" si="323"/>
        <v>0.59991225867584552</v>
      </c>
      <c r="W623" s="42">
        <f t="shared" si="324"/>
        <v>0.59516910846811866</v>
      </c>
      <c r="X623" s="42">
        <f t="shared" si="325"/>
        <v>4.743150207726865E-3</v>
      </c>
      <c r="Y623" s="42">
        <f t="shared" si="299"/>
        <v>3.9584448035206348E-3</v>
      </c>
      <c r="Z623" s="10">
        <f t="shared" si="326"/>
        <v>15.528847149496231</v>
      </c>
      <c r="AA623">
        <f t="shared" si="304"/>
        <v>4962938.5059953034</v>
      </c>
      <c r="AB623" s="10">
        <f t="shared" si="305"/>
        <v>4.9629385059953037</v>
      </c>
      <c r="AC623" s="10">
        <f t="shared" si="306"/>
        <v>4.8619385059953037</v>
      </c>
      <c r="AD623" s="3">
        <f t="shared" si="307"/>
        <v>705.1397398107764</v>
      </c>
      <c r="AI623" s="94">
        <f t="shared" si="308"/>
        <v>0.59516910846811866</v>
      </c>
    </row>
    <row r="624" spans="2:35">
      <c r="B624" s="39">
        <f t="shared" si="309"/>
        <v>596</v>
      </c>
      <c r="C624" s="42">
        <f t="shared" si="310"/>
        <v>7.0748201438854323</v>
      </c>
      <c r="D624" s="10">
        <f t="shared" si="311"/>
        <v>2.8251798561145947</v>
      </c>
      <c r="E624" s="40">
        <f t="shared" si="312"/>
        <v>31.149640287770808</v>
      </c>
      <c r="F624" s="40">
        <f t="shared" si="313"/>
        <v>36.799999999999997</v>
      </c>
      <c r="G624" s="3">
        <f t="shared" si="314"/>
        <v>223.40143884891677</v>
      </c>
      <c r="H624" s="3">
        <f t="shared" si="315"/>
        <v>107.82541057508477</v>
      </c>
      <c r="I624">
        <f t="shared" si="300"/>
        <v>1.0782541057508477E-4</v>
      </c>
      <c r="J624" s="4">
        <f t="shared" si="316"/>
        <v>773.6643855672969</v>
      </c>
      <c r="K624" s="40">
        <f t="shared" si="317"/>
        <v>7.1751582622405294</v>
      </c>
      <c r="L624" s="40">
        <f t="shared" si="301"/>
        <v>0</v>
      </c>
      <c r="M624" s="10">
        <f t="shared" si="318"/>
        <v>4.9629385059953037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13.769581931499445</v>
      </c>
      <c r="Q624" s="42">
        <f t="shared" si="320"/>
        <v>0.52396098993343587</v>
      </c>
      <c r="R624" s="4">
        <f t="shared" si="321"/>
        <v>67365.743286363097</v>
      </c>
      <c r="S624">
        <f t="shared" si="302"/>
        <v>6.7365743286363098E-5</v>
      </c>
      <c r="T624" s="41">
        <f t="shared" si="303"/>
        <v>2.5519728242096897E-4</v>
      </c>
      <c r="U624" s="42">
        <f t="shared" si="322"/>
        <v>0.12089119461454288</v>
      </c>
      <c r="V624" s="42">
        <f t="shared" si="323"/>
        <v>0.59984692793075645</v>
      </c>
      <c r="W624" s="42">
        <f t="shared" si="324"/>
        <v>0.59511096940105224</v>
      </c>
      <c r="X624" s="42">
        <f t="shared" si="325"/>
        <v>4.7359585297042095E-3</v>
      </c>
      <c r="Y624" s="42">
        <f t="shared" si="299"/>
        <v>3.9625275863561888E-3</v>
      </c>
      <c r="Z624" s="10">
        <f t="shared" si="326"/>
        <v>15.527311062112616</v>
      </c>
      <c r="AA624">
        <f t="shared" si="304"/>
        <v>4962457.5712338826</v>
      </c>
      <c r="AB624" s="10">
        <f t="shared" si="305"/>
        <v>4.962457571233883</v>
      </c>
      <c r="AC624" s="10">
        <f t="shared" si="306"/>
        <v>4.861457571233883</v>
      </c>
      <c r="AD624" s="3">
        <f t="shared" si="307"/>
        <v>705.06998857634267</v>
      </c>
      <c r="AI624" s="94">
        <f t="shared" si="308"/>
        <v>0.59511096940105224</v>
      </c>
    </row>
    <row r="625" spans="2:35">
      <c r="B625" s="39">
        <f t="shared" si="309"/>
        <v>597</v>
      </c>
      <c r="C625" s="42">
        <f t="shared" si="310"/>
        <v>7.0866906474825555</v>
      </c>
      <c r="D625" s="10">
        <f t="shared" si="311"/>
        <v>2.8133093525174715</v>
      </c>
      <c r="E625" s="40">
        <f t="shared" si="312"/>
        <v>31.173381294965054</v>
      </c>
      <c r="F625" s="40">
        <f t="shared" si="313"/>
        <v>36.799999999999997</v>
      </c>
      <c r="G625" s="3">
        <f t="shared" si="314"/>
        <v>223.30647482013978</v>
      </c>
      <c r="H625" s="3">
        <f t="shared" si="315"/>
        <v>107.82541057508477</v>
      </c>
      <c r="I625">
        <f t="shared" si="300"/>
        <v>1.0782541057508477E-4</v>
      </c>
      <c r="J625" s="4">
        <f t="shared" si="316"/>
        <v>774.82646956781446</v>
      </c>
      <c r="K625" s="40">
        <f t="shared" si="317"/>
        <v>7.1859357217866568</v>
      </c>
      <c r="L625" s="40">
        <f t="shared" si="301"/>
        <v>0</v>
      </c>
      <c r="M625" s="10">
        <f t="shared" si="318"/>
        <v>4.962457571233883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13.769156261500177</v>
      </c>
      <c r="Q625" s="42">
        <f t="shared" si="320"/>
        <v>0.5248230982116544</v>
      </c>
      <c r="R625" s="4">
        <f t="shared" si="321"/>
        <v>67077.606410218519</v>
      </c>
      <c r="S625">
        <f t="shared" si="302"/>
        <v>6.7077606410218517E-5</v>
      </c>
      <c r="T625" s="41">
        <f t="shared" si="303"/>
        <v>2.5548541929711353E-4</v>
      </c>
      <c r="U625" s="42">
        <f t="shared" si="322"/>
        <v>0.12037411858345763</v>
      </c>
      <c r="V625" s="42">
        <f t="shared" si="323"/>
        <v>0.59978084441288648</v>
      </c>
      <c r="W625" s="42">
        <f t="shared" si="324"/>
        <v>0.595052102027116</v>
      </c>
      <c r="X625" s="42">
        <f t="shared" si="325"/>
        <v>4.7287423857704791E-3</v>
      </c>
      <c r="Y625" s="42">
        <f t="shared" si="299"/>
        <v>3.9666042743125244E-3</v>
      </c>
      <c r="Z625" s="10">
        <f t="shared" si="326"/>
        <v>15.525755971614224</v>
      </c>
      <c r="AA625">
        <f t="shared" si="304"/>
        <v>4961970.6867728755</v>
      </c>
      <c r="AB625" s="10">
        <f t="shared" si="305"/>
        <v>4.9619706867728759</v>
      </c>
      <c r="AC625" s="10">
        <f t="shared" si="306"/>
        <v>4.8609706867728759</v>
      </c>
      <c r="AD625" s="3">
        <f t="shared" si="307"/>
        <v>704.99937444131626</v>
      </c>
      <c r="AI625" s="94">
        <f t="shared" si="308"/>
        <v>0.595052102027116</v>
      </c>
    </row>
    <row r="626" spans="2:35">
      <c r="B626" s="39">
        <f t="shared" si="309"/>
        <v>598</v>
      </c>
      <c r="C626" s="42">
        <f t="shared" si="310"/>
        <v>7.0985611510796787</v>
      </c>
      <c r="D626" s="10">
        <f t="shared" si="311"/>
        <v>2.8014388489203483</v>
      </c>
      <c r="E626" s="40">
        <f t="shared" si="312"/>
        <v>31.1971223021593</v>
      </c>
      <c r="F626" s="40">
        <f t="shared" si="313"/>
        <v>36.799999999999997</v>
      </c>
      <c r="G626" s="3">
        <f t="shared" si="314"/>
        <v>223.2115107913628</v>
      </c>
      <c r="H626" s="3">
        <f t="shared" si="315"/>
        <v>107.82541057508477</v>
      </c>
      <c r="I626">
        <f t="shared" si="300"/>
        <v>1.0782541057508477E-4</v>
      </c>
      <c r="J626" s="4">
        <f t="shared" si="316"/>
        <v>775.98943892478337</v>
      </c>
      <c r="K626" s="40">
        <f t="shared" si="317"/>
        <v>7.1967213923513809</v>
      </c>
      <c r="L626" s="40">
        <f t="shared" si="301"/>
        <v>0</v>
      </c>
      <c r="M626" s="10">
        <f t="shared" si="318"/>
        <v>4.9619706867728759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13.76872529686991</v>
      </c>
      <c r="Q626" s="42">
        <f t="shared" si="320"/>
        <v>0.52568523347408291</v>
      </c>
      <c r="R626" s="4">
        <f t="shared" si="321"/>
        <v>66789.49262467977</v>
      </c>
      <c r="S626">
        <f t="shared" si="302"/>
        <v>6.6789492624679764E-5</v>
      </c>
      <c r="T626" s="41">
        <f t="shared" si="303"/>
        <v>2.5577353308265229E-4</v>
      </c>
      <c r="U626" s="42">
        <f t="shared" si="322"/>
        <v>0.11985708398961907</v>
      </c>
      <c r="V626" s="42">
        <f t="shared" si="323"/>
        <v>0.59971400819652132</v>
      </c>
      <c r="W626" s="42">
        <f t="shared" si="324"/>
        <v>0.59499250639808465</v>
      </c>
      <c r="X626" s="42">
        <f t="shared" si="325"/>
        <v>4.721501798436667E-3</v>
      </c>
      <c r="Y626" s="42">
        <f t="shared" si="299"/>
        <v>3.9706748475045765E-3</v>
      </c>
      <c r="Z626" s="10">
        <f t="shared" si="326"/>
        <v>15.524181879371653</v>
      </c>
      <c r="AA626">
        <f t="shared" si="304"/>
        <v>4961477.8530414039</v>
      </c>
      <c r="AB626" s="10">
        <f t="shared" si="305"/>
        <v>4.9614778530414041</v>
      </c>
      <c r="AC626" s="10">
        <f t="shared" si="306"/>
        <v>4.8604778530414041</v>
      </c>
      <c r="AD626" s="3">
        <f t="shared" si="307"/>
        <v>704.9278974679338</v>
      </c>
      <c r="AI626" s="94">
        <f t="shared" si="308"/>
        <v>0.59499250639808465</v>
      </c>
    </row>
    <row r="627" spans="2:35">
      <c r="B627" s="39">
        <f t="shared" si="309"/>
        <v>599</v>
      </c>
      <c r="C627" s="42">
        <f t="shared" si="310"/>
        <v>7.1104316546768018</v>
      </c>
      <c r="D627" s="10">
        <f t="shared" si="311"/>
        <v>2.7895683453232252</v>
      </c>
      <c r="E627" s="40">
        <f t="shared" si="312"/>
        <v>31.220863309353547</v>
      </c>
      <c r="F627" s="40">
        <f t="shared" si="313"/>
        <v>36.799999999999997</v>
      </c>
      <c r="G627" s="3">
        <f t="shared" si="314"/>
        <v>223.11654676258581</v>
      </c>
      <c r="H627" s="3">
        <f t="shared" si="315"/>
        <v>107.82541057508477</v>
      </c>
      <c r="I627">
        <f t="shared" si="300"/>
        <v>1.0782541057508477E-4</v>
      </c>
      <c r="J627" s="4">
        <f t="shared" si="316"/>
        <v>777.15329363820376</v>
      </c>
      <c r="K627" s="40">
        <f t="shared" si="317"/>
        <v>7.2075152739347015</v>
      </c>
      <c r="L627" s="40">
        <f t="shared" si="301"/>
        <v>0</v>
      </c>
      <c r="M627" s="10">
        <f t="shared" si="318"/>
        <v>4.9614778530414041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13.768289036928099</v>
      </c>
      <c r="Q627" s="42">
        <f t="shared" si="320"/>
        <v>0.52654739605400014</v>
      </c>
      <c r="R627" s="4">
        <f t="shared" si="321"/>
        <v>66501.402181977843</v>
      </c>
      <c r="S627">
        <f t="shared" si="302"/>
        <v>6.6501402181977845E-5</v>
      </c>
      <c r="T627" s="41">
        <f t="shared" si="303"/>
        <v>2.5606162352535421E-4</v>
      </c>
      <c r="U627" s="42">
        <f t="shared" si="322"/>
        <v>0.11934009128566833</v>
      </c>
      <c r="V627" s="42">
        <f t="shared" si="323"/>
        <v>0.59964641935674656</v>
      </c>
      <c r="W627" s="42">
        <f t="shared" si="324"/>
        <v>0.59493218256648384</v>
      </c>
      <c r="X627" s="42">
        <f t="shared" si="325"/>
        <v>4.7142367902627269E-3</v>
      </c>
      <c r="Y627" s="42">
        <f t="shared" si="299"/>
        <v>3.9747392860580103E-3</v>
      </c>
      <c r="Z627" s="10">
        <f t="shared" si="326"/>
        <v>15.522588786774788</v>
      </c>
      <c r="AA627">
        <f t="shared" si="304"/>
        <v>4960979.0704746265</v>
      </c>
      <c r="AB627" s="10">
        <f t="shared" si="305"/>
        <v>4.9609790704746262</v>
      </c>
      <c r="AC627" s="10">
        <f t="shared" si="306"/>
        <v>4.8599790704746262</v>
      </c>
      <c r="AD627" s="3">
        <f t="shared" si="307"/>
        <v>704.85555771930774</v>
      </c>
      <c r="AI627" s="94">
        <f t="shared" si="308"/>
        <v>0.59493218256648384</v>
      </c>
    </row>
    <row r="628" spans="2:35">
      <c r="B628" s="39">
        <f t="shared" si="309"/>
        <v>600</v>
      </c>
      <c r="C628" s="42">
        <f t="shared" si="310"/>
        <v>7.122302158273925</v>
      </c>
      <c r="D628" s="10">
        <f t="shared" si="311"/>
        <v>2.777697841726102</v>
      </c>
      <c r="E628" s="40">
        <f t="shared" si="312"/>
        <v>31.244604316547793</v>
      </c>
      <c r="F628" s="40">
        <f t="shared" si="313"/>
        <v>36.799999999999997</v>
      </c>
      <c r="G628" s="3">
        <f t="shared" si="314"/>
        <v>223.02158273380883</v>
      </c>
      <c r="H628" s="3">
        <f t="shared" si="315"/>
        <v>107.82541057508477</v>
      </c>
      <c r="I628">
        <f t="shared" si="300"/>
        <v>1.0782541057508477E-4</v>
      </c>
      <c r="J628" s="4">
        <f t="shared" si="316"/>
        <v>778.31803370807575</v>
      </c>
      <c r="K628" s="40">
        <f t="shared" si="317"/>
        <v>7.2183173665366196</v>
      </c>
      <c r="L628" s="40">
        <f t="shared" si="301"/>
        <v>0</v>
      </c>
      <c r="M628" s="10">
        <f t="shared" si="318"/>
        <v>4.9609790704746262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13.767847480986388</v>
      </c>
      <c r="Q628" s="42">
        <f t="shared" si="320"/>
        <v>0.52740958628479084</v>
      </c>
      <c r="R628" s="4">
        <f t="shared" si="321"/>
        <v>66213.335334343836</v>
      </c>
      <c r="S628">
        <f t="shared" si="302"/>
        <v>6.6213335334343841E-5</v>
      </c>
      <c r="T628" s="41">
        <f t="shared" si="303"/>
        <v>2.5634969037298817E-4</v>
      </c>
      <c r="U628" s="42">
        <f t="shared" si="322"/>
        <v>0.11882314092424671</v>
      </c>
      <c r="V628" s="42">
        <f t="shared" si="323"/>
        <v>0.59957807796955409</v>
      </c>
      <c r="W628" s="42">
        <f t="shared" si="324"/>
        <v>0.5948711305855775</v>
      </c>
      <c r="X628" s="42">
        <f t="shared" si="325"/>
        <v>4.7069473839765896E-3</v>
      </c>
      <c r="Y628" s="42">
        <f t="shared" si="299"/>
        <v>3.9787975701093209E-3</v>
      </c>
      <c r="Z628" s="10">
        <f t="shared" si="326"/>
        <v>15.520976695232907</v>
      </c>
      <c r="AA628">
        <f t="shared" si="304"/>
        <v>4960474.3395137768</v>
      </c>
      <c r="AB628" s="10">
        <f t="shared" si="305"/>
        <v>4.9604743395137767</v>
      </c>
      <c r="AC628" s="10">
        <f t="shared" si="306"/>
        <v>4.8594743395137767</v>
      </c>
      <c r="AD628" s="3">
        <f t="shared" si="307"/>
        <v>704.78235525943103</v>
      </c>
      <c r="AI628" s="94">
        <f t="shared" si="308"/>
        <v>0.5948711305855775</v>
      </c>
    </row>
    <row r="629" spans="2:35">
      <c r="B629" s="39">
        <f t="shared" si="309"/>
        <v>601</v>
      </c>
      <c r="C629" s="42">
        <f t="shared" si="310"/>
        <v>7.1341726618710481</v>
      </c>
      <c r="D629" s="10">
        <f t="shared" si="311"/>
        <v>2.7658273381289789</v>
      </c>
      <c r="E629" s="40">
        <f t="shared" si="312"/>
        <v>31.268345323742039</v>
      </c>
      <c r="F629" s="40">
        <f t="shared" si="313"/>
        <v>36.799999999999997</v>
      </c>
      <c r="G629" s="3">
        <f t="shared" si="314"/>
        <v>222.92661870503184</v>
      </c>
      <c r="H629" s="3">
        <f t="shared" si="315"/>
        <v>107.82541057508477</v>
      </c>
      <c r="I629">
        <f t="shared" si="300"/>
        <v>1.0782541057508477E-4</v>
      </c>
      <c r="J629" s="4">
        <f t="shared" si="316"/>
        <v>779.48365913439898</v>
      </c>
      <c r="K629" s="40">
        <f t="shared" si="317"/>
        <v>7.2291276701571334</v>
      </c>
      <c r="L629" s="40">
        <f t="shared" si="301"/>
        <v>0</v>
      </c>
      <c r="M629" s="10">
        <f t="shared" si="318"/>
        <v>4.9604743395137767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13.767400628348641</v>
      </c>
      <c r="Q629" s="42">
        <f t="shared" si="320"/>
        <v>0.52827180449994759</v>
      </c>
      <c r="R629" s="4">
        <f t="shared" si="321"/>
        <v>65925.292334008787</v>
      </c>
      <c r="S629">
        <f t="shared" si="302"/>
        <v>6.5925292334008783E-5</v>
      </c>
      <c r="T629" s="41">
        <f t="shared" si="303"/>
        <v>2.5663773337332327E-4</v>
      </c>
      <c r="U629" s="42">
        <f t="shared" si="322"/>
        <v>0.11830623335799546</v>
      </c>
      <c r="V629" s="42">
        <f t="shared" si="323"/>
        <v>0.59950898411172782</v>
      </c>
      <c r="W629" s="42">
        <f t="shared" si="324"/>
        <v>0.59480935050937378</v>
      </c>
      <c r="X629" s="42">
        <f t="shared" si="325"/>
        <v>4.6996336023540364E-3</v>
      </c>
      <c r="Y629" s="42">
        <f t="shared" si="299"/>
        <v>3.9828496798058333E-3</v>
      </c>
      <c r="Z629" s="10">
        <f t="shared" si="326"/>
        <v>15.519345606174367</v>
      </c>
      <c r="AA629">
        <f t="shared" si="304"/>
        <v>4959963.6606060592</v>
      </c>
      <c r="AB629" s="10">
        <f t="shared" si="305"/>
        <v>4.9599636606060589</v>
      </c>
      <c r="AC629" s="10">
        <f t="shared" si="306"/>
        <v>4.8589636606060589</v>
      </c>
      <c r="AD629" s="3">
        <f t="shared" si="307"/>
        <v>704.70829015316303</v>
      </c>
      <c r="AI629" s="94">
        <f t="shared" si="308"/>
        <v>0.59480935050937378</v>
      </c>
    </row>
    <row r="630" spans="2:35">
      <c r="B630" s="39">
        <f t="shared" si="309"/>
        <v>602</v>
      </c>
      <c r="C630" s="42">
        <f t="shared" si="310"/>
        <v>7.1460431654681713</v>
      </c>
      <c r="D630" s="10">
        <f t="shared" si="311"/>
        <v>2.7539568345318557</v>
      </c>
      <c r="E630" s="40">
        <f t="shared" si="312"/>
        <v>31.292086330936286</v>
      </c>
      <c r="F630" s="40">
        <f t="shared" si="313"/>
        <v>36.799999999999997</v>
      </c>
      <c r="G630" s="3">
        <f t="shared" si="314"/>
        <v>222.83165467625486</v>
      </c>
      <c r="H630" s="3">
        <f t="shared" si="315"/>
        <v>107.82541057508477</v>
      </c>
      <c r="I630">
        <f t="shared" si="300"/>
        <v>1.0782541057508477E-4</v>
      </c>
      <c r="J630" s="4">
        <f t="shared" si="316"/>
        <v>780.6501699171738</v>
      </c>
      <c r="K630" s="40">
        <f t="shared" si="317"/>
        <v>7.2399461847962456</v>
      </c>
      <c r="L630" s="40">
        <f t="shared" si="301"/>
        <v>0</v>
      </c>
      <c r="M630" s="10">
        <f t="shared" si="318"/>
        <v>4.9599636606060589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13.766948478310844</v>
      </c>
      <c r="Q630" s="42">
        <f t="shared" si="320"/>
        <v>0.52913405103307176</v>
      </c>
      <c r="R630" s="4">
        <f t="shared" si="321"/>
        <v>65637.273433203736</v>
      </c>
      <c r="S630">
        <f t="shared" si="302"/>
        <v>6.5637273433203741E-5</v>
      </c>
      <c r="T630" s="41">
        <f t="shared" si="303"/>
        <v>2.5692575227412827E-4</v>
      </c>
      <c r="U630" s="42">
        <f t="shared" si="322"/>
        <v>0.11778936903955575</v>
      </c>
      <c r="V630" s="42">
        <f t="shared" si="323"/>
        <v>0.599439137861144</v>
      </c>
      <c r="W630" s="42">
        <f t="shared" si="324"/>
        <v>0.59474684239261133</v>
      </c>
      <c r="X630" s="42">
        <f t="shared" si="325"/>
        <v>4.6922954685326701E-3</v>
      </c>
      <c r="Y630" s="42">
        <f t="shared" si="299"/>
        <v>3.9868955953059702E-3</v>
      </c>
      <c r="Z630" s="10">
        <f t="shared" si="326"/>
        <v>15.517695521047385</v>
      </c>
      <c r="AA630">
        <f t="shared" si="304"/>
        <v>4959447.0342048965</v>
      </c>
      <c r="AB630" s="10">
        <f t="shared" si="305"/>
        <v>4.9594470342048966</v>
      </c>
      <c r="AC630" s="10">
        <f t="shared" si="306"/>
        <v>4.8584470342048967</v>
      </c>
      <c r="AD630" s="3">
        <f t="shared" si="307"/>
        <v>704.63336246626488</v>
      </c>
      <c r="AI630" s="94">
        <f t="shared" si="308"/>
        <v>0.59474684239261133</v>
      </c>
    </row>
    <row r="631" spans="2:35">
      <c r="B631" s="39">
        <f t="shared" si="309"/>
        <v>603</v>
      </c>
      <c r="C631" s="42">
        <f t="shared" si="310"/>
        <v>7.1579136690652945</v>
      </c>
      <c r="D631" s="10">
        <f t="shared" si="311"/>
        <v>2.7420863309347325</v>
      </c>
      <c r="E631" s="40">
        <f t="shared" si="312"/>
        <v>31.315827338130532</v>
      </c>
      <c r="F631" s="40">
        <f t="shared" si="313"/>
        <v>36.799999999999997</v>
      </c>
      <c r="G631" s="3">
        <f t="shared" si="314"/>
        <v>222.73669064747787</v>
      </c>
      <c r="H631" s="3">
        <f t="shared" si="315"/>
        <v>107.82541057508477</v>
      </c>
      <c r="I631">
        <f t="shared" si="300"/>
        <v>1.0782541057508477E-4</v>
      </c>
      <c r="J631" s="4">
        <f t="shared" si="316"/>
        <v>781.81756605640021</v>
      </c>
      <c r="K631" s="40">
        <f t="shared" si="317"/>
        <v>7.2507729104539562</v>
      </c>
      <c r="L631" s="40">
        <f t="shared" si="301"/>
        <v>0</v>
      </c>
      <c r="M631" s="10">
        <f t="shared" si="318"/>
        <v>4.9594470342048966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13.766491030161323</v>
      </c>
      <c r="Q631" s="42">
        <f t="shared" si="320"/>
        <v>0.52999632621787496</v>
      </c>
      <c r="R631" s="4">
        <f t="shared" si="321"/>
        <v>65349.278884159728</v>
      </c>
      <c r="S631">
        <f t="shared" si="302"/>
        <v>6.5349278884159731E-5</v>
      </c>
      <c r="T631" s="41">
        <f t="shared" si="303"/>
        <v>2.5721374682317232E-4</v>
      </c>
      <c r="U631" s="42">
        <f t="shared" si="322"/>
        <v>0.11727254842156884</v>
      </c>
      <c r="V631" s="42">
        <f t="shared" si="323"/>
        <v>0.59936853929626976</v>
      </c>
      <c r="W631" s="42">
        <f t="shared" si="324"/>
        <v>0.59468360629079009</v>
      </c>
      <c r="X631" s="42">
        <f t="shared" si="325"/>
        <v>4.6849330054796745E-3</v>
      </c>
      <c r="Y631" s="42">
        <f t="shared" si="299"/>
        <v>3.9909352967790607E-3</v>
      </c>
      <c r="Z631" s="10">
        <f t="shared" si="326"/>
        <v>15.516026441318953</v>
      </c>
      <c r="AA631">
        <f t="shared" si="304"/>
        <v>4958924.4607695909</v>
      </c>
      <c r="AB631" s="10">
        <f t="shared" si="305"/>
        <v>4.958924460769591</v>
      </c>
      <c r="AC631" s="10">
        <f t="shared" si="306"/>
        <v>4.8579244607695911</v>
      </c>
      <c r="AD631" s="3">
        <f t="shared" si="307"/>
        <v>704.55757226535036</v>
      </c>
      <c r="AI631" s="94">
        <f t="shared" si="308"/>
        <v>0.59468360629079009</v>
      </c>
    </row>
    <row r="632" spans="2:35">
      <c r="B632" s="39">
        <f t="shared" si="309"/>
        <v>604</v>
      </c>
      <c r="C632" s="42">
        <f t="shared" si="310"/>
        <v>7.1697841726624176</v>
      </c>
      <c r="D632" s="10">
        <f t="shared" si="311"/>
        <v>2.7302158273376094</v>
      </c>
      <c r="E632" s="40">
        <f t="shared" si="312"/>
        <v>31.339568345324778</v>
      </c>
      <c r="F632" s="40">
        <f t="shared" si="313"/>
        <v>36.799999999999997</v>
      </c>
      <c r="G632" s="3">
        <f t="shared" si="314"/>
        <v>222.64172661870089</v>
      </c>
      <c r="H632" s="3">
        <f t="shared" si="315"/>
        <v>107.82541057508477</v>
      </c>
      <c r="I632">
        <f t="shared" si="300"/>
        <v>1.0782541057508477E-4</v>
      </c>
      <c r="J632" s="4">
        <f t="shared" si="316"/>
        <v>782.98584755207798</v>
      </c>
      <c r="K632" s="40">
        <f t="shared" si="317"/>
        <v>7.2616078471302625</v>
      </c>
      <c r="L632" s="40">
        <f t="shared" si="301"/>
        <v>0</v>
      </c>
      <c r="M632" s="10">
        <f t="shared" si="318"/>
        <v>4.958924460769591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13.766028283180431</v>
      </c>
      <c r="Q632" s="42">
        <f t="shared" si="320"/>
        <v>0.53085863038817993</v>
      </c>
      <c r="R632" s="4">
        <f t="shared" si="321"/>
        <v>65061.308939107803</v>
      </c>
      <c r="S632">
        <f t="shared" si="302"/>
        <v>6.5061308939107809E-5</v>
      </c>
      <c r="T632" s="41">
        <f t="shared" si="303"/>
        <v>2.5750171676822424E-4</v>
      </c>
      <c r="U632" s="42">
        <f t="shared" si="322"/>
        <v>0.1167557719566759</v>
      </c>
      <c r="V632" s="42">
        <f t="shared" si="323"/>
        <v>0.59929718849692082</v>
      </c>
      <c r="W632" s="42">
        <f t="shared" si="324"/>
        <v>0.59461964226012942</v>
      </c>
      <c r="X632" s="42">
        <f t="shared" si="325"/>
        <v>4.6775462367913967E-3</v>
      </c>
      <c r="Y632" s="42">
        <f t="shared" si="299"/>
        <v>3.9949687644058405E-3</v>
      </c>
      <c r="Z632" s="10">
        <f t="shared" si="326"/>
        <v>15.51433836847654</v>
      </c>
      <c r="AA632">
        <f t="shared" si="304"/>
        <v>4958395.9407658568</v>
      </c>
      <c r="AB632" s="10">
        <f t="shared" si="305"/>
        <v>4.9583959407658567</v>
      </c>
      <c r="AC632" s="10">
        <f t="shared" si="306"/>
        <v>4.8573959407658567</v>
      </c>
      <c r="AD632" s="3">
        <f t="shared" si="307"/>
        <v>704.48091961796331</v>
      </c>
      <c r="AI632" s="94">
        <f t="shared" si="308"/>
        <v>0.59461964226012942</v>
      </c>
    </row>
    <row r="633" spans="2:35">
      <c r="B633" s="39">
        <f t="shared" si="309"/>
        <v>605</v>
      </c>
      <c r="C633" s="42">
        <f t="shared" si="310"/>
        <v>7.1816546762595408</v>
      </c>
      <c r="D633" s="10">
        <f t="shared" si="311"/>
        <v>2.7183453237404862</v>
      </c>
      <c r="E633" s="40">
        <f t="shared" si="312"/>
        <v>31.363309352519025</v>
      </c>
      <c r="F633" s="40">
        <f t="shared" si="313"/>
        <v>36.799999999999997</v>
      </c>
      <c r="G633" s="3">
        <f t="shared" si="314"/>
        <v>222.5467625899239</v>
      </c>
      <c r="H633" s="3">
        <f t="shared" si="315"/>
        <v>107.82541057508477</v>
      </c>
      <c r="I633">
        <f t="shared" si="300"/>
        <v>1.0782541057508477E-4</v>
      </c>
      <c r="J633" s="4">
        <f t="shared" si="316"/>
        <v>784.15501440420712</v>
      </c>
      <c r="K633" s="40">
        <f t="shared" si="317"/>
        <v>7.2724509948251645</v>
      </c>
      <c r="L633" s="40">
        <f t="shared" si="301"/>
        <v>0</v>
      </c>
      <c r="M633" s="10">
        <f t="shared" si="318"/>
        <v>4.9583959407658567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13.765560236641013</v>
      </c>
      <c r="Q633" s="42">
        <f t="shared" si="320"/>
        <v>0.53172096387792245</v>
      </c>
      <c r="R633" s="4">
        <f t="shared" si="321"/>
        <v>64773.363850279035</v>
      </c>
      <c r="S633">
        <f t="shared" si="302"/>
        <v>6.4773363850279033E-5</v>
      </c>
      <c r="T633" s="41">
        <f t="shared" si="303"/>
        <v>2.5778966185705302E-4</v>
      </c>
      <c r="U633" s="42">
        <f t="shared" si="322"/>
        <v>0.11623904009751823</v>
      </c>
      <c r="V633" s="42">
        <f t="shared" si="323"/>
        <v>0.5992250855431327</v>
      </c>
      <c r="W633" s="42">
        <f t="shared" si="324"/>
        <v>0.59455495035763362</v>
      </c>
      <c r="X633" s="42">
        <f t="shared" si="325"/>
        <v>4.6701351854990802E-3</v>
      </c>
      <c r="Y633" s="42">
        <f t="shared" si="299"/>
        <v>3.9989959783779212E-3</v>
      </c>
      <c r="Z633" s="10">
        <f t="shared" si="326"/>
        <v>15.512631304025703</v>
      </c>
      <c r="AA633">
        <f t="shared" si="304"/>
        <v>4957861.4746650672</v>
      </c>
      <c r="AB633" s="10">
        <f t="shared" si="305"/>
        <v>4.9578614746650675</v>
      </c>
      <c r="AC633" s="10">
        <f t="shared" si="306"/>
        <v>4.8568614746650676</v>
      </c>
      <c r="AD633" s="3">
        <f t="shared" si="307"/>
        <v>704.40340459246806</v>
      </c>
      <c r="AI633" s="94">
        <f t="shared" si="308"/>
        <v>0.59455495035763362</v>
      </c>
    </row>
    <row r="634" spans="2:35">
      <c r="B634" s="39">
        <f t="shared" si="309"/>
        <v>606</v>
      </c>
      <c r="C634" s="42">
        <f t="shared" si="310"/>
        <v>7.193525179856664</v>
      </c>
      <c r="D634" s="10">
        <f t="shared" si="311"/>
        <v>2.706474820143363</v>
      </c>
      <c r="E634" s="40">
        <f t="shared" si="312"/>
        <v>31.387050359713271</v>
      </c>
      <c r="F634" s="40">
        <f t="shared" si="313"/>
        <v>36.799999999999997</v>
      </c>
      <c r="G634" s="3">
        <f t="shared" si="314"/>
        <v>222.45179856114692</v>
      </c>
      <c r="H634" s="3">
        <f t="shared" si="315"/>
        <v>107.82541057508477</v>
      </c>
      <c r="I634">
        <f t="shared" si="300"/>
        <v>1.0782541057508477E-4</v>
      </c>
      <c r="J634" s="4">
        <f t="shared" si="316"/>
        <v>785.32506661278785</v>
      </c>
      <c r="K634" s="40">
        <f t="shared" si="317"/>
        <v>7.2833023535386658</v>
      </c>
      <c r="L634" s="40">
        <f t="shared" si="301"/>
        <v>0</v>
      </c>
      <c r="M634" s="10">
        <f t="shared" si="318"/>
        <v>4.9578614746650675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13.765086889807744</v>
      </c>
      <c r="Q634" s="42">
        <f t="shared" si="320"/>
        <v>0.53258332702115208</v>
      </c>
      <c r="R634" s="4">
        <f t="shared" si="321"/>
        <v>64485.44386990444</v>
      </c>
      <c r="S634">
        <f t="shared" si="302"/>
        <v>6.4485443869904445E-5</v>
      </c>
      <c r="T634" s="41">
        <f t="shared" si="303"/>
        <v>2.5807758183742758E-4</v>
      </c>
      <c r="U634" s="42">
        <f t="shared" si="322"/>
        <v>0.11572235329673701</v>
      </c>
      <c r="V634" s="42">
        <f t="shared" si="323"/>
        <v>0.59915223051646538</v>
      </c>
      <c r="W634" s="42">
        <f t="shared" si="324"/>
        <v>0.59448953064099985</v>
      </c>
      <c r="X634" s="42">
        <f t="shared" si="325"/>
        <v>4.6626998754655258E-3</v>
      </c>
      <c r="Y634" s="42">
        <f t="shared" si="299"/>
        <v>4.0030169188984641E-3</v>
      </c>
      <c r="Z634" s="10">
        <f t="shared" si="326"/>
        <v>15.510905249492417</v>
      </c>
      <c r="AA634">
        <f t="shared" si="304"/>
        <v>4957321.0629449924</v>
      </c>
      <c r="AB634" s="10">
        <f t="shared" si="305"/>
        <v>4.9573210629449926</v>
      </c>
      <c r="AC634" s="10">
        <f t="shared" si="306"/>
        <v>4.8563210629449927</v>
      </c>
      <c r="AD634" s="3">
        <f t="shared" si="307"/>
        <v>704.32502725815698</v>
      </c>
      <c r="AI634" s="94">
        <f t="shared" si="308"/>
        <v>0.59448953064099985</v>
      </c>
    </row>
    <row r="635" spans="2:35">
      <c r="B635" s="39">
        <f t="shared" si="309"/>
        <v>607</v>
      </c>
      <c r="C635" s="42">
        <f t="shared" si="310"/>
        <v>7.2053956834537871</v>
      </c>
      <c r="D635" s="10">
        <f t="shared" si="311"/>
        <v>2.6946043165462399</v>
      </c>
      <c r="E635" s="40">
        <f t="shared" si="312"/>
        <v>31.410791366907517</v>
      </c>
      <c r="F635" s="40">
        <f t="shared" si="313"/>
        <v>36.799999999999997</v>
      </c>
      <c r="G635" s="3">
        <f t="shared" si="314"/>
        <v>222.35683453236993</v>
      </c>
      <c r="H635" s="3">
        <f t="shared" si="315"/>
        <v>107.82541057508477</v>
      </c>
      <c r="I635">
        <f t="shared" si="300"/>
        <v>1.0782541057508477E-4</v>
      </c>
      <c r="J635" s="4">
        <f t="shared" si="316"/>
        <v>786.49600417781994</v>
      </c>
      <c r="K635" s="40">
        <f t="shared" si="317"/>
        <v>7.294161923270762</v>
      </c>
      <c r="L635" s="40">
        <f t="shared" si="301"/>
        <v>0</v>
      </c>
      <c r="M635" s="10">
        <f t="shared" si="318"/>
        <v>4.9573210629449926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13.764608241937765</v>
      </c>
      <c r="Q635" s="42">
        <f t="shared" si="320"/>
        <v>0.53344572015203362</v>
      </c>
      <c r="R635" s="4">
        <f t="shared" si="321"/>
        <v>64197.549250215074</v>
      </c>
      <c r="S635">
        <f t="shared" si="302"/>
        <v>6.4197549250215075E-5</v>
      </c>
      <c r="T635" s="41">
        <f t="shared" si="303"/>
        <v>2.5836547645711696E-4</v>
      </c>
      <c r="U635" s="42">
        <f t="shared" si="322"/>
        <v>0.11520571200697345</v>
      </c>
      <c r="V635" s="42">
        <f t="shared" si="323"/>
        <v>0.59907862349905783</v>
      </c>
      <c r="W635" s="42">
        <f t="shared" si="324"/>
        <v>0.59442338316870824</v>
      </c>
      <c r="X635" s="42">
        <f t="shared" si="325"/>
        <v>4.655240330349586E-3</v>
      </c>
      <c r="Y635" s="42">
        <f t="shared" si="299"/>
        <v>4.0070315661819601E-3</v>
      </c>
      <c r="Z635" s="10">
        <f t="shared" si="326"/>
        <v>15.50916020642193</v>
      </c>
      <c r="AA635">
        <f t="shared" si="304"/>
        <v>4956774.7060894361</v>
      </c>
      <c r="AB635" s="10">
        <f t="shared" si="305"/>
        <v>4.956774706089436</v>
      </c>
      <c r="AC635" s="10">
        <f t="shared" si="306"/>
        <v>4.8557747060894361</v>
      </c>
      <c r="AD635" s="3">
        <f t="shared" si="307"/>
        <v>704.24578768519746</v>
      </c>
      <c r="AI635" s="94">
        <f t="shared" si="308"/>
        <v>0.59442338316870824</v>
      </c>
    </row>
    <row r="636" spans="2:35">
      <c r="B636" s="39">
        <f t="shared" si="309"/>
        <v>608</v>
      </c>
      <c r="C636" s="42">
        <f t="shared" si="310"/>
        <v>7.2172661870509103</v>
      </c>
      <c r="D636" s="10">
        <f t="shared" si="311"/>
        <v>2.6827338129491167</v>
      </c>
      <c r="E636" s="40">
        <f t="shared" si="312"/>
        <v>31.434532374101764</v>
      </c>
      <c r="F636" s="40">
        <f t="shared" si="313"/>
        <v>36.799999999999997</v>
      </c>
      <c r="G636" s="3">
        <f t="shared" si="314"/>
        <v>222.26187050359295</v>
      </c>
      <c r="H636" s="3">
        <f t="shared" si="315"/>
        <v>107.82541057508477</v>
      </c>
      <c r="I636">
        <f t="shared" si="300"/>
        <v>1.0782541057508477E-4</v>
      </c>
      <c r="J636" s="4">
        <f t="shared" si="316"/>
        <v>787.66782709930362</v>
      </c>
      <c r="K636" s="40">
        <f t="shared" si="317"/>
        <v>7.3050297040214573</v>
      </c>
      <c r="L636" s="40">
        <f t="shared" si="301"/>
        <v>0</v>
      </c>
      <c r="M636" s="10">
        <f t="shared" si="318"/>
        <v>4.956774706089436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13.764124292280352</v>
      </c>
      <c r="Q636" s="42">
        <f t="shared" si="320"/>
        <v>0.53430814360484857</v>
      </c>
      <c r="R636" s="4">
        <f t="shared" si="321"/>
        <v>63909.680243441988</v>
      </c>
      <c r="S636">
        <f t="shared" si="302"/>
        <v>6.3909680243441993E-5</v>
      </c>
      <c r="T636" s="41">
        <f t="shared" si="303"/>
        <v>2.5865334546389004E-4</v>
      </c>
      <c r="U636" s="42">
        <f t="shared" si="322"/>
        <v>0.11468911668086881</v>
      </c>
      <c r="V636" s="42">
        <f t="shared" si="323"/>
        <v>0.59900426457382272</v>
      </c>
      <c r="W636" s="42">
        <f t="shared" si="324"/>
        <v>0.59435650799997697</v>
      </c>
      <c r="X636" s="42">
        <f t="shared" si="325"/>
        <v>4.6477565738457516E-3</v>
      </c>
      <c r="Y636" s="42">
        <f t="shared" si="299"/>
        <v>4.01103990045422E-3</v>
      </c>
      <c r="Z636" s="10">
        <f t="shared" si="326"/>
        <v>15.507396176378439</v>
      </c>
      <c r="AA636">
        <f t="shared" si="304"/>
        <v>4956222.4045881322</v>
      </c>
      <c r="AB636" s="10">
        <f t="shared" si="305"/>
        <v>4.9562224045881322</v>
      </c>
      <c r="AC636" s="10">
        <f t="shared" si="306"/>
        <v>4.8552224045881323</v>
      </c>
      <c r="AD636" s="3">
        <f t="shared" si="307"/>
        <v>704.16568594461671</v>
      </c>
      <c r="AI636" s="94">
        <f t="shared" si="308"/>
        <v>0.59435650799997697</v>
      </c>
    </row>
    <row r="637" spans="2:35">
      <c r="B637" s="39">
        <f t="shared" si="309"/>
        <v>609</v>
      </c>
      <c r="C637" s="42">
        <f t="shared" si="310"/>
        <v>7.2291366906480334</v>
      </c>
      <c r="D637" s="10">
        <f t="shared" si="311"/>
        <v>2.6708633093519936</v>
      </c>
      <c r="E637" s="40">
        <f t="shared" si="312"/>
        <v>31.45827338129601</v>
      </c>
      <c r="F637" s="40">
        <f t="shared" si="313"/>
        <v>36.799999999999997</v>
      </c>
      <c r="G637" s="3">
        <f t="shared" si="314"/>
        <v>222.16690647481596</v>
      </c>
      <c r="H637" s="3">
        <f t="shared" si="315"/>
        <v>107.82541057508477</v>
      </c>
      <c r="I637">
        <f t="shared" si="300"/>
        <v>1.0782541057508477E-4</v>
      </c>
      <c r="J637" s="4">
        <f t="shared" si="316"/>
        <v>788.84053537723867</v>
      </c>
      <c r="K637" s="40">
        <f t="shared" si="317"/>
        <v>7.3159056957907485</v>
      </c>
      <c r="L637" s="40">
        <f t="shared" si="301"/>
        <v>0</v>
      </c>
      <c r="M637" s="10">
        <f t="shared" si="318"/>
        <v>4.9562224045881322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13.763635040076835</v>
      </c>
      <c r="Q637" s="42">
        <f t="shared" si="320"/>
        <v>0.53517059771399622</v>
      </c>
      <c r="R637" s="4">
        <f t="shared" si="321"/>
        <v>63621.837101816236</v>
      </c>
      <c r="S637">
        <f t="shared" si="302"/>
        <v>6.3621837101816243E-5</v>
      </c>
      <c r="T637" s="41">
        <f t="shared" si="303"/>
        <v>2.5894118860551581E-4</v>
      </c>
      <c r="U637" s="42">
        <f t="shared" si="322"/>
        <v>0.11417256777106433</v>
      </c>
      <c r="V637" s="42">
        <f t="shared" si="323"/>
        <v>0.59892915382475931</v>
      </c>
      <c r="W637" s="42">
        <f t="shared" si="324"/>
        <v>0.59428890519475075</v>
      </c>
      <c r="X637" s="42">
        <f t="shared" si="325"/>
        <v>4.6402486300085588E-3</v>
      </c>
      <c r="Y637" s="42">
        <f t="shared" si="299"/>
        <v>4.015041901952638E-3</v>
      </c>
      <c r="Z637" s="10">
        <f t="shared" si="326"/>
        <v>15.505613160945813</v>
      </c>
      <c r="AA637">
        <f t="shared" si="304"/>
        <v>4955664.1589369765</v>
      </c>
      <c r="AB637" s="10">
        <f t="shared" si="305"/>
        <v>4.9556641589369761</v>
      </c>
      <c r="AC637" s="10">
        <f t="shared" si="306"/>
        <v>4.8546641589369761</v>
      </c>
      <c r="AD637" s="3">
        <f t="shared" si="307"/>
        <v>704.084722108336</v>
      </c>
      <c r="AI637" s="94">
        <f t="shared" si="308"/>
        <v>0.59428890519475075</v>
      </c>
    </row>
    <row r="638" spans="2:35">
      <c r="B638" s="39">
        <f t="shared" si="309"/>
        <v>610</v>
      </c>
      <c r="C638" s="42">
        <f t="shared" si="310"/>
        <v>7.2410071942451566</v>
      </c>
      <c r="D638" s="10">
        <f t="shared" si="311"/>
        <v>2.6589928057548704</v>
      </c>
      <c r="E638" s="40">
        <f t="shared" si="312"/>
        <v>31.482014388490256</v>
      </c>
      <c r="F638" s="40">
        <f t="shared" si="313"/>
        <v>36.799999999999997</v>
      </c>
      <c r="G638" s="3">
        <f t="shared" si="314"/>
        <v>222.07194244603897</v>
      </c>
      <c r="H638" s="3">
        <f t="shared" si="315"/>
        <v>107.82541057508477</v>
      </c>
      <c r="I638">
        <f t="shared" si="300"/>
        <v>1.0782541057508477E-4</v>
      </c>
      <c r="J638" s="4">
        <f t="shared" si="316"/>
        <v>790.0141290116253</v>
      </c>
      <c r="K638" s="40">
        <f t="shared" si="317"/>
        <v>7.3267898985786371</v>
      </c>
      <c r="L638" s="40">
        <f t="shared" si="301"/>
        <v>0</v>
      </c>
      <c r="M638" s="10">
        <f t="shared" si="318"/>
        <v>4.9556641589369761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13.763140484560774</v>
      </c>
      <c r="Q638" s="42">
        <f t="shared" si="320"/>
        <v>0.53603308281399498</v>
      </c>
      <c r="R638" s="4">
        <f t="shared" si="321"/>
        <v>63334.020077568843</v>
      </c>
      <c r="S638">
        <f t="shared" si="302"/>
        <v>6.333402007756884E-5</v>
      </c>
      <c r="T638" s="41">
        <f t="shared" si="303"/>
        <v>2.5922900562976318E-4</v>
      </c>
      <c r="U638" s="42">
        <f t="shared" si="322"/>
        <v>0.11365606573020115</v>
      </c>
      <c r="V638" s="42">
        <f t="shared" si="323"/>
        <v>0.59885329133676779</v>
      </c>
      <c r="W638" s="42">
        <f t="shared" si="324"/>
        <v>0.59422057481372825</v>
      </c>
      <c r="X638" s="42">
        <f t="shared" si="325"/>
        <v>4.6327165230395373E-3</v>
      </c>
      <c r="Y638" s="42">
        <f t="shared" si="299"/>
        <v>4.0190375509262773E-3</v>
      </c>
      <c r="Z638" s="10">
        <f t="shared" si="326"/>
        <v>15.503811161727631</v>
      </c>
      <c r="AA638">
        <f t="shared" si="304"/>
        <v>4955099.9696380347</v>
      </c>
      <c r="AB638" s="10">
        <f t="shared" si="305"/>
        <v>4.9550999696380345</v>
      </c>
      <c r="AC638" s="10">
        <f t="shared" si="306"/>
        <v>4.8540999696380345</v>
      </c>
      <c r="AD638" s="3">
        <f t="shared" si="307"/>
        <v>704.00289624917104</v>
      </c>
      <c r="AI638" s="94">
        <f t="shared" si="308"/>
        <v>0.59422057481372825</v>
      </c>
    </row>
    <row r="639" spans="2:35">
      <c r="B639" s="39">
        <f t="shared" si="309"/>
        <v>611</v>
      </c>
      <c r="C639" s="42">
        <f t="shared" si="310"/>
        <v>7.2528776978422798</v>
      </c>
      <c r="D639" s="10">
        <f t="shared" si="311"/>
        <v>2.6471223021577472</v>
      </c>
      <c r="E639" s="40">
        <f t="shared" si="312"/>
        <v>31.505755395684503</v>
      </c>
      <c r="F639" s="40">
        <f t="shared" si="313"/>
        <v>36.799999999999997</v>
      </c>
      <c r="G639" s="3">
        <f t="shared" si="314"/>
        <v>221.97697841726199</v>
      </c>
      <c r="H639" s="3">
        <f t="shared" si="315"/>
        <v>107.82541057508477</v>
      </c>
      <c r="I639">
        <f t="shared" si="300"/>
        <v>1.0782541057508477E-4</v>
      </c>
      <c r="J639" s="4">
        <f t="shared" si="316"/>
        <v>791.1886080024633</v>
      </c>
      <c r="K639" s="40">
        <f t="shared" si="317"/>
        <v>7.3376823123851223</v>
      </c>
      <c r="L639" s="40">
        <f t="shared" si="301"/>
        <v>0</v>
      </c>
      <c r="M639" s="10">
        <f t="shared" si="318"/>
        <v>4.9550999696380345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13.762640624957978</v>
      </c>
      <c r="Q639" s="42">
        <f t="shared" si="320"/>
        <v>0.5368955992394836</v>
      </c>
      <c r="R639" s="4">
        <f t="shared" si="321"/>
        <v>63046.229422930868</v>
      </c>
      <c r="S639">
        <f t="shared" si="302"/>
        <v>6.3046229422930868E-5</v>
      </c>
      <c r="T639" s="41">
        <f t="shared" si="303"/>
        <v>2.5951679628440116E-4</v>
      </c>
      <c r="U639" s="42">
        <f t="shared" si="322"/>
        <v>0.11313961101092057</v>
      </c>
      <c r="V639" s="42">
        <f t="shared" si="323"/>
        <v>0.59877667719545435</v>
      </c>
      <c r="W639" s="42">
        <f t="shared" si="324"/>
        <v>0.5941515169183631</v>
      </c>
      <c r="X639" s="42">
        <f t="shared" si="325"/>
        <v>4.6251602770912559E-3</v>
      </c>
      <c r="Y639" s="42">
        <f t="shared" si="299"/>
        <v>4.0230268276357862E-3</v>
      </c>
      <c r="Z639" s="10">
        <f t="shared" si="326"/>
        <v>15.501990180346564</v>
      </c>
      <c r="AA639">
        <f t="shared" si="304"/>
        <v>4954529.8371993499</v>
      </c>
      <c r="AB639" s="10">
        <f t="shared" si="305"/>
        <v>4.9545298371993498</v>
      </c>
      <c r="AC639" s="10">
        <f t="shared" si="306"/>
        <v>4.8535298371993498</v>
      </c>
      <c r="AD639" s="3">
        <f t="shared" si="307"/>
        <v>703.92020844080491</v>
      </c>
      <c r="AI639" s="94">
        <f t="shared" si="308"/>
        <v>0.5941515169183631</v>
      </c>
    </row>
    <row r="640" spans="2:35">
      <c r="B640" s="39">
        <f t="shared" si="309"/>
        <v>612</v>
      </c>
      <c r="C640" s="42">
        <f t="shared" si="310"/>
        <v>7.2647482014394029</v>
      </c>
      <c r="D640" s="10">
        <f t="shared" si="311"/>
        <v>2.6352517985606241</v>
      </c>
      <c r="E640" s="40">
        <f t="shared" si="312"/>
        <v>31.529496402878749</v>
      </c>
      <c r="F640" s="40">
        <f t="shared" si="313"/>
        <v>36.799999999999997</v>
      </c>
      <c r="G640" s="3">
        <f t="shared" si="314"/>
        <v>221.882014388485</v>
      </c>
      <c r="H640" s="3">
        <f t="shared" si="315"/>
        <v>107.82541057508477</v>
      </c>
      <c r="I640">
        <f t="shared" si="300"/>
        <v>1.0782541057508477E-4</v>
      </c>
      <c r="J640" s="4">
        <f t="shared" si="316"/>
        <v>792.36397234975277</v>
      </c>
      <c r="K640" s="40">
        <f t="shared" si="317"/>
        <v>7.3485829372102049</v>
      </c>
      <c r="L640" s="40">
        <f t="shared" si="301"/>
        <v>0</v>
      </c>
      <c r="M640" s="10">
        <f t="shared" si="318"/>
        <v>4.9545298371993498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13.762135460486324</v>
      </c>
      <c r="Q640" s="42">
        <f t="shared" si="320"/>
        <v>0.53775814732522265</v>
      </c>
      <c r="R640" s="4">
        <f t="shared" si="321"/>
        <v>62758.465390133366</v>
      </c>
      <c r="S640">
        <f t="shared" si="302"/>
        <v>6.275846539013337E-5</v>
      </c>
      <c r="T640" s="41">
        <f t="shared" si="303"/>
        <v>2.5980456031719865E-4</v>
      </c>
      <c r="U640" s="42">
        <f t="shared" si="322"/>
        <v>0.11262320406586383</v>
      </c>
      <c r="V640" s="42">
        <f t="shared" si="323"/>
        <v>0.5986993114873963</v>
      </c>
      <c r="W640" s="42">
        <f t="shared" si="324"/>
        <v>0.59408173157084077</v>
      </c>
      <c r="X640" s="42">
        <f t="shared" si="325"/>
        <v>4.6175799165555365E-3</v>
      </c>
      <c r="Y640" s="42">
        <f t="shared" si="299"/>
        <v>4.0270097123535579E-3</v>
      </c>
      <c r="Z640" s="10">
        <f t="shared" si="326"/>
        <v>15.500150218444707</v>
      </c>
      <c r="AA640">
        <f t="shared" si="304"/>
        <v>4953953.7621350465</v>
      </c>
      <c r="AB640" s="10">
        <f t="shared" si="305"/>
        <v>4.9539537621350469</v>
      </c>
      <c r="AC640" s="10">
        <f t="shared" si="306"/>
        <v>4.8529537621350469</v>
      </c>
      <c r="AD640" s="3">
        <f t="shared" si="307"/>
        <v>703.8366587578023</v>
      </c>
      <c r="AI640" s="94">
        <f t="shared" si="308"/>
        <v>0.59408173157084077</v>
      </c>
    </row>
    <row r="641" spans="2:35">
      <c r="B641" s="39">
        <f t="shared" si="309"/>
        <v>613</v>
      </c>
      <c r="C641" s="42">
        <f t="shared" si="310"/>
        <v>7.2766187050365261</v>
      </c>
      <c r="D641" s="10">
        <f t="shared" si="311"/>
        <v>2.6233812949635009</v>
      </c>
      <c r="E641" s="40">
        <f t="shared" si="312"/>
        <v>31.553237410072995</v>
      </c>
      <c r="F641" s="40">
        <f t="shared" si="313"/>
        <v>36.799999999999997</v>
      </c>
      <c r="G641" s="3">
        <f t="shared" si="314"/>
        <v>221.78705035970802</v>
      </c>
      <c r="H641" s="3">
        <f t="shared" si="315"/>
        <v>107.82541057508477</v>
      </c>
      <c r="I641">
        <f t="shared" si="300"/>
        <v>1.0782541057508477E-4</v>
      </c>
      <c r="J641" s="4">
        <f t="shared" si="316"/>
        <v>793.54022205349372</v>
      </c>
      <c r="K641" s="40">
        <f t="shared" si="317"/>
        <v>7.3594917730538842</v>
      </c>
      <c r="L641" s="40">
        <f t="shared" si="301"/>
        <v>0</v>
      </c>
      <c r="M641" s="10">
        <f t="shared" si="318"/>
        <v>4.9539537621350469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13.761624990355829</v>
      </c>
      <c r="Q641" s="42">
        <f t="shared" si="320"/>
        <v>0.53862072740609557</v>
      </c>
      <c r="R641" s="4">
        <f t="shared" si="321"/>
        <v>62470.728231407375</v>
      </c>
      <c r="S641">
        <f t="shared" si="302"/>
        <v>6.2470728231407376E-5</v>
      </c>
      <c r="T641" s="41">
        <f t="shared" si="303"/>
        <v>2.6009229747592466E-4</v>
      </c>
      <c r="U641" s="42">
        <f t="shared" si="322"/>
        <v>0.1121068453476721</v>
      </c>
      <c r="V641" s="42">
        <f t="shared" si="323"/>
        <v>0.59862119430022964</v>
      </c>
      <c r="W641" s="42">
        <f t="shared" si="324"/>
        <v>0.59401121883409136</v>
      </c>
      <c r="X641" s="42">
        <f t="shared" si="325"/>
        <v>4.609975466138283E-3</v>
      </c>
      <c r="Y641" s="42">
        <f t="shared" si="299"/>
        <v>4.0309861853639615E-3</v>
      </c>
      <c r="Z641" s="10">
        <f t="shared" si="326"/>
        <v>15.498291277684176</v>
      </c>
      <c r="AA641">
        <f t="shared" si="304"/>
        <v>4953371.7449655179</v>
      </c>
      <c r="AB641" s="10">
        <f t="shared" si="305"/>
        <v>4.9533717449655175</v>
      </c>
      <c r="AC641" s="10">
        <f t="shared" si="306"/>
        <v>4.8523717449655175</v>
      </c>
      <c r="AD641" s="3">
        <f t="shared" si="307"/>
        <v>703.75224727563716</v>
      </c>
      <c r="AI641" s="94">
        <f t="shared" si="308"/>
        <v>0.59401121883409136</v>
      </c>
    </row>
    <row r="642" spans="2:35">
      <c r="B642" s="39">
        <f t="shared" si="309"/>
        <v>614</v>
      </c>
      <c r="C642" s="42">
        <f t="shared" si="310"/>
        <v>7.2884892086336492</v>
      </c>
      <c r="D642" s="10">
        <f t="shared" si="311"/>
        <v>2.6115107913663778</v>
      </c>
      <c r="E642" s="40">
        <f t="shared" si="312"/>
        <v>31.576978417267242</v>
      </c>
      <c r="F642" s="40">
        <f t="shared" si="313"/>
        <v>36.799999999999997</v>
      </c>
      <c r="G642" s="3">
        <f t="shared" si="314"/>
        <v>221.69208633093103</v>
      </c>
      <c r="H642" s="3">
        <f t="shared" si="315"/>
        <v>107.82541057508477</v>
      </c>
      <c r="I642">
        <f t="shared" si="300"/>
        <v>1.0782541057508477E-4</v>
      </c>
      <c r="J642" s="4">
        <f t="shared" si="316"/>
        <v>794.71735711368615</v>
      </c>
      <c r="K642" s="40">
        <f t="shared" si="317"/>
        <v>7.370408819916161</v>
      </c>
      <c r="L642" s="40">
        <f t="shared" si="301"/>
        <v>0</v>
      </c>
      <c r="M642" s="10">
        <f t="shared" si="318"/>
        <v>4.9533717449655175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13.761109213768828</v>
      </c>
      <c r="Q642" s="42">
        <f t="shared" si="320"/>
        <v>0.53948333981711005</v>
      </c>
      <c r="R642" s="4">
        <f t="shared" si="321"/>
        <v>62183.01819898394</v>
      </c>
      <c r="S642">
        <f t="shared" si="302"/>
        <v>6.2183018198983943E-5</v>
      </c>
      <c r="T642" s="41">
        <f t="shared" si="303"/>
        <v>2.6038000750834811E-4</v>
      </c>
      <c r="U642" s="42">
        <f t="shared" si="322"/>
        <v>0.11159053530898663</v>
      </c>
      <c r="V642" s="42">
        <f t="shared" si="323"/>
        <v>0.59854232572222243</v>
      </c>
      <c r="W642" s="42">
        <f t="shared" si="324"/>
        <v>0.59393997877181171</v>
      </c>
      <c r="X642" s="42">
        <f t="shared" si="325"/>
        <v>4.6023469504107295E-3</v>
      </c>
      <c r="Y642" s="42">
        <f t="shared" si="299"/>
        <v>4.0349562269631802E-3</v>
      </c>
      <c r="Z642" s="10">
        <f t="shared" si="326"/>
        <v>15.496413359746194</v>
      </c>
      <c r="AA642">
        <f t="shared" si="304"/>
        <v>4952783.7862171391</v>
      </c>
      <c r="AB642" s="10">
        <f t="shared" si="305"/>
        <v>4.9527837862171387</v>
      </c>
      <c r="AC642" s="10">
        <f t="shared" si="306"/>
        <v>4.8517837862171387</v>
      </c>
      <c r="AD642" s="3">
        <f t="shared" si="307"/>
        <v>703.66697407065112</v>
      </c>
      <c r="AI642" s="94">
        <f t="shared" si="308"/>
        <v>0.59393997877181171</v>
      </c>
    </row>
    <row r="643" spans="2:35">
      <c r="B643" s="39">
        <f t="shared" si="309"/>
        <v>615</v>
      </c>
      <c r="C643" s="42">
        <f t="shared" si="310"/>
        <v>7.3003597122307724</v>
      </c>
      <c r="D643" s="10">
        <f t="shared" si="311"/>
        <v>2.5996402877692546</v>
      </c>
      <c r="E643" s="40">
        <f t="shared" si="312"/>
        <v>31.600719424461488</v>
      </c>
      <c r="F643" s="40">
        <f t="shared" si="313"/>
        <v>36.799999999999997</v>
      </c>
      <c r="G643" s="3">
        <f t="shared" si="314"/>
        <v>221.59712230215405</v>
      </c>
      <c r="H643" s="3">
        <f t="shared" si="315"/>
        <v>107.82541057508477</v>
      </c>
      <c r="I643">
        <f t="shared" si="300"/>
        <v>1.0782541057508477E-4</v>
      </c>
      <c r="J643" s="4">
        <f t="shared" si="316"/>
        <v>795.89537753033005</v>
      </c>
      <c r="K643" s="40">
        <f t="shared" si="317"/>
        <v>7.3813340777970353</v>
      </c>
      <c r="L643" s="40">
        <f t="shared" si="301"/>
        <v>0</v>
      </c>
      <c r="M643" s="10">
        <f t="shared" si="318"/>
        <v>4.9527837862171387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13.760588129919702</v>
      </c>
      <c r="Q643" s="42">
        <f t="shared" si="320"/>
        <v>0.54034598489339958</v>
      </c>
      <c r="R643" s="4">
        <f t="shared" si="321"/>
        <v>61895.335545094102</v>
      </c>
      <c r="S643">
        <f t="shared" si="302"/>
        <v>6.18953355450941E-5</v>
      </c>
      <c r="T643" s="41">
        <f t="shared" si="303"/>
        <v>2.6066769016223792E-4</v>
      </c>
      <c r="U643" s="42">
        <f t="shared" si="322"/>
        <v>0.11107427440244862</v>
      </c>
      <c r="V643" s="42">
        <f t="shared" si="323"/>
        <v>0.59846270584258876</v>
      </c>
      <c r="W643" s="42">
        <f t="shared" si="324"/>
        <v>0.5938680114484316</v>
      </c>
      <c r="X643" s="42">
        <f t="shared" si="325"/>
        <v>4.5946943941571616E-3</v>
      </c>
      <c r="Y643" s="42">
        <f t="shared" si="299"/>
        <v>4.0389198174593547E-3</v>
      </c>
      <c r="Z643" s="10">
        <f t="shared" si="326"/>
        <v>15.494516466331353</v>
      </c>
      <c r="AA643">
        <f t="shared" si="304"/>
        <v>4952189.8864223519</v>
      </c>
      <c r="AB643" s="10">
        <f t="shared" si="305"/>
        <v>4.9521898864223521</v>
      </c>
      <c r="AC643" s="10">
        <f t="shared" si="306"/>
        <v>4.8511898864223522</v>
      </c>
      <c r="AD643" s="3">
        <f t="shared" si="307"/>
        <v>703.58083922006551</v>
      </c>
      <c r="AI643" s="94">
        <f t="shared" si="308"/>
        <v>0.5938680114484316</v>
      </c>
    </row>
    <row r="644" spans="2:35">
      <c r="B644" s="39">
        <f t="shared" si="309"/>
        <v>616</v>
      </c>
      <c r="C644" s="42">
        <f t="shared" si="310"/>
        <v>7.3122302158278956</v>
      </c>
      <c r="D644" s="10">
        <f t="shared" si="311"/>
        <v>2.5877697841721314</v>
      </c>
      <c r="E644" s="40">
        <f t="shared" si="312"/>
        <v>31.624460431655734</v>
      </c>
      <c r="F644" s="40">
        <f t="shared" si="313"/>
        <v>36.799999999999997</v>
      </c>
      <c r="G644" s="3">
        <f t="shared" si="314"/>
        <v>221.50215827337706</v>
      </c>
      <c r="H644" s="3">
        <f t="shared" si="315"/>
        <v>107.82541057508477</v>
      </c>
      <c r="I644">
        <f t="shared" si="300"/>
        <v>1.0782541057508477E-4</v>
      </c>
      <c r="J644" s="4">
        <f t="shared" si="316"/>
        <v>797.07428330342543</v>
      </c>
      <c r="K644" s="40">
        <f t="shared" si="317"/>
        <v>7.3922675466965062</v>
      </c>
      <c r="L644" s="40">
        <f t="shared" si="301"/>
        <v>0</v>
      </c>
      <c r="M644" s="10">
        <f t="shared" si="318"/>
        <v>4.9521898864223521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13.760061737994947</v>
      </c>
      <c r="Q644" s="42">
        <f t="shared" si="320"/>
        <v>0.5412086629702243</v>
      </c>
      <c r="R644" s="4">
        <f t="shared" si="321"/>
        <v>61607.680521968919</v>
      </c>
      <c r="S644">
        <f t="shared" si="302"/>
        <v>6.1607680521968917E-5</v>
      </c>
      <c r="T644" s="41">
        <f t="shared" si="303"/>
        <v>2.6095534518536315E-4</v>
      </c>
      <c r="U644" s="42">
        <f t="shared" si="322"/>
        <v>0.11055806308069932</v>
      </c>
      <c r="V644" s="42">
        <f t="shared" si="323"/>
        <v>0.59838233475148517</v>
      </c>
      <c r="W644" s="42">
        <f t="shared" si="324"/>
        <v>0.59379531692912269</v>
      </c>
      <c r="X644" s="42">
        <f t="shared" si="325"/>
        <v>4.5870178223624825E-3</v>
      </c>
      <c r="Y644" s="42">
        <f t="shared" si="299"/>
        <v>4.0428769371727109E-3</v>
      </c>
      <c r="Z644" s="10">
        <f t="shared" si="326"/>
        <v>15.492600599159806</v>
      </c>
      <c r="AA644">
        <f t="shared" si="304"/>
        <v>4951590.0461197169</v>
      </c>
      <c r="AB644" s="10">
        <f t="shared" si="305"/>
        <v>4.9515900461197173</v>
      </c>
      <c r="AC644" s="10">
        <f t="shared" si="306"/>
        <v>4.8505900461197173</v>
      </c>
      <c r="AD644" s="3">
        <f t="shared" si="307"/>
        <v>703.49384280198944</v>
      </c>
      <c r="AI644" s="94">
        <f t="shared" si="308"/>
        <v>0.59379531692912269</v>
      </c>
    </row>
    <row r="645" spans="2:35">
      <c r="B645" s="39">
        <f t="shared" si="309"/>
        <v>617</v>
      </c>
      <c r="C645" s="42">
        <f t="shared" si="310"/>
        <v>7.3241007194250187</v>
      </c>
      <c r="D645" s="10">
        <f t="shared" si="311"/>
        <v>2.5758992805750083</v>
      </c>
      <c r="E645" s="40">
        <f t="shared" si="312"/>
        <v>31.648201438849981</v>
      </c>
      <c r="F645" s="40">
        <f t="shared" si="313"/>
        <v>36.799999999999997</v>
      </c>
      <c r="G645" s="3">
        <f t="shared" si="314"/>
        <v>221.40719424460008</v>
      </c>
      <c r="H645" s="3">
        <f t="shared" si="315"/>
        <v>107.82541057508477</v>
      </c>
      <c r="I645">
        <f t="shared" si="300"/>
        <v>1.0782541057508477E-4</v>
      </c>
      <c r="J645" s="4">
        <f t="shared" si="316"/>
        <v>798.25407443297229</v>
      </c>
      <c r="K645" s="40">
        <f t="shared" si="317"/>
        <v>7.4032092266145746</v>
      </c>
      <c r="L645" s="40">
        <f t="shared" si="301"/>
        <v>0</v>
      </c>
      <c r="M645" s="10">
        <f t="shared" si="318"/>
        <v>4.9515900461197173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13.759530037173221</v>
      </c>
      <c r="Q645" s="42">
        <f t="shared" si="320"/>
        <v>0.5420713743829727</v>
      </c>
      <c r="R645" s="4">
        <f t="shared" si="321"/>
        <v>61320.053381839425</v>
      </c>
      <c r="S645">
        <f t="shared" si="302"/>
        <v>6.1320053381839424E-5</v>
      </c>
      <c r="T645" s="41">
        <f t="shared" si="303"/>
        <v>2.612429723254926E-4</v>
      </c>
      <c r="U645" s="42">
        <f t="shared" si="322"/>
        <v>0.11004190179637993</v>
      </c>
      <c r="V645" s="42">
        <f t="shared" si="323"/>
        <v>0.59830121253990753</v>
      </c>
      <c r="W645" s="42">
        <f t="shared" si="324"/>
        <v>0.5937218952798059</v>
      </c>
      <c r="X645" s="42">
        <f t="shared" si="325"/>
        <v>4.5793172601016341E-3</v>
      </c>
      <c r="Y645" s="42">
        <f t="shared" si="299"/>
        <v>4.0468275664355966E-3</v>
      </c>
      <c r="Z645" s="10">
        <f t="shared" si="326"/>
        <v>15.490665759971142</v>
      </c>
      <c r="AA645">
        <f t="shared" si="304"/>
        <v>4950984.2658538856</v>
      </c>
      <c r="AB645" s="10">
        <f t="shared" si="305"/>
        <v>4.9509842658538856</v>
      </c>
      <c r="AC645" s="10">
        <f t="shared" si="306"/>
        <v>4.8499842658538856</v>
      </c>
      <c r="AD645" s="3">
        <f t="shared" si="307"/>
        <v>703.40598489541492</v>
      </c>
      <c r="AI645" s="94">
        <f t="shared" si="308"/>
        <v>0.5937218952798059</v>
      </c>
    </row>
    <row r="646" spans="2:35">
      <c r="B646" s="39">
        <f t="shared" si="309"/>
        <v>618</v>
      </c>
      <c r="C646" s="42">
        <f t="shared" si="310"/>
        <v>7.3359712230221419</v>
      </c>
      <c r="D646" s="10">
        <f t="shared" si="311"/>
        <v>2.5640287769778851</v>
      </c>
      <c r="E646" s="40">
        <f t="shared" si="312"/>
        <v>31.671942446044227</v>
      </c>
      <c r="F646" s="40">
        <f t="shared" si="313"/>
        <v>36.799999999999997</v>
      </c>
      <c r="G646" s="3">
        <f t="shared" si="314"/>
        <v>221.31223021582309</v>
      </c>
      <c r="H646" s="3">
        <f t="shared" si="315"/>
        <v>107.82541057508477</v>
      </c>
      <c r="I646">
        <f t="shared" si="300"/>
        <v>1.0782541057508477E-4</v>
      </c>
      <c r="J646" s="4">
        <f t="shared" si="316"/>
        <v>799.43475091897051</v>
      </c>
      <c r="K646" s="40">
        <f t="shared" si="317"/>
        <v>7.4141591175512387</v>
      </c>
      <c r="L646" s="40">
        <f t="shared" si="301"/>
        <v>0</v>
      </c>
      <c r="M646" s="10">
        <f t="shared" si="318"/>
        <v>4.9509842658538856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13.758993026625296</v>
      </c>
      <c r="Q646" s="42">
        <f t="shared" si="320"/>
        <v>0.54293411946716252</v>
      </c>
      <c r="R646" s="4">
        <f t="shared" si="321"/>
        <v>61032.454376936701</v>
      </c>
      <c r="S646">
        <f t="shared" si="302"/>
        <v>6.1032454376936698E-5</v>
      </c>
      <c r="T646" s="41">
        <f t="shared" si="303"/>
        <v>2.6153057133039532E-4</v>
      </c>
      <c r="U646" s="42">
        <f t="shared" si="322"/>
        <v>0.10952579100213175</v>
      </c>
      <c r="V646" s="42">
        <f t="shared" si="323"/>
        <v>0.59821933929979643</v>
      </c>
      <c r="W646" s="42">
        <f t="shared" si="324"/>
        <v>0.59364774656714758</v>
      </c>
      <c r="X646" s="42">
        <f t="shared" si="325"/>
        <v>4.5715927326488437E-3</v>
      </c>
      <c r="Y646" s="42">
        <f t="shared" si="299"/>
        <v>4.0507716855926069E-3</v>
      </c>
      <c r="Z646" s="10">
        <f t="shared" si="326"/>
        <v>15.488711950524548</v>
      </c>
      <c r="AA646">
        <f t="shared" si="304"/>
        <v>4950372.5461756429</v>
      </c>
      <c r="AB646" s="10">
        <f t="shared" si="305"/>
        <v>4.9503725461756432</v>
      </c>
      <c r="AC646" s="10">
        <f t="shared" si="306"/>
        <v>4.8493725461756432</v>
      </c>
      <c r="AD646" s="3">
        <f t="shared" si="307"/>
        <v>703.31726558022376</v>
      </c>
      <c r="AI646" s="94">
        <f t="shared" si="308"/>
        <v>0.59364774656714758</v>
      </c>
    </row>
    <row r="647" spans="2:35">
      <c r="B647" s="39">
        <f t="shared" si="309"/>
        <v>619</v>
      </c>
      <c r="C647" s="42">
        <f t="shared" si="310"/>
        <v>7.347841726619265</v>
      </c>
      <c r="D647" s="10">
        <f t="shared" si="311"/>
        <v>2.552158273380762</v>
      </c>
      <c r="E647" s="40">
        <f t="shared" si="312"/>
        <v>31.695683453238473</v>
      </c>
      <c r="F647" s="40">
        <f t="shared" si="313"/>
        <v>36.799999999999997</v>
      </c>
      <c r="G647" s="3">
        <f t="shared" si="314"/>
        <v>221.21726618704611</v>
      </c>
      <c r="H647" s="3">
        <f t="shared" si="315"/>
        <v>107.82541057508477</v>
      </c>
      <c r="I647">
        <f t="shared" si="300"/>
        <v>1.0782541057508477E-4</v>
      </c>
      <c r="J647" s="4">
        <f t="shared" si="316"/>
        <v>800.6163127614202</v>
      </c>
      <c r="K647" s="40">
        <f t="shared" si="317"/>
        <v>7.4251172195065003</v>
      </c>
      <c r="L647" s="40">
        <f t="shared" si="301"/>
        <v>0</v>
      </c>
      <c r="M647" s="10">
        <f t="shared" si="318"/>
        <v>4.9503725461756432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13.758450705514104</v>
      </c>
      <c r="Q647" s="42">
        <f t="shared" si="320"/>
        <v>0.54379689855844249</v>
      </c>
      <c r="R647" s="4">
        <f t="shared" si="321"/>
        <v>60744.883759491757</v>
      </c>
      <c r="S647">
        <f t="shared" si="302"/>
        <v>6.0744883759491755E-5</v>
      </c>
      <c r="T647" s="41">
        <f t="shared" si="303"/>
        <v>2.6181814194784029E-4</v>
      </c>
      <c r="U647" s="42">
        <f t="shared" si="322"/>
        <v>0.10900973115059592</v>
      </c>
      <c r="V647" s="42">
        <f t="shared" si="323"/>
        <v>0.59813671512395361</v>
      </c>
      <c r="W647" s="42">
        <f t="shared" si="324"/>
        <v>0.59357287085856525</v>
      </c>
      <c r="X647" s="42">
        <f t="shared" si="325"/>
        <v>4.5638442653883615E-3</v>
      </c>
      <c r="Y647" s="42">
        <f t="shared" si="299"/>
        <v>4.0547092750006421E-3</v>
      </c>
      <c r="Z647" s="10">
        <f t="shared" si="326"/>
        <v>15.486739172598766</v>
      </c>
      <c r="AA647">
        <f t="shared" si="304"/>
        <v>4949754.8876418956</v>
      </c>
      <c r="AB647" s="10">
        <f t="shared" si="305"/>
        <v>4.9497548876418955</v>
      </c>
      <c r="AC647" s="10">
        <f t="shared" si="306"/>
        <v>4.8487548876418956</v>
      </c>
      <c r="AD647" s="3">
        <f t="shared" si="307"/>
        <v>703.2276849371857</v>
      </c>
      <c r="AI647" s="94">
        <f t="shared" si="308"/>
        <v>0.59357287085856525</v>
      </c>
    </row>
    <row r="648" spans="2:35">
      <c r="B648" s="39">
        <f t="shared" si="309"/>
        <v>620</v>
      </c>
      <c r="C648" s="42">
        <f t="shared" si="310"/>
        <v>7.3597122302163882</v>
      </c>
      <c r="D648" s="10">
        <f t="shared" si="311"/>
        <v>2.5402877697836388</v>
      </c>
      <c r="E648" s="40">
        <f t="shared" si="312"/>
        <v>31.71942446043272</v>
      </c>
      <c r="F648" s="40">
        <f t="shared" si="313"/>
        <v>36.799999999999997</v>
      </c>
      <c r="G648" s="3">
        <f t="shared" si="314"/>
        <v>221.12230215826912</v>
      </c>
      <c r="H648" s="3">
        <f t="shared" si="315"/>
        <v>107.82541057508477</v>
      </c>
      <c r="I648">
        <f t="shared" si="300"/>
        <v>1.0782541057508477E-4</v>
      </c>
      <c r="J648" s="4">
        <f t="shared" si="316"/>
        <v>801.7987599603216</v>
      </c>
      <c r="K648" s="40">
        <f t="shared" si="317"/>
        <v>7.4360835324803602</v>
      </c>
      <c r="L648" s="40">
        <f t="shared" si="301"/>
        <v>0</v>
      </c>
      <c r="M648" s="10">
        <f t="shared" si="318"/>
        <v>4.9497548876418955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13.757903072994717</v>
      </c>
      <c r="Q648" s="42">
        <f t="shared" si="320"/>
        <v>0.54465971199259322</v>
      </c>
      <c r="R648" s="4">
        <f t="shared" si="321"/>
        <v>60457.341781735631</v>
      </c>
      <c r="S648">
        <f t="shared" si="302"/>
        <v>6.0457341781735632E-5</v>
      </c>
      <c r="T648" s="41">
        <f t="shared" si="303"/>
        <v>2.6210568392559639E-4</v>
      </c>
      <c r="U648" s="42">
        <f t="shared" si="322"/>
        <v>0.10849372269441367</v>
      </c>
      <c r="V648" s="42">
        <f t="shared" si="323"/>
        <v>0.5980533401060959</v>
      </c>
      <c r="W648" s="42">
        <f t="shared" si="324"/>
        <v>0.59349726822222504</v>
      </c>
      <c r="X648" s="42">
        <f t="shared" si="325"/>
        <v>4.5560718838708603E-3</v>
      </c>
      <c r="Y648" s="42">
        <f t="shared" si="299"/>
        <v>4.0586403150290025E-3</v>
      </c>
      <c r="Z648" s="10">
        <f t="shared" si="326"/>
        <v>15.484747427992152</v>
      </c>
      <c r="AA648">
        <f t="shared" si="304"/>
        <v>4949131.2908156943</v>
      </c>
      <c r="AB648" s="10">
        <f t="shared" si="305"/>
        <v>4.9491312908156946</v>
      </c>
      <c r="AC648" s="10">
        <f t="shared" si="306"/>
        <v>4.8481312908156946</v>
      </c>
      <c r="AD648" s="3">
        <f t="shared" si="307"/>
        <v>703.13724304796142</v>
      </c>
      <c r="AI648" s="94">
        <f t="shared" si="308"/>
        <v>0.59349726822222504</v>
      </c>
    </row>
    <row r="649" spans="2:35">
      <c r="B649" s="39">
        <f t="shared" si="309"/>
        <v>621</v>
      </c>
      <c r="C649" s="42">
        <f t="shared" si="310"/>
        <v>7.3715827338135114</v>
      </c>
      <c r="D649" s="10">
        <f t="shared" si="311"/>
        <v>2.5284172661865156</v>
      </c>
      <c r="E649" s="40">
        <f t="shared" si="312"/>
        <v>31.743165467626966</v>
      </c>
      <c r="F649" s="40">
        <f t="shared" si="313"/>
        <v>36.799999999999997</v>
      </c>
      <c r="G649" s="3">
        <f t="shared" si="314"/>
        <v>221.02733812949214</v>
      </c>
      <c r="H649" s="3">
        <f t="shared" si="315"/>
        <v>107.82541057508477</v>
      </c>
      <c r="I649">
        <f t="shared" si="300"/>
        <v>1.0782541057508477E-4</v>
      </c>
      <c r="J649" s="4">
        <f t="shared" si="316"/>
        <v>802.98209251567414</v>
      </c>
      <c r="K649" s="40">
        <f t="shared" si="317"/>
        <v>7.447058056472815</v>
      </c>
      <c r="L649" s="40">
        <f t="shared" si="301"/>
        <v>0</v>
      </c>
      <c r="M649" s="10">
        <f t="shared" si="318"/>
        <v>4.9491312908156946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13.757350128214352</v>
      </c>
      <c r="Q649" s="42">
        <f t="shared" si="320"/>
        <v>0.5455225601055288</v>
      </c>
      <c r="R649" s="4">
        <f t="shared" si="321"/>
        <v>60169.828695899414</v>
      </c>
      <c r="S649">
        <f t="shared" si="302"/>
        <v>6.0169828695899411E-5</v>
      </c>
      <c r="T649" s="41">
        <f t="shared" si="303"/>
        <v>2.6239319701143265E-4</v>
      </c>
      <c r="U649" s="42">
        <f t="shared" si="322"/>
        <v>0.10797776608622628</v>
      </c>
      <c r="V649" s="42">
        <f t="shared" si="323"/>
        <v>0.59796921434063599</v>
      </c>
      <c r="W649" s="42">
        <f t="shared" si="324"/>
        <v>0.5934209387270456</v>
      </c>
      <c r="X649" s="42">
        <f t="shared" si="325"/>
        <v>4.5482756135903912E-3</v>
      </c>
      <c r="Y649" s="42">
        <f t="shared" si="299"/>
        <v>4.0625647860592995E-3</v>
      </c>
      <c r="Z649" s="10">
        <f t="shared" si="326"/>
        <v>15.482736718522053</v>
      </c>
      <c r="AA649">
        <f t="shared" si="304"/>
        <v>4948501.7562660314</v>
      </c>
      <c r="AB649" s="10">
        <f t="shared" si="305"/>
        <v>4.9485017562660314</v>
      </c>
      <c r="AC649" s="10">
        <f t="shared" si="306"/>
        <v>4.8475017562660314</v>
      </c>
      <c r="AD649" s="3">
        <f t="shared" si="307"/>
        <v>703.04593999507347</v>
      </c>
      <c r="AI649" s="94">
        <f t="shared" si="308"/>
        <v>0.5934209387270456</v>
      </c>
    </row>
    <row r="650" spans="2:35">
      <c r="B650" s="39">
        <f t="shared" si="309"/>
        <v>622</v>
      </c>
      <c r="C650" s="42">
        <f t="shared" si="310"/>
        <v>7.3834532374106345</v>
      </c>
      <c r="D650" s="10">
        <f t="shared" si="311"/>
        <v>2.5165467625893925</v>
      </c>
      <c r="E650" s="40">
        <f t="shared" si="312"/>
        <v>31.766906474821212</v>
      </c>
      <c r="F650" s="40">
        <f t="shared" si="313"/>
        <v>36.799999999999997</v>
      </c>
      <c r="G650" s="3">
        <f t="shared" si="314"/>
        <v>220.93237410071515</v>
      </c>
      <c r="H650" s="3">
        <f t="shared" si="315"/>
        <v>107.82541057508477</v>
      </c>
      <c r="I650">
        <f t="shared" si="300"/>
        <v>1.0782541057508477E-4</v>
      </c>
      <c r="J650" s="4">
        <f t="shared" si="316"/>
        <v>804.16631042747838</v>
      </c>
      <c r="K650" s="40">
        <f t="shared" si="317"/>
        <v>7.4580407914838691</v>
      </c>
      <c r="L650" s="40">
        <f t="shared" si="301"/>
        <v>0</v>
      </c>
      <c r="M650" s="10">
        <f t="shared" si="318"/>
        <v>4.9485017562660314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13.756791870312185</v>
      </c>
      <c r="Q650" s="42">
        <f t="shared" si="320"/>
        <v>0.54638544323329785</v>
      </c>
      <c r="R650" s="4">
        <f t="shared" si="321"/>
        <v>59882.344754214108</v>
      </c>
      <c r="S650">
        <f t="shared" si="302"/>
        <v>5.9882344754214109E-5</v>
      </c>
      <c r="T650" s="41">
        <f t="shared" si="303"/>
        <v>2.6268068095311795E-4</v>
      </c>
      <c r="U650" s="42">
        <f t="shared" si="322"/>
        <v>0.10746186177867492</v>
      </c>
      <c r="V650" s="42">
        <f t="shared" si="323"/>
        <v>0.59788433792326501</v>
      </c>
      <c r="W650" s="42">
        <f t="shared" si="324"/>
        <v>0.59334388244267278</v>
      </c>
      <c r="X650" s="42">
        <f t="shared" si="325"/>
        <v>4.5404554805922315E-3</v>
      </c>
      <c r="Y650" s="42">
        <f t="shared" si="299"/>
        <v>4.0664826684858888E-3</v>
      </c>
      <c r="Z650" s="10">
        <f t="shared" si="326"/>
        <v>15.480707046026183</v>
      </c>
      <c r="AA650">
        <f t="shared" si="304"/>
        <v>4947866.2845682781</v>
      </c>
      <c r="AB650" s="10">
        <f t="shared" si="305"/>
        <v>4.9478662845682777</v>
      </c>
      <c r="AC650" s="10">
        <f t="shared" si="306"/>
        <v>4.8468662845682777</v>
      </c>
      <c r="AD650" s="3">
        <f t="shared" si="307"/>
        <v>702.95377586196923</v>
      </c>
      <c r="AI650" s="94">
        <f t="shared" si="308"/>
        <v>0.59334388244267278</v>
      </c>
    </row>
    <row r="651" spans="2:35">
      <c r="B651" s="39">
        <f t="shared" si="309"/>
        <v>623</v>
      </c>
      <c r="C651" s="42">
        <f t="shared" si="310"/>
        <v>7.3953237410077577</v>
      </c>
      <c r="D651" s="10">
        <f t="shared" si="311"/>
        <v>2.5046762589922693</v>
      </c>
      <c r="E651" s="40">
        <f t="shared" si="312"/>
        <v>31.790647482015459</v>
      </c>
      <c r="F651" s="40">
        <f t="shared" si="313"/>
        <v>36.799999999999997</v>
      </c>
      <c r="G651" s="3">
        <f t="shared" si="314"/>
        <v>220.83741007193817</v>
      </c>
      <c r="H651" s="3">
        <f t="shared" si="315"/>
        <v>107.82541057508477</v>
      </c>
      <c r="I651">
        <f t="shared" si="300"/>
        <v>1.0782541057508477E-4</v>
      </c>
      <c r="J651" s="4">
        <f t="shared" si="316"/>
        <v>805.35141369573398</v>
      </c>
      <c r="K651" s="40">
        <f t="shared" si="317"/>
        <v>7.4690317375135189</v>
      </c>
      <c r="L651" s="40">
        <f t="shared" si="301"/>
        <v>0</v>
      </c>
      <c r="M651" s="10">
        <f t="shared" si="318"/>
        <v>4.9478662845682777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13.756228298419742</v>
      </c>
      <c r="Q651" s="42">
        <f t="shared" si="320"/>
        <v>0.54724836171208513</v>
      </c>
      <c r="R651" s="4">
        <f t="shared" si="321"/>
        <v>59594.890208910787</v>
      </c>
      <c r="S651">
        <f t="shared" si="302"/>
        <v>5.959489020891079E-5</v>
      </c>
      <c r="T651" s="41">
        <f t="shared" si="303"/>
        <v>2.6296813549842122E-4</v>
      </c>
      <c r="U651" s="42">
        <f t="shared" si="322"/>
        <v>0.10694601022440084</v>
      </c>
      <c r="V651" s="42">
        <f t="shared" si="323"/>
        <v>0.59779871095013104</v>
      </c>
      <c r="W651" s="42">
        <f t="shared" si="324"/>
        <v>0.59326609943953301</v>
      </c>
      <c r="X651" s="42">
        <f t="shared" si="325"/>
        <v>4.532611510598028E-3</v>
      </c>
      <c r="Y651" s="42">
        <f t="shared" si="299"/>
        <v>4.0703939427155474E-3</v>
      </c>
      <c r="Z651" s="10">
        <f t="shared" si="326"/>
        <v>15.478658412361085</v>
      </c>
      <c r="AA651">
        <f t="shared" si="304"/>
        <v>4947224.8763037026</v>
      </c>
      <c r="AB651" s="10">
        <f t="shared" si="305"/>
        <v>4.9472248763037028</v>
      </c>
      <c r="AC651" s="10">
        <f t="shared" si="306"/>
        <v>4.8462248763037028</v>
      </c>
      <c r="AD651" s="3">
        <f t="shared" si="307"/>
        <v>702.86075073295183</v>
      </c>
      <c r="AI651" s="94">
        <f t="shared" si="308"/>
        <v>0.59326609943953301</v>
      </c>
    </row>
    <row r="652" spans="2:35">
      <c r="B652" s="39">
        <f t="shared" si="309"/>
        <v>624</v>
      </c>
      <c r="C652" s="42">
        <f t="shared" si="310"/>
        <v>7.4071942446048809</v>
      </c>
      <c r="D652" s="10">
        <f t="shared" si="311"/>
        <v>2.4928057553951462</v>
      </c>
      <c r="E652" s="40">
        <f t="shared" si="312"/>
        <v>31.814388489209705</v>
      </c>
      <c r="F652" s="40">
        <f t="shared" si="313"/>
        <v>36.799999999999997</v>
      </c>
      <c r="G652" s="3">
        <f t="shared" si="314"/>
        <v>220.74244604316118</v>
      </c>
      <c r="H652" s="3">
        <f t="shared" si="315"/>
        <v>107.82541057508477</v>
      </c>
      <c r="I652">
        <f t="shared" si="300"/>
        <v>1.0782541057508477E-4</v>
      </c>
      <c r="J652" s="4">
        <f t="shared" si="316"/>
        <v>806.53740232044106</v>
      </c>
      <c r="K652" s="40">
        <f t="shared" si="317"/>
        <v>7.4800308945617662</v>
      </c>
      <c r="L652" s="40">
        <f t="shared" si="301"/>
        <v>0</v>
      </c>
      <c r="M652" s="10">
        <f t="shared" si="318"/>
        <v>4.9472248763037028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13.755659411660458</v>
      </c>
      <c r="Q652" s="42">
        <f t="shared" si="320"/>
        <v>0.5481113158782126</v>
      </c>
      <c r="R652" s="4">
        <f t="shared" si="321"/>
        <v>59307.465312220491</v>
      </c>
      <c r="S652">
        <f t="shared" si="302"/>
        <v>5.930746531222049E-5</v>
      </c>
      <c r="T652" s="41">
        <f t="shared" si="303"/>
        <v>2.6325556039511155E-4</v>
      </c>
      <c r="U652" s="42">
        <f t="shared" si="322"/>
        <v>0.10643021187604527</v>
      </c>
      <c r="V652" s="42">
        <f t="shared" si="323"/>
        <v>0.59771233351850217</v>
      </c>
      <c r="W652" s="42">
        <f t="shared" si="324"/>
        <v>0.59318758978877495</v>
      </c>
      <c r="X652" s="42">
        <f t="shared" si="325"/>
        <v>4.5247437297272208E-3</v>
      </c>
      <c r="Y652" s="42">
        <f t="shared" si="299"/>
        <v>4.074298589167775E-3</v>
      </c>
      <c r="Z652" s="10">
        <f t="shared" si="326"/>
        <v>15.476590819402999</v>
      </c>
      <c r="AA652">
        <f t="shared" si="304"/>
        <v>4946577.5320597375</v>
      </c>
      <c r="AB652" s="10">
        <f t="shared" si="305"/>
        <v>4.9465775320597372</v>
      </c>
      <c r="AC652" s="10">
        <f t="shared" si="306"/>
        <v>4.8455775320597372</v>
      </c>
      <c r="AD652" s="3">
        <f t="shared" si="307"/>
        <v>702.76686469321794</v>
      </c>
      <c r="AI652" s="94">
        <f t="shared" si="308"/>
        <v>0.59318758978877495</v>
      </c>
    </row>
    <row r="653" spans="2:35">
      <c r="B653" s="39">
        <f t="shared" si="309"/>
        <v>625</v>
      </c>
      <c r="C653" s="42">
        <f t="shared" si="310"/>
        <v>7.419064748202004</v>
      </c>
      <c r="D653" s="10">
        <f t="shared" si="311"/>
        <v>2.480935251798023</v>
      </c>
      <c r="E653" s="40">
        <f t="shared" si="312"/>
        <v>31.838129496403951</v>
      </c>
      <c r="F653" s="40">
        <f t="shared" si="313"/>
        <v>36.799999999999997</v>
      </c>
      <c r="G653" s="3">
        <f t="shared" si="314"/>
        <v>220.6474820143842</v>
      </c>
      <c r="H653" s="3">
        <f t="shared" si="315"/>
        <v>107.82541057508477</v>
      </c>
      <c r="I653">
        <f t="shared" si="300"/>
        <v>1.0782541057508477E-4</v>
      </c>
      <c r="J653" s="4">
        <f t="shared" si="316"/>
        <v>807.72427630159973</v>
      </c>
      <c r="K653" s="40">
        <f t="shared" si="317"/>
        <v>7.4910382626286109</v>
      </c>
      <c r="L653" s="40">
        <f t="shared" si="301"/>
        <v>0</v>
      </c>
      <c r="M653" s="10">
        <f t="shared" si="318"/>
        <v>4.9465775320597372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13.755085209149893</v>
      </c>
      <c r="Q653" s="42">
        <f t="shared" si="320"/>
        <v>0.54897430606814079</v>
      </c>
      <c r="R653" s="4">
        <f t="shared" si="321"/>
        <v>59020.070316374251</v>
      </c>
      <c r="S653">
        <f t="shared" si="302"/>
        <v>5.9020070316374252E-5</v>
      </c>
      <c r="T653" s="41">
        <f t="shared" si="303"/>
        <v>2.6354295539095777E-4</v>
      </c>
      <c r="U653" s="42">
        <f t="shared" si="322"/>
        <v>0.1059144671862494</v>
      </c>
      <c r="V653" s="42">
        <f t="shared" si="323"/>
        <v>0.59762520572659794</v>
      </c>
      <c r="W653" s="42">
        <f t="shared" si="324"/>
        <v>0.59310835356230118</v>
      </c>
      <c r="X653" s="42">
        <f t="shared" si="325"/>
        <v>4.5168521642967585E-3</v>
      </c>
      <c r="Y653" s="42">
        <f t="shared" si="299"/>
        <v>4.0781965882749193E-3</v>
      </c>
      <c r="Z653" s="10">
        <f t="shared" si="326"/>
        <v>15.474504269048063</v>
      </c>
      <c r="AA653">
        <f t="shared" si="304"/>
        <v>4945924.252430046</v>
      </c>
      <c r="AB653" s="10">
        <f t="shared" si="305"/>
        <v>4.9459242524300464</v>
      </c>
      <c r="AC653" s="10">
        <f t="shared" si="306"/>
        <v>4.8449242524300464</v>
      </c>
      <c r="AD653" s="3">
        <f t="shared" si="307"/>
        <v>702.67211782886818</v>
      </c>
      <c r="AI653" s="94">
        <f t="shared" si="308"/>
        <v>0.59310835356230118</v>
      </c>
    </row>
    <row r="654" spans="2:35">
      <c r="B654" s="39">
        <f t="shared" si="309"/>
        <v>626</v>
      </c>
      <c r="C654" s="42">
        <f t="shared" si="310"/>
        <v>7.4309352517991272</v>
      </c>
      <c r="D654" s="10">
        <f t="shared" si="311"/>
        <v>2.4690647482008998</v>
      </c>
      <c r="E654" s="40">
        <f t="shared" si="312"/>
        <v>31.861870503598198</v>
      </c>
      <c r="F654" s="40">
        <f t="shared" si="313"/>
        <v>36.799999999999997</v>
      </c>
      <c r="G654" s="3">
        <f t="shared" si="314"/>
        <v>220.55251798560721</v>
      </c>
      <c r="H654" s="3">
        <f t="shared" si="315"/>
        <v>107.82541057508477</v>
      </c>
      <c r="I654">
        <f t="shared" si="300"/>
        <v>1.0782541057508477E-4</v>
      </c>
      <c r="J654" s="4">
        <f t="shared" si="316"/>
        <v>808.91203563920976</v>
      </c>
      <c r="K654" s="40">
        <f t="shared" si="317"/>
        <v>7.5020538417140523</v>
      </c>
      <c r="L654" s="40">
        <f t="shared" si="301"/>
        <v>0</v>
      </c>
      <c r="M654" s="10">
        <f t="shared" si="318"/>
        <v>4.9459242524300464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13.754505689995813</v>
      </c>
      <c r="Q654" s="42">
        <f t="shared" si="320"/>
        <v>0.54983733261847023</v>
      </c>
      <c r="R654" s="4">
        <f t="shared" si="321"/>
        <v>58732.705473603142</v>
      </c>
      <c r="S654">
        <f t="shared" si="302"/>
        <v>5.8732705473603139E-5</v>
      </c>
      <c r="T654" s="41">
        <f t="shared" si="303"/>
        <v>2.6383032023372891E-4</v>
      </c>
      <c r="U654" s="42">
        <f t="shared" si="322"/>
        <v>0.10539877660765451</v>
      </c>
      <c r="V654" s="42">
        <f t="shared" si="323"/>
        <v>0.59753732767322409</v>
      </c>
      <c r="W654" s="42">
        <f t="shared" si="324"/>
        <v>0.59302839083277747</v>
      </c>
      <c r="X654" s="42">
        <f t="shared" si="325"/>
        <v>4.5089368404466201E-3</v>
      </c>
      <c r="Y654" s="42">
        <f t="shared" si="299"/>
        <v>4.082087920481983E-3</v>
      </c>
      <c r="Z654" s="10">
        <f t="shared" si="326"/>
        <v>15.472398763211279</v>
      </c>
      <c r="AA654">
        <f t="shared" si="304"/>
        <v>4945265.0380141968</v>
      </c>
      <c r="AB654" s="10">
        <f t="shared" si="305"/>
        <v>4.9452650380141971</v>
      </c>
      <c r="AC654" s="10">
        <f t="shared" si="306"/>
        <v>4.8442650380141972</v>
      </c>
      <c r="AD654" s="3">
        <f t="shared" si="307"/>
        <v>702.57651022685957</v>
      </c>
      <c r="AI654" s="94">
        <f t="shared" si="308"/>
        <v>0.59302839083277747</v>
      </c>
    </row>
    <row r="655" spans="2:35">
      <c r="B655" s="39">
        <f t="shared" si="309"/>
        <v>627</v>
      </c>
      <c r="C655" s="42">
        <f t="shared" si="310"/>
        <v>7.4428057553962503</v>
      </c>
      <c r="D655" s="10">
        <f t="shared" si="311"/>
        <v>2.4571942446037767</v>
      </c>
      <c r="E655" s="40">
        <f t="shared" si="312"/>
        <v>31.885611510792444</v>
      </c>
      <c r="F655" s="40">
        <f t="shared" si="313"/>
        <v>36.799999999999997</v>
      </c>
      <c r="G655" s="3">
        <f t="shared" si="314"/>
        <v>220.45755395683022</v>
      </c>
      <c r="H655" s="3">
        <f t="shared" si="315"/>
        <v>107.82541057508477</v>
      </c>
      <c r="I655">
        <f t="shared" si="300"/>
        <v>1.0782541057508477E-4</v>
      </c>
      <c r="J655" s="4">
        <f t="shared" si="316"/>
        <v>810.10068033327116</v>
      </c>
      <c r="K655" s="40">
        <f t="shared" si="317"/>
        <v>7.5130776318180903</v>
      </c>
      <c r="L655" s="40">
        <f t="shared" si="301"/>
        <v>0</v>
      </c>
      <c r="M655" s="10">
        <f t="shared" si="318"/>
        <v>4.9452650380141971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13.753920853297858</v>
      </c>
      <c r="Q655" s="42">
        <f t="shared" si="320"/>
        <v>0.55070039586594244</v>
      </c>
      <c r="R655" s="4">
        <f t="shared" si="321"/>
        <v>58445.371036138211</v>
      </c>
      <c r="S655">
        <f t="shared" si="302"/>
        <v>5.8445371036138209E-5</v>
      </c>
      <c r="T655" s="41">
        <f t="shared" si="303"/>
        <v>2.6411765467119385E-4</v>
      </c>
      <c r="U655" s="42">
        <f t="shared" si="322"/>
        <v>0.10488314059290182</v>
      </c>
      <c r="V655" s="42">
        <f t="shared" si="323"/>
        <v>0.59744869945848333</v>
      </c>
      <c r="W655" s="42">
        <f t="shared" si="324"/>
        <v>0.59294770167359223</v>
      </c>
      <c r="X655" s="42">
        <f t="shared" si="325"/>
        <v>4.5009977848911031E-3</v>
      </c>
      <c r="Y655" s="42">
        <f t="shared" si="299"/>
        <v>4.0859725662470764E-3</v>
      </c>
      <c r="Z655" s="10">
        <f t="shared" si="326"/>
        <v>15.470274303827958</v>
      </c>
      <c r="AA655">
        <f t="shared" si="304"/>
        <v>4944599.8894181196</v>
      </c>
      <c r="AB655" s="10">
        <f t="shared" si="305"/>
        <v>4.9445998894181198</v>
      </c>
      <c r="AC655" s="10">
        <f t="shared" si="306"/>
        <v>4.8435998894181198</v>
      </c>
      <c r="AD655" s="3">
        <f t="shared" si="307"/>
        <v>702.48004197507169</v>
      </c>
      <c r="AI655" s="94">
        <f t="shared" si="308"/>
        <v>0.59294770167359223</v>
      </c>
    </row>
    <row r="656" spans="2:35">
      <c r="B656" s="39">
        <f t="shared" si="309"/>
        <v>628</v>
      </c>
      <c r="C656" s="42">
        <f t="shared" si="310"/>
        <v>7.4546762589933735</v>
      </c>
      <c r="D656" s="10">
        <f t="shared" si="311"/>
        <v>2.4453237410066535</v>
      </c>
      <c r="E656" s="40">
        <f t="shared" si="312"/>
        <v>31.90935251798669</v>
      </c>
      <c r="F656" s="40">
        <f t="shared" si="313"/>
        <v>36.799999999999997</v>
      </c>
      <c r="G656" s="3">
        <f t="shared" si="314"/>
        <v>220.36258992805324</v>
      </c>
      <c r="H656" s="3">
        <f t="shared" si="315"/>
        <v>107.82541057508477</v>
      </c>
      <c r="I656">
        <f t="shared" si="300"/>
        <v>1.0782541057508477E-4</v>
      </c>
      <c r="J656" s="4">
        <f t="shared" si="316"/>
        <v>811.29021038378414</v>
      </c>
      <c r="K656" s="40">
        <f t="shared" si="317"/>
        <v>7.5241096329407258</v>
      </c>
      <c r="L656" s="40">
        <f t="shared" si="301"/>
        <v>0</v>
      </c>
      <c r="M656" s="10">
        <f t="shared" si="318"/>
        <v>4.9445998894181198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13.753330698147973</v>
      </c>
      <c r="Q656" s="42">
        <f t="shared" si="320"/>
        <v>0.5515634961474416</v>
      </c>
      <c r="R656" s="4">
        <f t="shared" si="321"/>
        <v>58158.067256210466</v>
      </c>
      <c r="S656">
        <f t="shared" si="302"/>
        <v>5.8158067256210469E-5</v>
      </c>
      <c r="T656" s="41">
        <f t="shared" si="303"/>
        <v>2.6440495845112157E-4</v>
      </c>
      <c r="U656" s="42">
        <f t="shared" si="322"/>
        <v>0.10436755959463249</v>
      </c>
      <c r="V656" s="42">
        <f t="shared" si="323"/>
        <v>0.59735932118315505</v>
      </c>
      <c r="W656" s="42">
        <f t="shared" si="324"/>
        <v>0.59286628615891246</v>
      </c>
      <c r="X656" s="42">
        <f t="shared" si="325"/>
        <v>4.4930350242425865E-3</v>
      </c>
      <c r="Y656" s="42">
        <f t="shared" si="299"/>
        <v>4.089850506041286E-3</v>
      </c>
      <c r="Z656" s="10">
        <f t="shared" si="326"/>
        <v>15.468130892852919</v>
      </c>
      <c r="AA656">
        <f t="shared" si="304"/>
        <v>4943928.8072538488</v>
      </c>
      <c r="AB656" s="10">
        <f t="shared" si="305"/>
        <v>4.9439288072538492</v>
      </c>
      <c r="AC656" s="10">
        <f t="shared" si="306"/>
        <v>4.8429288072538492</v>
      </c>
      <c r="AD656" s="3">
        <f t="shared" si="307"/>
        <v>702.38271316226962</v>
      </c>
      <c r="AI656" s="94">
        <f t="shared" si="308"/>
        <v>0.59286628615891246</v>
      </c>
    </row>
    <row r="657" spans="2:35">
      <c r="B657" s="39">
        <f t="shared" si="309"/>
        <v>629</v>
      </c>
      <c r="C657" s="42">
        <f t="shared" si="310"/>
        <v>7.4665467625904967</v>
      </c>
      <c r="D657" s="10">
        <f t="shared" si="311"/>
        <v>2.4334532374095303</v>
      </c>
      <c r="E657" s="40">
        <f t="shared" si="312"/>
        <v>31.933093525180936</v>
      </c>
      <c r="F657" s="40">
        <f t="shared" si="313"/>
        <v>36.799999999999997</v>
      </c>
      <c r="G657" s="3">
        <f t="shared" si="314"/>
        <v>220.26762589927625</v>
      </c>
      <c r="H657" s="3">
        <f t="shared" si="315"/>
        <v>107.82541057508477</v>
      </c>
      <c r="I657">
        <f t="shared" si="300"/>
        <v>1.0782541057508477E-4</v>
      </c>
      <c r="J657" s="4">
        <f t="shared" si="316"/>
        <v>812.48062579074872</v>
      </c>
      <c r="K657" s="40">
        <f t="shared" si="317"/>
        <v>7.5351498450819596</v>
      </c>
      <c r="L657" s="40">
        <f t="shared" si="301"/>
        <v>0</v>
      </c>
      <c r="M657" s="10">
        <f t="shared" si="318"/>
        <v>4.9439288072538492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13.752735223630145</v>
      </c>
      <c r="Q657" s="42">
        <f t="shared" si="320"/>
        <v>0.55242663379999579</v>
      </c>
      <c r="R657" s="4">
        <f t="shared" si="321"/>
        <v>57870.794386050984</v>
      </c>
      <c r="S657">
        <f t="shared" si="302"/>
        <v>5.7870794386050985E-5</v>
      </c>
      <c r="T657" s="41">
        <f t="shared" si="303"/>
        <v>2.6469223132128105E-4</v>
      </c>
      <c r="U657" s="42">
        <f t="shared" si="322"/>
        <v>0.10385203406548778</v>
      </c>
      <c r="V657" s="42">
        <f t="shared" si="323"/>
        <v>0.59726919294874603</v>
      </c>
      <c r="W657" s="42">
        <f t="shared" si="324"/>
        <v>0.59278414436365223</v>
      </c>
      <c r="X657" s="42">
        <f t="shared" si="325"/>
        <v>4.4850485850937982E-3</v>
      </c>
      <c r="Y657" s="42">
        <f t="shared" si="299"/>
        <v>4.0937217203486156E-3</v>
      </c>
      <c r="Z657" s="10">
        <f t="shared" si="326"/>
        <v>15.465968532259993</v>
      </c>
      <c r="AA657">
        <f t="shared" si="304"/>
        <v>4943251.7921393728</v>
      </c>
      <c r="AB657" s="10">
        <f t="shared" si="305"/>
        <v>4.9432517921393728</v>
      </c>
      <c r="AC657" s="10">
        <f t="shared" si="306"/>
        <v>4.8422517921393728</v>
      </c>
      <c r="AD657" s="3">
        <f t="shared" si="307"/>
        <v>702.28452387808159</v>
      </c>
      <c r="AI657" s="94">
        <f t="shared" si="308"/>
        <v>0.59278414436365223</v>
      </c>
    </row>
    <row r="658" spans="2:35">
      <c r="B658" s="39">
        <f t="shared" si="309"/>
        <v>630</v>
      </c>
      <c r="C658" s="42">
        <f t="shared" si="310"/>
        <v>7.4784172661876198</v>
      </c>
      <c r="D658" s="10">
        <f t="shared" si="311"/>
        <v>2.4215827338124072</v>
      </c>
      <c r="E658" s="40">
        <f t="shared" si="312"/>
        <v>31.956834532375183</v>
      </c>
      <c r="F658" s="40">
        <f t="shared" si="313"/>
        <v>36.799999999999997</v>
      </c>
      <c r="G658" s="3">
        <f t="shared" si="314"/>
        <v>220.17266187049927</v>
      </c>
      <c r="H658" s="3">
        <f t="shared" si="315"/>
        <v>107.82541057508477</v>
      </c>
      <c r="I658">
        <f t="shared" si="300"/>
        <v>1.0782541057508477E-4</v>
      </c>
      <c r="J658" s="4">
        <f t="shared" si="316"/>
        <v>813.67192655416454</v>
      </c>
      <c r="K658" s="40">
        <f t="shared" si="317"/>
        <v>7.5461982682417883</v>
      </c>
      <c r="L658" s="40">
        <f t="shared" si="301"/>
        <v>0</v>
      </c>
      <c r="M658" s="10">
        <f t="shared" si="318"/>
        <v>4.9432517921393728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13.75213442882028</v>
      </c>
      <c r="Q658" s="42">
        <f t="shared" si="320"/>
        <v>0.55328980916077808</v>
      </c>
      <c r="R658" s="4">
        <f t="shared" si="321"/>
        <v>57583.55267789081</v>
      </c>
      <c r="S658">
        <f t="shared" si="302"/>
        <v>5.7583552677890812E-5</v>
      </c>
      <c r="T658" s="41">
        <f t="shared" si="303"/>
        <v>2.6497947302944123E-4</v>
      </c>
      <c r="U658" s="42">
        <f t="shared" si="322"/>
        <v>0.10333656445810895</v>
      </c>
      <c r="V658" s="42">
        <f t="shared" si="323"/>
        <v>0.59717831485790751</v>
      </c>
      <c r="W658" s="42">
        <f t="shared" si="324"/>
        <v>0.59270127636345471</v>
      </c>
      <c r="X658" s="42">
        <f t="shared" si="325"/>
        <v>4.4770384944528008E-3</v>
      </c>
      <c r="Y658" s="42">
        <f t="shared" si="299"/>
        <v>4.0975861896663012E-3</v>
      </c>
      <c r="Z658" s="10">
        <f t="shared" si="326"/>
        <v>15.463787224042928</v>
      </c>
      <c r="AA658">
        <f t="shared" si="304"/>
        <v>4942568.8446989162</v>
      </c>
      <c r="AB658" s="10">
        <f t="shared" si="305"/>
        <v>4.9425688446989158</v>
      </c>
      <c r="AC658" s="10">
        <f t="shared" si="306"/>
        <v>4.8415688446989158</v>
      </c>
      <c r="AD658" s="3">
        <f t="shared" si="307"/>
        <v>702.18547421304083</v>
      </c>
      <c r="AI658" s="94">
        <f t="shared" si="308"/>
        <v>0.59270127636345471</v>
      </c>
    </row>
    <row r="659" spans="2:35">
      <c r="B659" s="39">
        <f t="shared" si="309"/>
        <v>631</v>
      </c>
      <c r="C659" s="42">
        <f t="shared" si="310"/>
        <v>7.490287769784743</v>
      </c>
      <c r="D659" s="10">
        <f t="shared" si="311"/>
        <v>2.409712230215284</v>
      </c>
      <c r="E659" s="40">
        <f t="shared" si="312"/>
        <v>31.980575539569429</v>
      </c>
      <c r="F659" s="40">
        <f t="shared" si="313"/>
        <v>36.799999999999997</v>
      </c>
      <c r="G659" s="3">
        <f t="shared" si="314"/>
        <v>220.07769784172228</v>
      </c>
      <c r="H659" s="3">
        <f t="shared" si="315"/>
        <v>107.82541057508477</v>
      </c>
      <c r="I659">
        <f t="shared" si="300"/>
        <v>1.0782541057508477E-4</v>
      </c>
      <c r="J659" s="4">
        <f t="shared" si="316"/>
        <v>814.86411267403196</v>
      </c>
      <c r="K659" s="40">
        <f t="shared" si="317"/>
        <v>7.5572549024202154</v>
      </c>
      <c r="L659" s="40">
        <f t="shared" si="301"/>
        <v>0</v>
      </c>
      <c r="M659" s="10">
        <f t="shared" si="318"/>
        <v>4.9425688446989158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13.751528312786435</v>
      </c>
      <c r="Q659" s="42">
        <f t="shared" si="320"/>
        <v>0.55415302256710808</v>
      </c>
      <c r="R659" s="4">
        <f t="shared" si="321"/>
        <v>57296.342383960975</v>
      </c>
      <c r="S659">
        <f t="shared" si="302"/>
        <v>5.7296342383960974E-5</v>
      </c>
      <c r="T659" s="41">
        <f t="shared" si="303"/>
        <v>2.6526668332337109E-4</v>
      </c>
      <c r="U659" s="42">
        <f t="shared" si="322"/>
        <v>0.10282115122513716</v>
      </c>
      <c r="V659" s="42">
        <f t="shared" si="323"/>
        <v>0.5970866870141599</v>
      </c>
      <c r="W659" s="42">
        <f t="shared" si="324"/>
        <v>0.59261768223472622</v>
      </c>
      <c r="X659" s="42">
        <f t="shared" si="325"/>
        <v>4.4690047794336829E-3</v>
      </c>
      <c r="Y659" s="42">
        <f t="shared" si="299"/>
        <v>4.1014438945048614E-3</v>
      </c>
      <c r="Z659" s="10">
        <f t="shared" si="326"/>
        <v>15.461586970215295</v>
      </c>
      <c r="AA659">
        <f t="shared" si="304"/>
        <v>4941879.9655629089</v>
      </c>
      <c r="AB659" s="10">
        <f t="shared" si="305"/>
        <v>4.9418799655629089</v>
      </c>
      <c r="AC659" s="10">
        <f t="shared" si="306"/>
        <v>4.8408799655629089</v>
      </c>
      <c r="AD659" s="3">
        <f t="shared" si="307"/>
        <v>702.08556425858001</v>
      </c>
      <c r="AI659" s="94">
        <f t="shared" si="308"/>
        <v>0.59261768223472622</v>
      </c>
    </row>
    <row r="660" spans="2:35">
      <c r="B660" s="39">
        <f t="shared" si="309"/>
        <v>632</v>
      </c>
      <c r="C660" s="42">
        <f t="shared" si="310"/>
        <v>7.5021582733818661</v>
      </c>
      <c r="D660" s="10">
        <f t="shared" si="311"/>
        <v>2.3978417266181609</v>
      </c>
      <c r="E660" s="40">
        <f t="shared" si="312"/>
        <v>32.004316546763675</v>
      </c>
      <c r="F660" s="40">
        <f t="shared" si="313"/>
        <v>36.799999999999997</v>
      </c>
      <c r="G660" s="3">
        <f t="shared" si="314"/>
        <v>219.9827338129453</v>
      </c>
      <c r="H660" s="3">
        <f t="shared" si="315"/>
        <v>107.82541057508477</v>
      </c>
      <c r="I660">
        <f t="shared" si="300"/>
        <v>1.0782541057508477E-4</v>
      </c>
      <c r="J660" s="4">
        <f t="shared" si="316"/>
        <v>816.05718415035085</v>
      </c>
      <c r="K660" s="40">
        <f t="shared" si="317"/>
        <v>7.5683197476172399</v>
      </c>
      <c r="L660" s="40">
        <f t="shared" si="301"/>
        <v>0</v>
      </c>
      <c r="M660" s="10">
        <f t="shared" si="318"/>
        <v>4.9418799655629089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13.750916874588784</v>
      </c>
      <c r="Q660" s="42">
        <f t="shared" si="320"/>
        <v>0.55501627435645307</v>
      </c>
      <c r="R660" s="4">
        <f t="shared" si="321"/>
        <v>57009.163756492533</v>
      </c>
      <c r="S660">
        <f t="shared" si="302"/>
        <v>5.7009163756492533E-5</v>
      </c>
      <c r="T660" s="41">
        <f t="shared" si="303"/>
        <v>2.655538619508395E-4</v>
      </c>
      <c r="U660" s="42">
        <f t="shared" si="322"/>
        <v>0.10230579481921367</v>
      </c>
      <c r="V660" s="42">
        <f t="shared" si="323"/>
        <v>0.59699430952181698</v>
      </c>
      <c r="W660" s="42">
        <f t="shared" si="324"/>
        <v>0.59253336205463281</v>
      </c>
      <c r="X660" s="42">
        <f t="shared" si="325"/>
        <v>4.4609474671841731E-3</v>
      </c>
      <c r="Y660" s="42">
        <f t="shared" si="299"/>
        <v>4.1052948153880824E-3</v>
      </c>
      <c r="Z660" s="10">
        <f t="shared" si="326"/>
        <v>15.459367772810145</v>
      </c>
      <c r="AA660">
        <f t="shared" si="304"/>
        <v>4941185.1553678811</v>
      </c>
      <c r="AB660" s="10">
        <f t="shared" si="305"/>
        <v>4.9411851553678812</v>
      </c>
      <c r="AC660" s="10">
        <f t="shared" si="306"/>
        <v>4.8401851553678812</v>
      </c>
      <c r="AD660" s="3">
        <f t="shared" si="307"/>
        <v>701.9847941070168</v>
      </c>
      <c r="AI660" s="94">
        <f t="shared" si="308"/>
        <v>0.59253336205463281</v>
      </c>
    </row>
    <row r="661" spans="2:35">
      <c r="B661" s="39">
        <f t="shared" si="309"/>
        <v>633</v>
      </c>
      <c r="C661" s="42">
        <f t="shared" si="310"/>
        <v>7.5140287769789893</v>
      </c>
      <c r="D661" s="10">
        <f t="shared" si="311"/>
        <v>2.3859712230210377</v>
      </c>
      <c r="E661" s="40">
        <f t="shared" si="312"/>
        <v>32.028057553957922</v>
      </c>
      <c r="F661" s="40">
        <f t="shared" si="313"/>
        <v>36.799999999999997</v>
      </c>
      <c r="G661" s="3">
        <f t="shared" si="314"/>
        <v>219.88776978416831</v>
      </c>
      <c r="H661" s="3">
        <f t="shared" si="315"/>
        <v>107.82541057508477</v>
      </c>
      <c r="I661">
        <f t="shared" si="300"/>
        <v>1.0782541057508477E-4</v>
      </c>
      <c r="J661" s="4">
        <f t="shared" si="316"/>
        <v>817.2511409831211</v>
      </c>
      <c r="K661" s="40">
        <f t="shared" si="317"/>
        <v>7.5793928038328602</v>
      </c>
      <c r="L661" s="40">
        <f t="shared" si="301"/>
        <v>0</v>
      </c>
      <c r="M661" s="10">
        <f t="shared" si="318"/>
        <v>4.9411851553678812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13.750300113279522</v>
      </c>
      <c r="Q661" s="42">
        <f t="shared" si="320"/>
        <v>0.55587956486642953</v>
      </c>
      <c r="R661" s="4">
        <f t="shared" si="321"/>
        <v>56722.017047716552</v>
      </c>
      <c r="S661">
        <f t="shared" si="302"/>
        <v>5.6722017047716554E-5</v>
      </c>
      <c r="T661" s="41">
        <f t="shared" si="303"/>
        <v>2.6584100865961551E-4</v>
      </c>
      <c r="U661" s="42">
        <f t="shared" si="322"/>
        <v>0.10179049569297974</v>
      </c>
      <c r="V661" s="42">
        <f t="shared" si="323"/>
        <v>0.59690118248604862</v>
      </c>
      <c r="W661" s="42">
        <f t="shared" si="324"/>
        <v>0.59244831590108649</v>
      </c>
      <c r="X661" s="42">
        <f t="shared" si="325"/>
        <v>4.4528665849621341E-3</v>
      </c>
      <c r="Y661" s="42">
        <f t="shared" si="299"/>
        <v>4.1091389328530717E-3</v>
      </c>
      <c r="Z661" s="10">
        <f t="shared" si="326"/>
        <v>15.457129633879921</v>
      </c>
      <c r="AA661">
        <f t="shared" si="304"/>
        <v>4940484.4147564331</v>
      </c>
      <c r="AB661" s="10">
        <f t="shared" si="305"/>
        <v>4.9404844147564333</v>
      </c>
      <c r="AC661" s="10">
        <f t="shared" si="306"/>
        <v>4.8394844147564333</v>
      </c>
      <c r="AD661" s="3">
        <f t="shared" si="307"/>
        <v>701.8831638515494</v>
      </c>
      <c r="AI661" s="94">
        <f t="shared" si="308"/>
        <v>0.59244831590108649</v>
      </c>
    </row>
    <row r="662" spans="2:35">
      <c r="B662" s="39">
        <f t="shared" si="309"/>
        <v>634</v>
      </c>
      <c r="C662" s="42">
        <f t="shared" si="310"/>
        <v>7.5258992805761125</v>
      </c>
      <c r="D662" s="10">
        <f t="shared" si="311"/>
        <v>2.3741007194239145</v>
      </c>
      <c r="E662" s="40">
        <f t="shared" si="312"/>
        <v>32.051798561152168</v>
      </c>
      <c r="F662" s="40">
        <f t="shared" si="313"/>
        <v>36.799999999999997</v>
      </c>
      <c r="G662" s="3">
        <f t="shared" si="314"/>
        <v>219.79280575539133</v>
      </c>
      <c r="H662" s="3">
        <f t="shared" si="315"/>
        <v>107.82541057508477</v>
      </c>
      <c r="I662">
        <f t="shared" si="300"/>
        <v>1.0782541057508477E-4</v>
      </c>
      <c r="J662" s="4">
        <f t="shared" si="316"/>
        <v>818.44598317234284</v>
      </c>
      <c r="K662" s="40">
        <f t="shared" si="317"/>
        <v>7.5904740710670771</v>
      </c>
      <c r="L662" s="40">
        <f t="shared" si="301"/>
        <v>0</v>
      </c>
      <c r="M662" s="10">
        <f t="shared" si="318"/>
        <v>4.9404844147564333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13.749678027902824</v>
      </c>
      <c r="Q662" s="42">
        <f t="shared" si="320"/>
        <v>0.5567428944348044</v>
      </c>
      <c r="R662" s="4">
        <f t="shared" si="321"/>
        <v>56434.902509864063</v>
      </c>
      <c r="S662">
        <f t="shared" si="302"/>
        <v>5.6434902509864065E-5</v>
      </c>
      <c r="T662" s="41">
        <f t="shared" si="303"/>
        <v>2.6612812319746798E-4</v>
      </c>
      <c r="U662" s="42">
        <f t="shared" si="322"/>
        <v>0.10127525429907655</v>
      </c>
      <c r="V662" s="42">
        <f t="shared" si="323"/>
        <v>0.59680730601301701</v>
      </c>
      <c r="W662" s="42">
        <f t="shared" si="324"/>
        <v>0.59236254385274345</v>
      </c>
      <c r="X662" s="42">
        <f t="shared" si="325"/>
        <v>4.4447621602735632E-3</v>
      </c>
      <c r="Y662" s="42">
        <f t="shared" si="299"/>
        <v>4.11297622745043E-3</v>
      </c>
      <c r="Z662" s="10">
        <f t="shared" si="326"/>
        <v>15.45487255549684</v>
      </c>
      <c r="AA662">
        <f t="shared" si="304"/>
        <v>4939777.744377356</v>
      </c>
      <c r="AB662" s="10">
        <f t="shared" si="305"/>
        <v>4.9397777443773556</v>
      </c>
      <c r="AC662" s="10">
        <f t="shared" si="306"/>
        <v>4.8387777443773556</v>
      </c>
      <c r="AD662" s="3">
        <f t="shared" si="307"/>
        <v>701.78067358627356</v>
      </c>
      <c r="AI662" s="94">
        <f t="shared" si="308"/>
        <v>0.59236254385274345</v>
      </c>
    </row>
    <row r="663" spans="2:35">
      <c r="B663" s="39">
        <f t="shared" si="309"/>
        <v>635</v>
      </c>
      <c r="C663" s="42">
        <f t="shared" si="310"/>
        <v>7.5377697841732356</v>
      </c>
      <c r="D663" s="10">
        <f t="shared" si="311"/>
        <v>2.3622302158267914</v>
      </c>
      <c r="E663" s="40">
        <f t="shared" si="312"/>
        <v>32.075539568346414</v>
      </c>
      <c r="F663" s="40">
        <f t="shared" si="313"/>
        <v>36.799999999999997</v>
      </c>
      <c r="G663" s="3">
        <f t="shared" si="314"/>
        <v>219.69784172661434</v>
      </c>
      <c r="H663" s="3">
        <f t="shared" si="315"/>
        <v>107.82541057508477</v>
      </c>
      <c r="I663">
        <f t="shared" si="300"/>
        <v>1.0782541057508477E-4</v>
      </c>
      <c r="J663" s="4">
        <f t="shared" si="316"/>
        <v>819.64171071801604</v>
      </c>
      <c r="K663" s="40">
        <f t="shared" si="317"/>
        <v>7.6015635493198923</v>
      </c>
      <c r="L663" s="40">
        <f t="shared" si="301"/>
        <v>0</v>
      </c>
      <c r="M663" s="10">
        <f t="shared" si="318"/>
        <v>4.9397777443773556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13.749050617494945</v>
      </c>
      <c r="Q663" s="42">
        <f t="shared" si="320"/>
        <v>0.55760626339949626</v>
      </c>
      <c r="R663" s="4">
        <f t="shared" si="321"/>
        <v>56147.820395166113</v>
      </c>
      <c r="S663">
        <f t="shared" si="302"/>
        <v>5.6147820395166111E-5</v>
      </c>
      <c r="T663" s="41">
        <f t="shared" si="303"/>
        <v>2.6641520531216591E-4</v>
      </c>
      <c r="U663" s="42">
        <f t="shared" si="322"/>
        <v>0.10076007109014534</v>
      </c>
      <c r="V663" s="42">
        <f t="shared" si="323"/>
        <v>0.59671268020976487</v>
      </c>
      <c r="W663" s="42">
        <f t="shared" si="324"/>
        <v>0.59227604598901673</v>
      </c>
      <c r="X663" s="42">
        <f t="shared" si="325"/>
        <v>4.4366342207481368E-3</v>
      </c>
      <c r="Y663" s="42">
        <f t="shared" si="299"/>
        <v>4.1168066797443136E-3</v>
      </c>
      <c r="Z663" s="10">
        <f t="shared" si="326"/>
        <v>15.452596539752825</v>
      </c>
      <c r="AA663">
        <f t="shared" si="304"/>
        <v>4939065.1448856136</v>
      </c>
      <c r="AB663" s="10">
        <f t="shared" si="305"/>
        <v>4.939065144885614</v>
      </c>
      <c r="AC663" s="10">
        <f t="shared" si="306"/>
        <v>4.838065144885614</v>
      </c>
      <c r="AD663" s="3">
        <f t="shared" si="307"/>
        <v>701.67732340618034</v>
      </c>
      <c r="AI663" s="94">
        <f t="shared" si="308"/>
        <v>0.59227604598901673</v>
      </c>
    </row>
    <row r="664" spans="2:35">
      <c r="B664" s="39">
        <f t="shared" si="309"/>
        <v>636</v>
      </c>
      <c r="C664" s="42">
        <f t="shared" si="310"/>
        <v>7.5496402877703588</v>
      </c>
      <c r="D664" s="10">
        <f t="shared" si="311"/>
        <v>2.3503597122296682</v>
      </c>
      <c r="E664" s="40">
        <f t="shared" si="312"/>
        <v>32.099280575540661</v>
      </c>
      <c r="F664" s="40">
        <f t="shared" si="313"/>
        <v>36.799999999999997</v>
      </c>
      <c r="G664" s="3">
        <f t="shared" si="314"/>
        <v>219.60287769783736</v>
      </c>
      <c r="H664" s="3">
        <f t="shared" si="315"/>
        <v>107.82541057508477</v>
      </c>
      <c r="I664">
        <f t="shared" si="300"/>
        <v>1.0782541057508477E-4</v>
      </c>
      <c r="J664" s="4">
        <f t="shared" si="316"/>
        <v>820.83832362014084</v>
      </c>
      <c r="K664" s="40">
        <f t="shared" si="317"/>
        <v>7.6126612385913051</v>
      </c>
      <c r="L664" s="40">
        <f t="shared" si="301"/>
        <v>0</v>
      </c>
      <c r="M664" s="10">
        <f t="shared" si="318"/>
        <v>4.939065144885614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13.748417881084199</v>
      </c>
      <c r="Q664" s="42">
        <f t="shared" si="320"/>
        <v>0.5584696720985769</v>
      </c>
      <c r="R664" s="4">
        <f t="shared" si="321"/>
        <v>55860.770955853717</v>
      </c>
      <c r="S664">
        <f t="shared" si="302"/>
        <v>5.586077095585372E-5</v>
      </c>
      <c r="T664" s="41">
        <f t="shared" si="303"/>
        <v>2.6670225475147833E-4</v>
      </c>
      <c r="U664" s="42">
        <f t="shared" si="322"/>
        <v>0.10024494651882729</v>
      </c>
      <c r="V664" s="42">
        <f t="shared" si="323"/>
        <v>0.59661730518416389</v>
      </c>
      <c r="W664" s="42">
        <f t="shared" si="324"/>
        <v>0.59218882239007509</v>
      </c>
      <c r="X664" s="42">
        <f t="shared" si="325"/>
        <v>4.4284827940888061E-3</v>
      </c>
      <c r="Y664" s="42">
        <f t="shared" si="299"/>
        <v>4.1206302703124592E-3</v>
      </c>
      <c r="Z664" s="10">
        <f t="shared" si="326"/>
        <v>15.450301588759322</v>
      </c>
      <c r="AA664">
        <f t="shared" si="304"/>
        <v>4938346.616942279</v>
      </c>
      <c r="AB664" s="10">
        <f t="shared" si="305"/>
        <v>4.9383466169422787</v>
      </c>
      <c r="AC664" s="10">
        <f t="shared" si="306"/>
        <v>4.8373466169422787</v>
      </c>
      <c r="AD664" s="3">
        <f t="shared" si="307"/>
        <v>701.57311340714705</v>
      </c>
      <c r="AI664" s="94">
        <f t="shared" si="308"/>
        <v>0.59218882239007509</v>
      </c>
    </row>
    <row r="665" spans="2:35">
      <c r="B665" s="39">
        <f t="shared" si="309"/>
        <v>637</v>
      </c>
      <c r="C665" s="42">
        <f t="shared" si="310"/>
        <v>7.5615107913674819</v>
      </c>
      <c r="D665" s="10">
        <f t="shared" si="311"/>
        <v>2.3384892086325451</v>
      </c>
      <c r="E665" s="40">
        <f t="shared" si="312"/>
        <v>32.123021582734907</v>
      </c>
      <c r="F665" s="40">
        <f t="shared" si="313"/>
        <v>36.799999999999997</v>
      </c>
      <c r="G665" s="3">
        <f t="shared" si="314"/>
        <v>219.50791366906037</v>
      </c>
      <c r="H665" s="3">
        <f t="shared" si="315"/>
        <v>107.82541057508477</v>
      </c>
      <c r="I665">
        <f t="shared" si="300"/>
        <v>1.0782541057508477E-4</v>
      </c>
      <c r="J665" s="4">
        <f t="shared" si="316"/>
        <v>822.03582187871712</v>
      </c>
      <c r="K665" s="40">
        <f t="shared" si="317"/>
        <v>7.6237671388813144</v>
      </c>
      <c r="L665" s="40">
        <f t="shared" si="301"/>
        <v>0</v>
      </c>
      <c r="M665" s="10">
        <f t="shared" si="318"/>
        <v>4.9383466169422787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13.747779817690892</v>
      </c>
      <c r="Q665" s="42">
        <f t="shared" si="320"/>
        <v>0.5593331208702722</v>
      </c>
      <c r="R665" s="4">
        <f t="shared" si="321"/>
        <v>55573.754444157959</v>
      </c>
      <c r="S665">
        <f t="shared" si="302"/>
        <v>5.5573754444157962E-5</v>
      </c>
      <c r="T665" s="41">
        <f t="shared" si="303"/>
        <v>2.6698927126317406E-4</v>
      </c>
      <c r="U665" s="42">
        <f t="shared" si="322"/>
        <v>9.972988103776366E-2</v>
      </c>
      <c r="V665" s="42">
        <f t="shared" si="323"/>
        <v>0.5965211810451031</v>
      </c>
      <c r="W665" s="42">
        <f t="shared" si="324"/>
        <v>0.59210087313683535</v>
      </c>
      <c r="X665" s="42">
        <f t="shared" si="325"/>
        <v>4.420307908267751E-3</v>
      </c>
      <c r="Y665" s="42">
        <f t="shared" si="299"/>
        <v>4.1244469797463677E-3</v>
      </c>
      <c r="Z665" s="10">
        <f t="shared" si="326"/>
        <v>15.447987704647719</v>
      </c>
      <c r="AA665">
        <f t="shared" si="304"/>
        <v>4937622.1612146711</v>
      </c>
      <c r="AB665" s="10">
        <f t="shared" si="305"/>
        <v>4.9376221612146711</v>
      </c>
      <c r="AC665" s="10">
        <f t="shared" si="306"/>
        <v>4.8366221612146711</v>
      </c>
      <c r="AD665" s="3">
        <f t="shared" si="307"/>
        <v>701.46804368595667</v>
      </c>
      <c r="AI665" s="94">
        <f t="shared" si="308"/>
        <v>0.59210087313683535</v>
      </c>
    </row>
    <row r="666" spans="2:35">
      <c r="B666" s="39">
        <f t="shared" si="309"/>
        <v>638</v>
      </c>
      <c r="C666" s="42">
        <f t="shared" si="310"/>
        <v>7.5733812949646051</v>
      </c>
      <c r="D666" s="10">
        <f t="shared" si="311"/>
        <v>2.3266187050354219</v>
      </c>
      <c r="E666" s="40">
        <f t="shared" si="312"/>
        <v>32.146762589929153</v>
      </c>
      <c r="F666" s="40">
        <f t="shared" si="313"/>
        <v>36.799999999999997</v>
      </c>
      <c r="G666" s="3">
        <f t="shared" si="314"/>
        <v>219.41294964028339</v>
      </c>
      <c r="H666" s="3">
        <f t="shared" si="315"/>
        <v>107.82541057508477</v>
      </c>
      <c r="I666">
        <f t="shared" si="300"/>
        <v>1.0782541057508477E-4</v>
      </c>
      <c r="J666" s="4">
        <f t="shared" si="316"/>
        <v>823.23420549374464</v>
      </c>
      <c r="K666" s="40">
        <f t="shared" si="317"/>
        <v>7.6348812501899195</v>
      </c>
      <c r="L666" s="40">
        <f t="shared" si="301"/>
        <v>0</v>
      </c>
      <c r="M666" s="10">
        <f t="shared" si="318"/>
        <v>4.9376221612146711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13.747136426327431</v>
      </c>
      <c r="Q666" s="42">
        <f t="shared" si="320"/>
        <v>0.56019661005296406</v>
      </c>
      <c r="R666" s="4">
        <f t="shared" si="321"/>
        <v>55286.7711123099</v>
      </c>
      <c r="S666">
        <f t="shared" si="302"/>
        <v>5.5286771112309902E-5</v>
      </c>
      <c r="T666" s="41">
        <f t="shared" si="303"/>
        <v>2.6727625459502214E-4</v>
      </c>
      <c r="U666" s="42">
        <f t="shared" si="322"/>
        <v>9.9214875099595728E-2</v>
      </c>
      <c r="V666" s="42">
        <f t="shared" si="323"/>
        <v>0.596424307902089</v>
      </c>
      <c r="W666" s="42">
        <f t="shared" si="324"/>
        <v>0.59201219831097873</v>
      </c>
      <c r="X666" s="42">
        <f t="shared" si="325"/>
        <v>4.4121095911102692E-3</v>
      </c>
      <c r="Y666" s="42">
        <f t="shared" si="299"/>
        <v>4.1282567886511421E-3</v>
      </c>
      <c r="Z666" s="10">
        <f t="shared" si="326"/>
        <v>15.445654889568436</v>
      </c>
      <c r="AA666">
        <f t="shared" si="304"/>
        <v>4936891.7783760643</v>
      </c>
      <c r="AB666" s="10">
        <f t="shared" si="305"/>
        <v>4.9368917783760642</v>
      </c>
      <c r="AC666" s="10">
        <f t="shared" si="306"/>
        <v>4.8358917783760642</v>
      </c>
      <c r="AD666" s="3">
        <f t="shared" si="307"/>
        <v>701.36211434025586</v>
      </c>
      <c r="AI666" s="94">
        <f t="shared" si="308"/>
        <v>0.59201219831097873</v>
      </c>
    </row>
    <row r="667" spans="2:35">
      <c r="B667" s="39">
        <f t="shared" si="309"/>
        <v>639</v>
      </c>
      <c r="C667" s="42">
        <f t="shared" si="310"/>
        <v>7.5852517985617283</v>
      </c>
      <c r="D667" s="10">
        <f t="shared" si="311"/>
        <v>2.3147482014382987</v>
      </c>
      <c r="E667" s="40">
        <f t="shared" si="312"/>
        <v>32.1705035971234</v>
      </c>
      <c r="F667" s="40">
        <f t="shared" si="313"/>
        <v>36.799999999999997</v>
      </c>
      <c r="G667" s="3">
        <f t="shared" si="314"/>
        <v>219.3179856115064</v>
      </c>
      <c r="H667" s="3">
        <f t="shared" si="315"/>
        <v>107.82541057508477</v>
      </c>
      <c r="I667">
        <f t="shared" si="300"/>
        <v>1.0782541057508477E-4</v>
      </c>
      <c r="J667" s="4">
        <f t="shared" si="316"/>
        <v>824.43347446522375</v>
      </c>
      <c r="K667" s="40">
        <f t="shared" si="317"/>
        <v>7.6460035725171229</v>
      </c>
      <c r="L667" s="40">
        <f t="shared" si="301"/>
        <v>0</v>
      </c>
      <c r="M667" s="10">
        <f t="shared" si="318"/>
        <v>4.9368917783760642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13.746487705998065</v>
      </c>
      <c r="Q667" s="42">
        <f t="shared" si="320"/>
        <v>0.56106013998519133</v>
      </c>
      <c r="R667" s="4">
        <f t="shared" si="321"/>
        <v>54999.821212540548</v>
      </c>
      <c r="S667">
        <f t="shared" si="302"/>
        <v>5.4999821212540549E-5</v>
      </c>
      <c r="T667" s="41">
        <f t="shared" si="303"/>
        <v>2.675632044947915E-4</v>
      </c>
      <c r="U667" s="42">
        <f t="shared" si="322"/>
        <v>9.8699929156964628E-2</v>
      </c>
      <c r="V667" s="42">
        <f t="shared" si="323"/>
        <v>0.59632668586590942</v>
      </c>
      <c r="W667" s="42">
        <f t="shared" si="324"/>
        <v>0.59192279799491521</v>
      </c>
      <c r="X667" s="42">
        <f t="shared" si="325"/>
        <v>4.4038878709942164E-3</v>
      </c>
      <c r="Y667" s="42">
        <f t="shared" si="299"/>
        <v>4.1320596776459181E-3</v>
      </c>
      <c r="Z667" s="10">
        <f t="shared" si="326"/>
        <v>15.443303145692271</v>
      </c>
      <c r="AA667">
        <f t="shared" si="304"/>
        <v>4936155.4691061173</v>
      </c>
      <c r="AB667" s="10">
        <f t="shared" si="305"/>
        <v>4.9361554691061169</v>
      </c>
      <c r="AC667" s="10">
        <f t="shared" si="306"/>
        <v>4.8351554691061169</v>
      </c>
      <c r="AD667" s="3">
        <f t="shared" si="307"/>
        <v>701.25532546861746</v>
      </c>
      <c r="AI667" s="94">
        <f t="shared" si="308"/>
        <v>0.59192279799491521</v>
      </c>
    </row>
    <row r="668" spans="2:35">
      <c r="B668" s="39">
        <f t="shared" si="309"/>
        <v>640</v>
      </c>
      <c r="C668" s="42">
        <f t="shared" si="310"/>
        <v>7.5971223021588514</v>
      </c>
      <c r="D668" s="10">
        <f t="shared" si="311"/>
        <v>2.3028776978411756</v>
      </c>
      <c r="E668" s="40">
        <f t="shared" si="312"/>
        <v>32.194244604317646</v>
      </c>
      <c r="F668" s="40">
        <f t="shared" si="313"/>
        <v>36.799999999999997</v>
      </c>
      <c r="G668" s="3">
        <f t="shared" si="314"/>
        <v>219.22302158272942</v>
      </c>
      <c r="H668" s="3">
        <f t="shared" si="315"/>
        <v>107.82541057508477</v>
      </c>
      <c r="I668">
        <f t="shared" si="300"/>
        <v>1.0782541057508477E-4</v>
      </c>
      <c r="J668" s="4">
        <f t="shared" si="316"/>
        <v>825.63362879315434</v>
      </c>
      <c r="K668" s="40">
        <f t="shared" si="317"/>
        <v>7.657134105862923</v>
      </c>
      <c r="L668" s="40">
        <f t="shared" si="301"/>
        <v>0</v>
      </c>
      <c r="M668" s="10">
        <f t="shared" si="318"/>
        <v>4.9361554691061169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13.745833655699254</v>
      </c>
      <c r="Q668" s="42">
        <f t="shared" si="320"/>
        <v>0.56192371100565119</v>
      </c>
      <c r="R668" s="4">
        <f t="shared" si="321"/>
        <v>54712.904997080965</v>
      </c>
      <c r="S668">
        <f t="shared" si="302"/>
        <v>5.4712904997080965E-5</v>
      </c>
      <c r="T668" s="41">
        <f t="shared" si="303"/>
        <v>2.6785012071025107E-4</v>
      </c>
      <c r="U668" s="42">
        <f t="shared" si="322"/>
        <v>9.8185043662511642E-2</v>
      </c>
      <c r="V668" s="42">
        <f t="shared" si="323"/>
        <v>0.59622831504790597</v>
      </c>
      <c r="W668" s="42">
        <f t="shared" si="324"/>
        <v>0.59183267227183645</v>
      </c>
      <c r="X668" s="42">
        <f t="shared" si="325"/>
        <v>4.3956427760695194E-3</v>
      </c>
      <c r="Y668" s="42">
        <f t="shared" si="299"/>
        <v>4.1358556273636254E-3</v>
      </c>
      <c r="Z668" s="10">
        <f t="shared" si="326"/>
        <v>15.44093247520922</v>
      </c>
      <c r="AA668">
        <f t="shared" si="304"/>
        <v>4935413.2340904968</v>
      </c>
      <c r="AB668" s="10">
        <f t="shared" si="305"/>
        <v>4.9354132340904968</v>
      </c>
      <c r="AC668" s="10">
        <f t="shared" si="306"/>
        <v>4.8344132340904968</v>
      </c>
      <c r="AD668" s="3">
        <f t="shared" si="307"/>
        <v>701.14767717048539</v>
      </c>
      <c r="AI668" s="94">
        <f t="shared" si="308"/>
        <v>0.59183267227183645</v>
      </c>
    </row>
    <row r="669" spans="2:35">
      <c r="B669" s="39">
        <f t="shared" si="309"/>
        <v>641</v>
      </c>
      <c r="C669" s="42">
        <f t="shared" si="310"/>
        <v>7.6089928057559746</v>
      </c>
      <c r="D669" s="10">
        <f t="shared" si="311"/>
        <v>2.2910071942440524</v>
      </c>
      <c r="E669" s="40">
        <f t="shared" si="312"/>
        <v>32.217985611511892</v>
      </c>
      <c r="F669" s="40">
        <f t="shared" si="313"/>
        <v>36.799999999999997</v>
      </c>
      <c r="G669" s="3">
        <f t="shared" si="314"/>
        <v>219.12805755395243</v>
      </c>
      <c r="H669" s="3">
        <f t="shared" si="315"/>
        <v>107.82541057508477</v>
      </c>
      <c r="I669">
        <f t="shared" si="300"/>
        <v>1.0782541057508477E-4</v>
      </c>
      <c r="J669" s="4">
        <f t="shared" si="316"/>
        <v>826.83466847753641</v>
      </c>
      <c r="K669" s="40">
        <f t="shared" si="317"/>
        <v>7.6682728502273205</v>
      </c>
      <c r="L669" s="40">
        <f t="shared" si="301"/>
        <v>0</v>
      </c>
      <c r="M669" s="10">
        <f t="shared" si="318"/>
        <v>4.9354132340904968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13.745174274419323</v>
      </c>
      <c r="Q669" s="42">
        <f t="shared" si="320"/>
        <v>0.56278732345320048</v>
      </c>
      <c r="R669" s="4">
        <f t="shared" si="321"/>
        <v>54426.022718162189</v>
      </c>
      <c r="S669">
        <f t="shared" si="302"/>
        <v>5.4426022718162187E-5</v>
      </c>
      <c r="T669" s="41">
        <f t="shared" si="303"/>
        <v>2.6813700298916984E-4</v>
      </c>
      <c r="U669" s="42">
        <f t="shared" si="322"/>
        <v>9.7670219068877948E-2</v>
      </c>
      <c r="V669" s="42">
        <f t="shared" si="323"/>
        <v>0.59612919556061883</v>
      </c>
      <c r="W669" s="42">
        <f t="shared" si="324"/>
        <v>0.59174182122566943</v>
      </c>
      <c r="X669" s="42">
        <f t="shared" si="325"/>
        <v>4.387374334949401E-3</v>
      </c>
      <c r="Y669" s="42">
        <f t="shared" si="299"/>
        <v>4.1396446184513462E-3</v>
      </c>
      <c r="Z669" s="10">
        <f t="shared" si="326"/>
        <v>15.438542880329532</v>
      </c>
      <c r="AA669">
        <f t="shared" si="304"/>
        <v>4934665.0740212118</v>
      </c>
      <c r="AB669" s="10">
        <f t="shared" si="305"/>
        <v>4.9346650740212121</v>
      </c>
      <c r="AC669" s="10">
        <f t="shared" si="306"/>
        <v>4.8336650740212121</v>
      </c>
      <c r="AD669" s="3">
        <f t="shared" si="307"/>
        <v>701.03916954622366</v>
      </c>
      <c r="AI669" s="94">
        <f t="shared" si="308"/>
        <v>0.59174182122566943</v>
      </c>
    </row>
    <row r="670" spans="2:35">
      <c r="B670" s="39">
        <f t="shared" si="309"/>
        <v>642</v>
      </c>
      <c r="C670" s="42">
        <f t="shared" si="310"/>
        <v>7.6208633093530977</v>
      </c>
      <c r="D670" s="10">
        <f t="shared" si="311"/>
        <v>2.2791366906469293</v>
      </c>
      <c r="E670" s="40">
        <f t="shared" si="312"/>
        <v>32.241726618706139</v>
      </c>
      <c r="F670" s="40">
        <f t="shared" si="313"/>
        <v>36.799999999999997</v>
      </c>
      <c r="G670" s="3">
        <f t="shared" si="314"/>
        <v>219.03309352517545</v>
      </c>
      <c r="H670" s="3">
        <f t="shared" si="315"/>
        <v>107.82541057508477</v>
      </c>
      <c r="I670">
        <f t="shared" si="300"/>
        <v>1.0782541057508477E-4</v>
      </c>
      <c r="J670" s="4">
        <f t="shared" si="316"/>
        <v>828.03659351836995</v>
      </c>
      <c r="K670" s="40">
        <f t="shared" si="317"/>
        <v>7.6794198056103156</v>
      </c>
      <c r="L670" s="40">
        <f t="shared" si="301"/>
        <v>0</v>
      </c>
      <c r="M670" s="10">
        <f t="shared" si="318"/>
        <v>4.9346650740212121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13.744509561138749</v>
      </c>
      <c r="Q670" s="42">
        <f t="shared" si="320"/>
        <v>0.56365097766685723</v>
      </c>
      <c r="R670" s="4">
        <f t="shared" si="321"/>
        <v>54139.174628015295</v>
      </c>
      <c r="S670">
        <f t="shared" si="302"/>
        <v>5.4139174628015293E-5</v>
      </c>
      <c r="T670" s="41">
        <f t="shared" si="303"/>
        <v>2.6842385107931672E-4</v>
      </c>
      <c r="U670" s="42">
        <f t="shared" si="322"/>
        <v>9.7155455828704843E-2</v>
      </c>
      <c r="V670" s="42">
        <f t="shared" si="323"/>
        <v>0.59602932751705628</v>
      </c>
      <c r="W670" s="42">
        <f t="shared" si="324"/>
        <v>0.59165024494111751</v>
      </c>
      <c r="X670" s="42">
        <f t="shared" si="325"/>
        <v>4.3790825759387753E-3</v>
      </c>
      <c r="Y670" s="42">
        <f t="shared" ref="Y670:Y733" si="329">IF((X670*(Q670-Q669)+Y669)&lt;0,0,X670*(Q670-Q669)+Y669)</f>
        <v>4.1434266315700068E-3</v>
      </c>
      <c r="Z670" s="10">
        <f t="shared" si="326"/>
        <v>15.436134363282282</v>
      </c>
      <c r="AA670">
        <f t="shared" si="304"/>
        <v>4933910.9895961648</v>
      </c>
      <c r="AB670" s="10">
        <f t="shared" si="305"/>
        <v>4.933910989596165</v>
      </c>
      <c r="AC670" s="10">
        <f t="shared" si="306"/>
        <v>4.8329109895961651</v>
      </c>
      <c r="AD670" s="3">
        <f t="shared" si="307"/>
        <v>700.92980269705072</v>
      </c>
      <c r="AI670" s="94">
        <f t="shared" si="308"/>
        <v>0.59165024494111751</v>
      </c>
    </row>
    <row r="671" spans="2:35">
      <c r="B671" s="39">
        <f t="shared" si="309"/>
        <v>643</v>
      </c>
      <c r="C671" s="42">
        <f t="shared" si="310"/>
        <v>7.6327338129502209</v>
      </c>
      <c r="D671" s="10">
        <f t="shared" si="311"/>
        <v>2.2672661870498061</v>
      </c>
      <c r="E671" s="40">
        <f t="shared" si="312"/>
        <v>32.265467625900385</v>
      </c>
      <c r="F671" s="40">
        <f t="shared" si="313"/>
        <v>36.799999999999997</v>
      </c>
      <c r="G671" s="3">
        <f t="shared" si="314"/>
        <v>218.93812949639846</v>
      </c>
      <c r="H671" s="3">
        <f t="shared" si="315"/>
        <v>107.82541057508477</v>
      </c>
      <c r="I671">
        <f t="shared" si="300"/>
        <v>1.0782541057508477E-4</v>
      </c>
      <c r="J671" s="4">
        <f t="shared" si="316"/>
        <v>829.23940391565486</v>
      </c>
      <c r="K671" s="40">
        <f t="shared" si="317"/>
        <v>7.6905749720119063</v>
      </c>
      <c r="L671" s="40">
        <f t="shared" si="301"/>
        <v>0</v>
      </c>
      <c r="M671" s="10">
        <f t="shared" si="318"/>
        <v>4.933910989596165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13.743839514829766</v>
      </c>
      <c r="Q671" s="42">
        <f t="shared" si="320"/>
        <v>0.5645146739858018</v>
      </c>
      <c r="R671" s="4">
        <f t="shared" si="321"/>
        <v>53852.360978871315</v>
      </c>
      <c r="S671">
        <f t="shared" si="302"/>
        <v>5.3852360978871312E-5</v>
      </c>
      <c r="T671" s="41">
        <f t="shared" si="303"/>
        <v>2.6871066472846072E-4</v>
      </c>
      <c r="U671" s="42">
        <f t="shared" si="322"/>
        <v>9.6640754394633502E-2</v>
      </c>
      <c r="V671" s="42">
        <f t="shared" si="323"/>
        <v>0.59592871103156531</v>
      </c>
      <c r="W671" s="42">
        <f t="shared" si="324"/>
        <v>0.59155794350360524</v>
      </c>
      <c r="X671" s="42">
        <f t="shared" si="325"/>
        <v>4.3707675279600622E-3</v>
      </c>
      <c r="Y671" s="42">
        <f t="shared" si="329"/>
        <v>4.1472016473948683E-3</v>
      </c>
      <c r="Z671" s="10">
        <f t="shared" si="326"/>
        <v>15.433706926316921</v>
      </c>
      <c r="AA671">
        <f t="shared" si="304"/>
        <v>4933150.9815196376</v>
      </c>
      <c r="AB671" s="10">
        <f t="shared" si="305"/>
        <v>4.9331509815196375</v>
      </c>
      <c r="AC671" s="10">
        <f t="shared" si="306"/>
        <v>4.8321509815196375</v>
      </c>
      <c r="AD671" s="3">
        <f t="shared" si="307"/>
        <v>700.81957672511055</v>
      </c>
      <c r="AI671" s="94">
        <f t="shared" si="308"/>
        <v>0.59155794350360524</v>
      </c>
    </row>
    <row r="672" spans="2:35">
      <c r="B672" s="39">
        <f t="shared" si="309"/>
        <v>644</v>
      </c>
      <c r="C672" s="42">
        <f t="shared" si="310"/>
        <v>7.6446043165473441</v>
      </c>
      <c r="D672" s="10">
        <f t="shared" si="311"/>
        <v>2.2553956834526829</v>
      </c>
      <c r="E672" s="40">
        <f t="shared" si="312"/>
        <v>32.289208633094631</v>
      </c>
      <c r="F672" s="40">
        <f t="shared" si="313"/>
        <v>36.799999999999997</v>
      </c>
      <c r="G672" s="3">
        <f t="shared" si="314"/>
        <v>218.84316546762147</v>
      </c>
      <c r="H672" s="3">
        <f t="shared" si="315"/>
        <v>107.82541057508477</v>
      </c>
      <c r="I672">
        <f t="shared" si="300"/>
        <v>1.0782541057508477E-4</v>
      </c>
      <c r="J672" s="4">
        <f t="shared" si="316"/>
        <v>830.44309966939124</v>
      </c>
      <c r="K672" s="40">
        <f t="shared" si="317"/>
        <v>7.7017383494320937</v>
      </c>
      <c r="L672" s="40">
        <f t="shared" si="301"/>
        <v>0</v>
      </c>
      <c r="M672" s="10">
        <f t="shared" si="318"/>
        <v>4.9331509815196375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13.743164134456769</v>
      </c>
      <c r="Q672" s="42">
        <f t="shared" si="320"/>
        <v>0.56537841274937817</v>
      </c>
      <c r="R672" s="4">
        <f t="shared" si="321"/>
        <v>53565.58202296128</v>
      </c>
      <c r="S672">
        <f t="shared" si="302"/>
        <v>5.3565582022961279E-5</v>
      </c>
      <c r="T672" s="41">
        <f t="shared" si="303"/>
        <v>2.6899744368437075E-4</v>
      </c>
      <c r="U672" s="42">
        <f t="shared" si="322"/>
        <v>9.6126115219305155E-2</v>
      </c>
      <c r="V672" s="42">
        <f t="shared" si="323"/>
        <v>0.59582734621918132</v>
      </c>
      <c r="W672" s="42">
        <f t="shared" si="324"/>
        <v>0.59146491699933801</v>
      </c>
      <c r="X672" s="42">
        <f t="shared" si="325"/>
        <v>4.3624292198433112E-3</v>
      </c>
      <c r="Y672" s="42">
        <f t="shared" si="329"/>
        <v>4.1509696466154053E-3</v>
      </c>
      <c r="Z672" s="10">
        <f t="shared" si="326"/>
        <v>15.431260571702541</v>
      </c>
      <c r="AA672">
        <f t="shared" si="304"/>
        <v>4932385.0505020637</v>
      </c>
      <c r="AB672" s="10">
        <f t="shared" si="305"/>
        <v>4.9323850505020639</v>
      </c>
      <c r="AC672" s="10">
        <f t="shared" si="306"/>
        <v>4.8313850505020639</v>
      </c>
      <c r="AD672" s="3">
        <f t="shared" si="307"/>
        <v>700.70849173343925</v>
      </c>
      <c r="AI672" s="94">
        <f t="shared" si="308"/>
        <v>0.59146491699933801</v>
      </c>
    </row>
    <row r="673" spans="2:35">
      <c r="B673" s="39">
        <f t="shared" si="309"/>
        <v>645</v>
      </c>
      <c r="C673" s="42">
        <f t="shared" si="310"/>
        <v>7.6564748201444672</v>
      </c>
      <c r="D673" s="10">
        <f t="shared" si="311"/>
        <v>2.2435251798555598</v>
      </c>
      <c r="E673" s="40">
        <f t="shared" si="312"/>
        <v>32.312949640288878</v>
      </c>
      <c r="F673" s="40">
        <f t="shared" si="313"/>
        <v>36.799999999999997</v>
      </c>
      <c r="G673" s="3">
        <f t="shared" si="314"/>
        <v>218.74820143884449</v>
      </c>
      <c r="H673" s="3">
        <f t="shared" si="315"/>
        <v>107.82541057508477</v>
      </c>
      <c r="I673">
        <f t="shared" si="300"/>
        <v>1.0782541057508477E-4</v>
      </c>
      <c r="J673" s="4">
        <f t="shared" si="316"/>
        <v>831.64768077957922</v>
      </c>
      <c r="K673" s="40">
        <f t="shared" si="317"/>
        <v>7.7129099378708794</v>
      </c>
      <c r="L673" s="40">
        <f t="shared" si="301"/>
        <v>0</v>
      </c>
      <c r="M673" s="10">
        <f t="shared" si="318"/>
        <v>4.9323850505020639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13.742483418976121</v>
      </c>
      <c r="Q673" s="42">
        <f t="shared" si="320"/>
        <v>0.56624219429709555</v>
      </c>
      <c r="R673" s="4">
        <f t="shared" si="321"/>
        <v>53278.838012516229</v>
      </c>
      <c r="S673">
        <f t="shared" si="302"/>
        <v>5.3278838012516233E-5</v>
      </c>
      <c r="T673" s="41">
        <f t="shared" si="303"/>
        <v>2.692841876948158E-4</v>
      </c>
      <c r="U673" s="42">
        <f t="shared" si="322"/>
        <v>9.5611538755360992E-2</v>
      </c>
      <c r="V673" s="42">
        <f t="shared" si="323"/>
        <v>0.59572523319579851</v>
      </c>
      <c r="W673" s="42">
        <f t="shared" si="324"/>
        <v>0.59137116551527447</v>
      </c>
      <c r="X673" s="42">
        <f t="shared" si="325"/>
        <v>4.354067680524043E-3</v>
      </c>
      <c r="Y673" s="42">
        <f t="shared" si="329"/>
        <v>4.1547306099353545E-3</v>
      </c>
      <c r="Z673" s="10">
        <f t="shared" si="326"/>
        <v>15.428795301727776</v>
      </c>
      <c r="AA673">
        <f t="shared" si="304"/>
        <v>4931613.1972599914</v>
      </c>
      <c r="AB673" s="10">
        <f t="shared" si="305"/>
        <v>4.931613197259991</v>
      </c>
      <c r="AC673" s="10">
        <f t="shared" si="306"/>
        <v>4.8306131972599911</v>
      </c>
      <c r="AD673" s="3">
        <f t="shared" si="307"/>
        <v>700.59654782595965</v>
      </c>
      <c r="AI673" s="94">
        <f t="shared" si="308"/>
        <v>0.59137116551527447</v>
      </c>
    </row>
    <row r="674" spans="2:35">
      <c r="B674" s="39">
        <f t="shared" si="309"/>
        <v>646</v>
      </c>
      <c r="C674" s="42">
        <f t="shared" si="310"/>
        <v>7.6683453237415904</v>
      </c>
      <c r="D674" s="10">
        <f t="shared" si="311"/>
        <v>2.2316546762584366</v>
      </c>
      <c r="E674" s="40">
        <f t="shared" si="312"/>
        <v>32.336690647483124</v>
      </c>
      <c r="F674" s="40">
        <f t="shared" si="313"/>
        <v>36.799999999999997</v>
      </c>
      <c r="G674" s="3">
        <f t="shared" si="314"/>
        <v>218.6532374100675</v>
      </c>
      <c r="H674" s="3">
        <f t="shared" si="315"/>
        <v>107.82541057508477</v>
      </c>
      <c r="I674">
        <f t="shared" si="300"/>
        <v>1.0782541057508477E-4</v>
      </c>
      <c r="J674" s="4">
        <f t="shared" si="316"/>
        <v>832.85314724621867</v>
      </c>
      <c r="K674" s="40">
        <f t="shared" si="317"/>
        <v>7.7240897373282627</v>
      </c>
      <c r="L674" s="40">
        <f t="shared" si="301"/>
        <v>0</v>
      </c>
      <c r="M674" s="10">
        <f t="shared" si="318"/>
        <v>4.931613197259991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13.741797367336096</v>
      </c>
      <c r="Q674" s="42">
        <f t="shared" si="320"/>
        <v>0.56710601896862933</v>
      </c>
      <c r="R674" s="4">
        <f t="shared" si="321"/>
        <v>52992.129199767231</v>
      </c>
      <c r="S674">
        <f t="shared" si="302"/>
        <v>5.2992129199767228E-5</v>
      </c>
      <c r="T674" s="41">
        <f t="shared" si="303"/>
        <v>2.6957089650756481E-4</v>
      </c>
      <c r="U674" s="42">
        <f t="shared" si="322"/>
        <v>9.5097025455442269E-2</v>
      </c>
      <c r="V674" s="42">
        <f t="shared" si="323"/>
        <v>0.5956223720783127</v>
      </c>
      <c r="W674" s="42">
        <f t="shared" si="324"/>
        <v>0.59127668913912157</v>
      </c>
      <c r="X674" s="42">
        <f t="shared" si="325"/>
        <v>4.3456829391911311E-3</v>
      </c>
      <c r="Y674" s="42">
        <f t="shared" si="329"/>
        <v>4.1584845180728915E-3</v>
      </c>
      <c r="Z674" s="10">
        <f t="shared" si="326"/>
        <v>15.426311118701177</v>
      </c>
      <c r="AA674">
        <f t="shared" si="304"/>
        <v>4930835.4225162072</v>
      </c>
      <c r="AB674" s="10">
        <f t="shared" si="305"/>
        <v>4.930835422516207</v>
      </c>
      <c r="AC674" s="10">
        <f t="shared" si="306"/>
        <v>4.829835422516207</v>
      </c>
      <c r="AD674" s="3">
        <f t="shared" si="307"/>
        <v>700.4837451074992</v>
      </c>
      <c r="AI674" s="94">
        <f t="shared" si="308"/>
        <v>0.59127668913912157</v>
      </c>
    </row>
    <row r="675" spans="2:35">
      <c r="B675" s="39">
        <f t="shared" si="309"/>
        <v>647</v>
      </c>
      <c r="C675" s="42">
        <f t="shared" si="310"/>
        <v>7.6802158273387136</v>
      </c>
      <c r="D675" s="10">
        <f t="shared" si="311"/>
        <v>2.2197841726613134</v>
      </c>
      <c r="E675" s="40">
        <f t="shared" si="312"/>
        <v>32.36043165467737</v>
      </c>
      <c r="F675" s="40">
        <f t="shared" si="313"/>
        <v>36.799999999999997</v>
      </c>
      <c r="G675" s="3">
        <f t="shared" si="314"/>
        <v>218.55827338129052</v>
      </c>
      <c r="H675" s="3">
        <f t="shared" si="315"/>
        <v>107.82541057508477</v>
      </c>
      <c r="I675">
        <f t="shared" si="300"/>
        <v>1.0782541057508477E-4</v>
      </c>
      <c r="J675" s="4">
        <f t="shared" si="316"/>
        <v>834.05949906930948</v>
      </c>
      <c r="K675" s="40">
        <f t="shared" si="317"/>
        <v>7.7352777478042425</v>
      </c>
      <c r="L675" s="40">
        <f t="shared" si="301"/>
        <v>0</v>
      </c>
      <c r="M675" s="10">
        <f t="shared" si="318"/>
        <v>4.930835422516207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13.741105978476989</v>
      </c>
      <c r="Q675" s="42">
        <f t="shared" si="320"/>
        <v>0.56796988710382279</v>
      </c>
      <c r="R675" s="4">
        <f t="shared" si="321"/>
        <v>52705.455836945352</v>
      </c>
      <c r="S675">
        <f t="shared" si="302"/>
        <v>5.270545583694535E-5</v>
      </c>
      <c r="T675" s="41">
        <f t="shared" si="303"/>
        <v>2.6985756987038669E-4</v>
      </c>
      <c r="U675" s="42">
        <f t="shared" si="322"/>
        <v>9.4582575772190272E-2</v>
      </c>
      <c r="V675" s="42">
        <f t="shared" si="323"/>
        <v>0.59551876298434059</v>
      </c>
      <c r="W675" s="42">
        <f t="shared" si="324"/>
        <v>0.59118148795934955</v>
      </c>
      <c r="X675" s="42">
        <f t="shared" si="325"/>
        <v>4.3372750249910386E-3</v>
      </c>
      <c r="Y675" s="42">
        <f t="shared" si="329"/>
        <v>4.1622313517605519E-3</v>
      </c>
      <c r="Z675" s="10">
        <f t="shared" si="326"/>
        <v>15.423808024950652</v>
      </c>
      <c r="AA675">
        <f t="shared" si="304"/>
        <v>4930051.7269995585</v>
      </c>
      <c r="AB675" s="10">
        <f t="shared" si="305"/>
        <v>4.9300517269995581</v>
      </c>
      <c r="AC675" s="10">
        <f t="shared" si="306"/>
        <v>4.8290517269995581</v>
      </c>
      <c r="AD675" s="3">
        <f t="shared" si="307"/>
        <v>700.37008368376485</v>
      </c>
      <c r="AI675" s="94">
        <f t="shared" si="308"/>
        <v>0.59118148795934955</v>
      </c>
    </row>
    <row r="676" spans="2:35">
      <c r="B676" s="39">
        <f t="shared" si="309"/>
        <v>648</v>
      </c>
      <c r="C676" s="42">
        <f t="shared" si="310"/>
        <v>7.6920863309358367</v>
      </c>
      <c r="D676" s="10">
        <f t="shared" si="311"/>
        <v>2.2079136690641903</v>
      </c>
      <c r="E676" s="40">
        <f t="shared" si="312"/>
        <v>32.384172661871617</v>
      </c>
      <c r="F676" s="40">
        <f t="shared" si="313"/>
        <v>36.799999999999997</v>
      </c>
      <c r="G676" s="3">
        <f t="shared" si="314"/>
        <v>218.46330935251353</v>
      </c>
      <c r="H676" s="3">
        <f t="shared" si="315"/>
        <v>107.82541057508477</v>
      </c>
      <c r="I676">
        <f t="shared" si="300"/>
        <v>1.0782541057508477E-4</v>
      </c>
      <c r="J676" s="4">
        <f t="shared" si="316"/>
        <v>835.26673624885177</v>
      </c>
      <c r="K676" s="40">
        <f t="shared" si="317"/>
        <v>7.7464739692988189</v>
      </c>
      <c r="L676" s="40">
        <f t="shared" si="301"/>
        <v>0</v>
      </c>
      <c r="M676" s="10">
        <f t="shared" si="318"/>
        <v>4.9300517269995581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13.740409251330947</v>
      </c>
      <c r="Q676" s="42">
        <f t="shared" si="320"/>
        <v>0.56883379904268838</v>
      </c>
      <c r="R676" s="4">
        <f t="shared" si="321"/>
        <v>52418.818176281602</v>
      </c>
      <c r="S676">
        <f t="shared" si="302"/>
        <v>5.24188181762816E-5</v>
      </c>
      <c r="T676" s="41">
        <f t="shared" si="303"/>
        <v>2.7014420753105044E-4</v>
      </c>
      <c r="U676" s="42">
        <f t="shared" si="322"/>
        <v>9.4068190158246148E-2</v>
      </c>
      <c r="V676" s="42">
        <f t="shared" si="323"/>
        <v>0.59541440603259532</v>
      </c>
      <c r="W676" s="42">
        <f t="shared" si="324"/>
        <v>0.59108556206517127</v>
      </c>
      <c r="X676" s="42">
        <f t="shared" si="325"/>
        <v>4.3288439674240564E-3</v>
      </c>
      <c r="Y676" s="42">
        <f t="shared" si="329"/>
        <v>4.1659710917454958E-3</v>
      </c>
      <c r="Z676" s="10">
        <f t="shared" si="326"/>
        <v>15.421286022824154</v>
      </c>
      <c r="AA676">
        <f t="shared" si="304"/>
        <v>4929262.1114451652</v>
      </c>
      <c r="AB676" s="10">
        <f t="shared" si="305"/>
        <v>4.9292621114451656</v>
      </c>
      <c r="AC676" s="10">
        <f t="shared" si="306"/>
        <v>4.8282621114451656</v>
      </c>
      <c r="AD676" s="3">
        <f t="shared" si="307"/>
        <v>700.25556366137278</v>
      </c>
      <c r="AI676" s="94">
        <f t="shared" si="308"/>
        <v>0.59108556206517127</v>
      </c>
    </row>
    <row r="677" spans="2:35">
      <c r="B677" s="39">
        <f t="shared" si="309"/>
        <v>649</v>
      </c>
      <c r="C677" s="42">
        <f t="shared" si="310"/>
        <v>7.7039568345329599</v>
      </c>
      <c r="D677" s="10">
        <f t="shared" si="311"/>
        <v>2.1960431654670671</v>
      </c>
      <c r="E677" s="40">
        <f t="shared" si="312"/>
        <v>32.407913669065863</v>
      </c>
      <c r="F677" s="40">
        <f t="shared" si="313"/>
        <v>36.799999999999997</v>
      </c>
      <c r="G677" s="3">
        <f t="shared" si="314"/>
        <v>218.36834532373655</v>
      </c>
      <c r="H677" s="3">
        <f t="shared" si="315"/>
        <v>107.82541057508477</v>
      </c>
      <c r="I677">
        <f t="shared" si="300"/>
        <v>1.0782541057508477E-4</v>
      </c>
      <c r="J677" s="4">
        <f t="shared" si="316"/>
        <v>836.47485878484554</v>
      </c>
      <c r="K677" s="40">
        <f t="shared" si="317"/>
        <v>7.757678401811992</v>
      </c>
      <c r="L677" s="40">
        <f t="shared" si="301"/>
        <v>0</v>
      </c>
      <c r="M677" s="10">
        <f t="shared" si="318"/>
        <v>4.9292621114451656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13.739707184822141</v>
      </c>
      <c r="Q677" s="42">
        <f t="shared" si="320"/>
        <v>0.56969775512540866</v>
      </c>
      <c r="R677" s="4">
        <f t="shared" si="321"/>
        <v>52132.216470007043</v>
      </c>
      <c r="S677">
        <f t="shared" si="302"/>
        <v>5.2132216470007042E-5</v>
      </c>
      <c r="T677" s="41">
        <f t="shared" si="303"/>
        <v>2.7043080923732499E-4</v>
      </c>
      <c r="U677" s="42">
        <f t="shared" si="322"/>
        <v>9.3553869066251141E-2</v>
      </c>
      <c r="V677" s="42">
        <f t="shared" si="323"/>
        <v>0.59530930134272853</v>
      </c>
      <c r="W677" s="42">
        <f t="shared" si="324"/>
        <v>0.59098891154656652</v>
      </c>
      <c r="X677" s="42">
        <f t="shared" si="325"/>
        <v>4.3203897961620052E-3</v>
      </c>
      <c r="Y677" s="42">
        <f t="shared" si="329"/>
        <v>4.1697037187896123E-3</v>
      </c>
      <c r="Z677" s="10">
        <f t="shared" si="326"/>
        <v>15.418745114689795</v>
      </c>
      <c r="AA677">
        <f t="shared" si="304"/>
        <v>4928466.5765944645</v>
      </c>
      <c r="AB677" s="10">
        <f t="shared" si="305"/>
        <v>4.9284665765944649</v>
      </c>
      <c r="AC677" s="10">
        <f t="shared" si="306"/>
        <v>4.8274665765944649</v>
      </c>
      <c r="AD677" s="3">
        <f t="shared" si="307"/>
        <v>700.14018514785562</v>
      </c>
      <c r="AI677" s="94">
        <f t="shared" si="308"/>
        <v>0.59098891154656652</v>
      </c>
    </row>
    <row r="678" spans="2:35">
      <c r="B678" s="39">
        <f t="shared" si="309"/>
        <v>650</v>
      </c>
      <c r="C678" s="42">
        <f t="shared" si="310"/>
        <v>7.715827338130083</v>
      </c>
      <c r="D678" s="10">
        <f t="shared" si="311"/>
        <v>2.184172661869944</v>
      </c>
      <c r="E678" s="40">
        <f t="shared" si="312"/>
        <v>32.431654676260109</v>
      </c>
      <c r="F678" s="40">
        <f t="shared" si="313"/>
        <v>36.799999999999997</v>
      </c>
      <c r="G678" s="3">
        <f t="shared" si="314"/>
        <v>218.27338129495956</v>
      </c>
      <c r="H678" s="3">
        <f t="shared" si="315"/>
        <v>107.82541057508477</v>
      </c>
      <c r="I678">
        <f t="shared" si="300"/>
        <v>1.0782541057508477E-4</v>
      </c>
      <c r="J678" s="4">
        <f t="shared" si="316"/>
        <v>837.68386667729078</v>
      </c>
      <c r="K678" s="40">
        <f t="shared" si="317"/>
        <v>7.7688910453437625</v>
      </c>
      <c r="L678" s="40">
        <f t="shared" si="301"/>
        <v>0</v>
      </c>
      <c r="M678" s="10">
        <f t="shared" si="318"/>
        <v>4.9284665765944649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13.738999777866812</v>
      </c>
      <c r="Q678" s="42">
        <f t="shared" si="320"/>
        <v>0.57056175569233836</v>
      </c>
      <c r="R678" s="4">
        <f t="shared" si="321"/>
        <v>51845.650970352741</v>
      </c>
      <c r="S678">
        <f t="shared" si="302"/>
        <v>5.1845650970352739E-5</v>
      </c>
      <c r="T678" s="41">
        <f t="shared" si="303"/>
        <v>2.7071737473697931E-4</v>
      </c>
      <c r="U678" s="42">
        <f t="shared" si="322"/>
        <v>9.3039612948846509E-2</v>
      </c>
      <c r="V678" s="42">
        <f t="shared" si="323"/>
        <v>0.59520344903485967</v>
      </c>
      <c r="W678" s="42">
        <f t="shared" si="324"/>
        <v>0.59089153649428861</v>
      </c>
      <c r="X678" s="42">
        <f t="shared" si="325"/>
        <v>4.3119125405710612E-3</v>
      </c>
      <c r="Y678" s="42">
        <f t="shared" si="329"/>
        <v>4.1734292136692171E-3</v>
      </c>
      <c r="Z678" s="10">
        <f t="shared" si="326"/>
        <v>15.416185302934444</v>
      </c>
      <c r="AA678">
        <f t="shared" si="304"/>
        <v>4927665.1231947606</v>
      </c>
      <c r="AB678" s="10">
        <f t="shared" si="305"/>
        <v>4.9276651231947604</v>
      </c>
      <c r="AC678" s="10">
        <f t="shared" si="306"/>
        <v>4.8266651231947604</v>
      </c>
      <c r="AD678" s="3">
        <f t="shared" si="307"/>
        <v>700.02394825159695</v>
      </c>
      <c r="AI678" s="94">
        <f t="shared" si="308"/>
        <v>0.59089153649428861</v>
      </c>
    </row>
    <row r="679" spans="2:35">
      <c r="B679" s="39">
        <f t="shared" si="309"/>
        <v>651</v>
      </c>
      <c r="C679" s="42">
        <f t="shared" si="310"/>
        <v>7.7276978417272062</v>
      </c>
      <c r="D679" s="10">
        <f t="shared" si="311"/>
        <v>2.1723021582728208</v>
      </c>
      <c r="E679" s="40">
        <f t="shared" si="312"/>
        <v>32.455395683454356</v>
      </c>
      <c r="F679" s="40">
        <f t="shared" si="313"/>
        <v>36.799999999999997</v>
      </c>
      <c r="G679" s="3">
        <f t="shared" si="314"/>
        <v>218.17841726618258</v>
      </c>
      <c r="H679" s="3">
        <f t="shared" si="315"/>
        <v>107.82541057508477</v>
      </c>
      <c r="I679">
        <f t="shared" ref="I679:I742" si="330">H679/1000^2</f>
        <v>1.0782541057508477E-4</v>
      </c>
      <c r="J679" s="4">
        <f t="shared" si="316"/>
        <v>838.89375992618761</v>
      </c>
      <c r="K679" s="40">
        <f t="shared" si="317"/>
        <v>7.7801118998941314</v>
      </c>
      <c r="L679" s="40">
        <f t="shared" ref="L679:L742" si="331">IF((gstar-K679)&lt;0,0,gstar-K679)</f>
        <v>0</v>
      </c>
      <c r="M679" s="10">
        <f t="shared" si="318"/>
        <v>4.9276651231947604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13.738287029372842</v>
      </c>
      <c r="Q679" s="42">
        <f t="shared" si="320"/>
        <v>0.57142580108400498</v>
      </c>
      <c r="R679" s="4">
        <f t="shared" si="321"/>
        <v>51559.121929549678</v>
      </c>
      <c r="S679">
        <f t="shared" ref="S679:S742" si="332">R679/1000^3</f>
        <v>5.155912192954968E-5</v>
      </c>
      <c r="T679" s="41">
        <f t="shared" ref="T679:T742" si="333">(vc/1000^3-S679)</f>
        <v>2.7100390377778234E-4</v>
      </c>
      <c r="U679" s="42">
        <f t="shared" si="322"/>
        <v>9.252542225867337E-2</v>
      </c>
      <c r="V679" s="42">
        <f t="shared" si="323"/>
        <v>0.5950968492307287</v>
      </c>
      <c r="W679" s="42">
        <f t="shared" si="324"/>
        <v>0.59079343699980924</v>
      </c>
      <c r="X679" s="42">
        <f t="shared" si="325"/>
        <v>4.3034122309194567E-3</v>
      </c>
      <c r="Y679" s="42">
        <f t="shared" si="329"/>
        <v>4.1771475571757847E-3</v>
      </c>
      <c r="Z679" s="10">
        <f t="shared" si="326"/>
        <v>15.413606589966173</v>
      </c>
      <c r="AA679">
        <f t="shared" ref="AA679:AA742" si="334">Z679*rat*to+patm*1000000</f>
        <v>4926857.7520000003</v>
      </c>
      <c r="AB679" s="10">
        <f t="shared" ref="AB679:AB742" si="335">AA679/1000000</f>
        <v>4.9268577520000001</v>
      </c>
      <c r="AC679" s="10">
        <f t="shared" ref="AC679:AC742" si="336">AB679-patm</f>
        <v>4.8258577520000001</v>
      </c>
      <c r="AD679" s="3">
        <f t="shared" ref="AD679:AD742" si="337">AC679*1000000/6895</f>
        <v>699.9068530819435</v>
      </c>
      <c r="AI679" s="94">
        <f t="shared" ref="AI679:AI742" si="338">($M679-patm)*1000000*$I679/SQRT(rat*to)*SQRT(k)*(2/(k+1))^((k+1)/2/(k-1))</f>
        <v>0.59079343699980924</v>
      </c>
    </row>
    <row r="680" spans="2:35">
      <c r="B680" s="39">
        <f t="shared" ref="B680:B743" si="339">1+B679</f>
        <v>652</v>
      </c>
      <c r="C680" s="42">
        <f t="shared" ref="C680:C743" si="340">xincp+C679</f>
        <v>7.7395683453243294</v>
      </c>
      <c r="D680" s="10">
        <f t="shared" ref="D680:D743" si="341">(F680-E680)/2</f>
        <v>2.1604316546756976</v>
      </c>
      <c r="E680" s="40">
        <f t="shared" ref="E680:E743" si="342">E679+ci*2*xincp</f>
        <v>32.479136690648602</v>
      </c>
      <c r="F680" s="40">
        <f t="shared" ref="F680:F743" si="343">F679-osi*2*xincp</f>
        <v>36.799999999999997</v>
      </c>
      <c r="G680" s="3">
        <f t="shared" ref="G680:G743" si="344">G679-ei*n*2*xincp</f>
        <v>218.08345323740559</v>
      </c>
      <c r="H680" s="3">
        <f t="shared" ref="H680:H743" si="345">PI()/4*(dto+erate*(two-D680)/two)^2</f>
        <v>107.82541057508477</v>
      </c>
      <c r="I680">
        <f t="shared" si="330"/>
        <v>1.0782541057508477E-4</v>
      </c>
      <c r="J680" s="4">
        <f t="shared" ref="J680:J743" si="346">PI()/4*dc^2-PI()/4*(F680^2-E680^2)</f>
        <v>840.1045385315357</v>
      </c>
      <c r="K680" s="40">
        <f t="shared" ref="K680:K743" si="347">J680/H680</f>
        <v>7.7913409654630961</v>
      </c>
      <c r="L680" s="40">
        <f t="shared" si="331"/>
        <v>0</v>
      </c>
      <c r="M680" s="10">
        <f t="shared" ref="M680:M743" si="348">AB679</f>
        <v>4.9268577520000001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13.737568938240448</v>
      </c>
      <c r="Q680" s="42">
        <f t="shared" ref="Q680:Q743" si="350">xincp/P680+Q679</f>
        <v>0.57228989164111077</v>
      </c>
      <c r="R680" s="4">
        <f t="shared" ref="R680:R743" si="351">PI()/4*(F680^2-E680^2)*G680</f>
        <v>51272.629599828972</v>
      </c>
      <c r="S680">
        <f t="shared" si="332"/>
        <v>5.127262959982897E-5</v>
      </c>
      <c r="T680" s="41">
        <f t="shared" si="333"/>
        <v>2.7129039610750307E-4</v>
      </c>
      <c r="U680" s="42">
        <f t="shared" ref="U680:U743" si="352">rhopgrain*R680/1000^2</f>
        <v>9.2011297448373081E-2</v>
      </c>
      <c r="V680" s="42">
        <f t="shared" ref="V680:V743" si="353">(U679-U680)/(Q680-Q679)</f>
        <v>0.59498950205209333</v>
      </c>
      <c r="W680" s="42">
        <f t="shared" ref="W680:W743" si="354">IF(V680&lt;AI680,IF(AB679&gt;pbd,AI680,0),AI680)</f>
        <v>0.59069461315541316</v>
      </c>
      <c r="X680" s="42">
        <f t="shared" ref="X680:X743" si="355">V680-W680</f>
        <v>4.2948888966801713E-3</v>
      </c>
      <c r="Y680" s="42">
        <f t="shared" si="329"/>
        <v>4.1808587301152243E-3</v>
      </c>
      <c r="Z680" s="10">
        <f t="shared" ref="Z680:Z743" si="356">Y680/T680</f>
        <v>15.41100897821128</v>
      </c>
      <c r="AA680">
        <f t="shared" si="334"/>
        <v>4926044.4637698336</v>
      </c>
      <c r="AB680" s="10">
        <f t="shared" si="335"/>
        <v>4.9260444637698333</v>
      </c>
      <c r="AC680" s="10">
        <f t="shared" si="336"/>
        <v>4.8250444637698333</v>
      </c>
      <c r="AD680" s="3">
        <f t="shared" si="337"/>
        <v>699.7888997490694</v>
      </c>
      <c r="AI680" s="94">
        <f t="shared" si="338"/>
        <v>0.59069461315541316</v>
      </c>
    </row>
    <row r="681" spans="2:35">
      <c r="B681" s="39">
        <f t="shared" si="339"/>
        <v>653</v>
      </c>
      <c r="C681" s="42">
        <f t="shared" si="340"/>
        <v>7.7514388489214525</v>
      </c>
      <c r="D681" s="10">
        <f t="shared" si="341"/>
        <v>2.1485611510785745</v>
      </c>
      <c r="E681" s="40">
        <f t="shared" si="342"/>
        <v>32.502877697842848</v>
      </c>
      <c r="F681" s="40">
        <f t="shared" si="343"/>
        <v>36.799999999999997</v>
      </c>
      <c r="G681" s="3">
        <f t="shared" si="344"/>
        <v>217.98848920862861</v>
      </c>
      <c r="H681" s="3">
        <f t="shared" si="345"/>
        <v>107.82541057508477</v>
      </c>
      <c r="I681">
        <f t="shared" si="330"/>
        <v>1.0782541057508477E-4</v>
      </c>
      <c r="J681" s="4">
        <f t="shared" si="346"/>
        <v>841.31620249333537</v>
      </c>
      <c r="K681" s="40">
        <f t="shared" si="347"/>
        <v>7.8025782420506582</v>
      </c>
      <c r="L681" s="40">
        <f t="shared" si="331"/>
        <v>0</v>
      </c>
      <c r="M681" s="10">
        <f t="shared" si="348"/>
        <v>4.9260444637698333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13.736845503361334</v>
      </c>
      <c r="Q681" s="42">
        <f t="shared" si="350"/>
        <v>0.57315402770453372</v>
      </c>
      <c r="R681" s="4">
        <f t="shared" si="351"/>
        <v>50986.174233421632</v>
      </c>
      <c r="S681">
        <f t="shared" si="332"/>
        <v>5.0986174233421632E-5</v>
      </c>
      <c r="T681" s="41">
        <f t="shared" si="333"/>
        <v>2.7157685147391041E-4</v>
      </c>
      <c r="U681" s="42">
        <f t="shared" si="352"/>
        <v>9.1497238970586786E-2</v>
      </c>
      <c r="V681" s="42">
        <f t="shared" si="353"/>
        <v>0.59488140762236652</v>
      </c>
      <c r="W681" s="42">
        <f t="shared" si="354"/>
        <v>0.59059506505408277</v>
      </c>
      <c r="X681" s="42">
        <f t="shared" si="355"/>
        <v>4.2863425682837519E-3</v>
      </c>
      <c r="Y681" s="42">
        <f t="shared" si="329"/>
        <v>4.1845627133086632E-3</v>
      </c>
      <c r="Z681" s="10">
        <f t="shared" si="356"/>
        <v>15.408392470116922</v>
      </c>
      <c r="AA681">
        <f t="shared" si="334"/>
        <v>4925225.2592704436</v>
      </c>
      <c r="AB681" s="10">
        <f t="shared" si="335"/>
        <v>4.9252252592704435</v>
      </c>
      <c r="AC681" s="10">
        <f t="shared" si="336"/>
        <v>4.8242252592704435</v>
      </c>
      <c r="AD681" s="3">
        <f t="shared" si="337"/>
        <v>699.67008836409627</v>
      </c>
      <c r="AI681" s="94">
        <f t="shared" si="338"/>
        <v>0.59059506505408277</v>
      </c>
    </row>
    <row r="682" spans="2:35">
      <c r="B682" s="39">
        <f t="shared" si="339"/>
        <v>654</v>
      </c>
      <c r="C682" s="42">
        <f t="shared" si="340"/>
        <v>7.7633093525185757</v>
      </c>
      <c r="D682" s="10">
        <f t="shared" si="341"/>
        <v>2.1366906474814513</v>
      </c>
      <c r="E682" s="40">
        <f t="shared" si="342"/>
        <v>32.526618705037095</v>
      </c>
      <c r="F682" s="40">
        <f t="shared" si="343"/>
        <v>36.799999999999997</v>
      </c>
      <c r="G682" s="3">
        <f t="shared" si="344"/>
        <v>217.89352517985162</v>
      </c>
      <c r="H682" s="3">
        <f t="shared" si="345"/>
        <v>107.82541057508477</v>
      </c>
      <c r="I682">
        <f t="shared" si="330"/>
        <v>1.0782541057508477E-4</v>
      </c>
      <c r="J682" s="4">
        <f t="shared" si="346"/>
        <v>842.52875181158652</v>
      </c>
      <c r="K682" s="40">
        <f t="shared" si="347"/>
        <v>7.8138237296568169</v>
      </c>
      <c r="L682" s="40">
        <f t="shared" si="331"/>
        <v>0</v>
      </c>
      <c r="M682" s="10">
        <f t="shared" si="348"/>
        <v>4.9252252592704435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13.736116723619414</v>
      </c>
      <c r="Q682" s="42">
        <f t="shared" si="350"/>
        <v>0.5740182096153289</v>
      </c>
      <c r="R682" s="4">
        <f t="shared" si="351"/>
        <v>50699.756082558706</v>
      </c>
      <c r="S682">
        <f t="shared" si="332"/>
        <v>5.0699756082558707E-5</v>
      </c>
      <c r="T682" s="41">
        <f t="shared" si="333"/>
        <v>2.7186326962477331E-4</v>
      </c>
      <c r="U682" s="42">
        <f t="shared" si="352"/>
        <v>9.0983247277955717E-2</v>
      </c>
      <c r="V682" s="42">
        <f t="shared" si="353"/>
        <v>0.59477256606553719</v>
      </c>
      <c r="W682" s="42">
        <f t="shared" si="354"/>
        <v>0.59049479278960049</v>
      </c>
      <c r="X682" s="42">
        <f t="shared" si="355"/>
        <v>4.2777732759367026E-3</v>
      </c>
      <c r="Y682" s="42">
        <f t="shared" si="329"/>
        <v>4.1882594875922111E-3</v>
      </c>
      <c r="Z682" s="10">
        <f t="shared" si="356"/>
        <v>15.405757068149965</v>
      </c>
      <c r="AA682">
        <f t="shared" si="334"/>
        <v>4924400.1392741827</v>
      </c>
      <c r="AB682" s="10">
        <f t="shared" si="335"/>
        <v>4.9244001392741827</v>
      </c>
      <c r="AC682" s="10">
        <f t="shared" si="336"/>
        <v>4.8234001392741828</v>
      </c>
      <c r="AD682" s="3">
        <f t="shared" si="337"/>
        <v>699.55041903904032</v>
      </c>
      <c r="AI682" s="94">
        <f t="shared" si="338"/>
        <v>0.59049479278960049</v>
      </c>
    </row>
    <row r="683" spans="2:35">
      <c r="B683" s="39">
        <f t="shared" si="339"/>
        <v>655</v>
      </c>
      <c r="C683" s="42">
        <f t="shared" si="340"/>
        <v>7.7751798561156988</v>
      </c>
      <c r="D683" s="10">
        <f t="shared" si="341"/>
        <v>2.1248201438843282</v>
      </c>
      <c r="E683" s="40">
        <f t="shared" si="342"/>
        <v>32.550359712231341</v>
      </c>
      <c r="F683" s="40">
        <f t="shared" si="343"/>
        <v>36.799999999999997</v>
      </c>
      <c r="G683" s="3">
        <f t="shared" si="344"/>
        <v>217.79856115107464</v>
      </c>
      <c r="H683" s="3">
        <f t="shared" si="345"/>
        <v>107.82541057508477</v>
      </c>
      <c r="I683">
        <f t="shared" si="330"/>
        <v>1.0782541057508477E-4</v>
      </c>
      <c r="J683" s="4">
        <f t="shared" si="346"/>
        <v>843.74218648628903</v>
      </c>
      <c r="K683" s="40">
        <f t="shared" si="347"/>
        <v>7.8250774282815723</v>
      </c>
      <c r="L683" s="40">
        <f t="shared" si="331"/>
        <v>0</v>
      </c>
      <c r="M683" s="10">
        <f t="shared" si="348"/>
        <v>4.9244001392741827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13.735382597890489</v>
      </c>
      <c r="Q683" s="42">
        <f t="shared" si="350"/>
        <v>0.57488243771473013</v>
      </c>
      <c r="R683" s="4">
        <f t="shared" si="351"/>
        <v>50413.375399471275</v>
      </c>
      <c r="S683">
        <f t="shared" si="332"/>
        <v>5.0413375399471274E-5</v>
      </c>
      <c r="T683" s="41">
        <f t="shared" si="333"/>
        <v>2.7214965030786074E-4</v>
      </c>
      <c r="U683" s="42">
        <f t="shared" si="352"/>
        <v>9.0469322823121173E-2</v>
      </c>
      <c r="V683" s="42">
        <f t="shared" si="353"/>
        <v>0.59466297750629626</v>
      </c>
      <c r="W683" s="42">
        <f t="shared" si="354"/>
        <v>0.59039379645650381</v>
      </c>
      <c r="X683" s="42">
        <f t="shared" si="355"/>
        <v>4.2691810497924587E-3</v>
      </c>
      <c r="Y683" s="42">
        <f t="shared" si="329"/>
        <v>4.1919490338168733E-3</v>
      </c>
      <c r="Z683" s="10">
        <f t="shared" si="356"/>
        <v>15.403102774796377</v>
      </c>
      <c r="AA683">
        <f t="shared" si="334"/>
        <v>4923569.1045593852</v>
      </c>
      <c r="AB683" s="10">
        <f t="shared" si="335"/>
        <v>4.9235691045593848</v>
      </c>
      <c r="AC683" s="10">
        <f t="shared" si="336"/>
        <v>4.8225691045593848</v>
      </c>
      <c r="AD683" s="3">
        <f t="shared" si="337"/>
        <v>699.42989188678541</v>
      </c>
      <c r="AI683" s="94">
        <f t="shared" si="338"/>
        <v>0.59039379645650381</v>
      </c>
    </row>
    <row r="684" spans="2:35">
      <c r="B684" s="39">
        <f t="shared" si="339"/>
        <v>656</v>
      </c>
      <c r="C684" s="42">
        <f t="shared" si="340"/>
        <v>7.787050359712822</v>
      </c>
      <c r="D684" s="10">
        <f t="shared" si="341"/>
        <v>2.112949640287205</v>
      </c>
      <c r="E684" s="40">
        <f t="shared" si="342"/>
        <v>32.574100719425587</v>
      </c>
      <c r="F684" s="40">
        <f t="shared" si="343"/>
        <v>36.799999999999997</v>
      </c>
      <c r="G684" s="3">
        <f t="shared" si="344"/>
        <v>217.70359712229765</v>
      </c>
      <c r="H684" s="3">
        <f t="shared" si="345"/>
        <v>107.82541057508477</v>
      </c>
      <c r="I684">
        <f t="shared" si="330"/>
        <v>1.0782541057508477E-4</v>
      </c>
      <c r="J684" s="4">
        <f t="shared" si="346"/>
        <v>844.95650651744313</v>
      </c>
      <c r="K684" s="40">
        <f t="shared" si="347"/>
        <v>7.836339337924926</v>
      </c>
      <c r="L684" s="40">
        <f t="shared" si="331"/>
        <v>0</v>
      </c>
      <c r="M684" s="10">
        <f t="shared" si="348"/>
        <v>4.9235691045593848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13.734643125042055</v>
      </c>
      <c r="Q684" s="42">
        <f t="shared" si="350"/>
        <v>0.57574671234415098</v>
      </c>
      <c r="R684" s="4">
        <f t="shared" si="351"/>
        <v>50127.03243639032</v>
      </c>
      <c r="S684">
        <f t="shared" si="332"/>
        <v>5.0127032436390321E-5</v>
      </c>
      <c r="T684" s="41">
        <f t="shared" si="333"/>
        <v>2.724359932709417E-4</v>
      </c>
      <c r="U684" s="42">
        <f t="shared" si="352"/>
        <v>8.9955466058724246E-2</v>
      </c>
      <c r="V684" s="42">
        <f t="shared" si="353"/>
        <v>0.59455264207080183</v>
      </c>
      <c r="W684" s="42">
        <f t="shared" si="354"/>
        <v>0.59029207615006241</v>
      </c>
      <c r="X684" s="42">
        <f t="shared" si="355"/>
        <v>4.2605659207394231E-3</v>
      </c>
      <c r="Y684" s="42">
        <f t="shared" si="329"/>
        <v>4.1956313328491432E-3</v>
      </c>
      <c r="Z684" s="10">
        <f t="shared" si="356"/>
        <v>15.400429592563141</v>
      </c>
      <c r="AA684">
        <f t="shared" si="334"/>
        <v>4922732.1559109632</v>
      </c>
      <c r="AB684" s="10">
        <f t="shared" si="335"/>
        <v>4.9227321559109631</v>
      </c>
      <c r="AC684" s="10">
        <f t="shared" si="336"/>
        <v>4.8217321559109632</v>
      </c>
      <c r="AD684" s="3">
        <f t="shared" si="337"/>
        <v>699.30850702116948</v>
      </c>
      <c r="AI684" s="94">
        <f t="shared" si="338"/>
        <v>0.59029207615006241</v>
      </c>
    </row>
    <row r="685" spans="2:35">
      <c r="B685" s="39">
        <f t="shared" si="339"/>
        <v>657</v>
      </c>
      <c r="C685" s="42">
        <f t="shared" si="340"/>
        <v>7.7989208633099452</v>
      </c>
      <c r="D685" s="10">
        <f t="shared" si="341"/>
        <v>2.1010791366900818</v>
      </c>
      <c r="E685" s="40">
        <f t="shared" si="342"/>
        <v>32.597841726619833</v>
      </c>
      <c r="F685" s="40">
        <f t="shared" si="343"/>
        <v>36.799999999999997</v>
      </c>
      <c r="G685" s="3">
        <f t="shared" si="344"/>
        <v>217.60863309352067</v>
      </c>
      <c r="H685" s="3">
        <f t="shared" si="345"/>
        <v>107.82541057508477</v>
      </c>
      <c r="I685">
        <f t="shared" si="330"/>
        <v>1.0782541057508477E-4</v>
      </c>
      <c r="J685" s="4">
        <f t="shared" si="346"/>
        <v>846.17171190504871</v>
      </c>
      <c r="K685" s="40">
        <f t="shared" si="347"/>
        <v>7.8476094585868763</v>
      </c>
      <c r="L685" s="40">
        <f t="shared" si="331"/>
        <v>0</v>
      </c>
      <c r="M685" s="10">
        <f t="shared" si="348"/>
        <v>4.9227321559109631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13.733898303933842</v>
      </c>
      <c r="Q685" s="42">
        <f t="shared" si="350"/>
        <v>0.5766110338451863</v>
      </c>
      <c r="R685" s="4">
        <f t="shared" si="351"/>
        <v>49840.727445546952</v>
      </c>
      <c r="S685">
        <f t="shared" si="332"/>
        <v>4.9840727445546953E-5</v>
      </c>
      <c r="T685" s="41">
        <f t="shared" si="333"/>
        <v>2.727222982617851E-4</v>
      </c>
      <c r="U685" s="42">
        <f t="shared" si="352"/>
        <v>8.9441677437406275E-2</v>
      </c>
      <c r="V685" s="42">
        <f t="shared" si="353"/>
        <v>0.59444155988544756</v>
      </c>
      <c r="W685" s="42">
        <f t="shared" si="354"/>
        <v>0.59018963196635099</v>
      </c>
      <c r="X685" s="42">
        <f t="shared" si="355"/>
        <v>4.2519279190965653E-3</v>
      </c>
      <c r="Y685" s="42">
        <f t="shared" si="329"/>
        <v>4.1993063655704705E-3</v>
      </c>
      <c r="Z685" s="10">
        <f t="shared" si="356"/>
        <v>15.397737523976028</v>
      </c>
      <c r="AA685">
        <f t="shared" si="334"/>
        <v>4921889.2941197138</v>
      </c>
      <c r="AB685" s="10">
        <f t="shared" si="335"/>
        <v>4.9218892941197137</v>
      </c>
      <c r="AC685" s="10">
        <f t="shared" si="336"/>
        <v>4.8208892941197137</v>
      </c>
      <c r="AD685" s="3">
        <f t="shared" si="337"/>
        <v>699.18626455688377</v>
      </c>
      <c r="AI685" s="94">
        <f t="shared" si="338"/>
        <v>0.59018963196635099</v>
      </c>
    </row>
    <row r="686" spans="2:35">
      <c r="B686" s="39">
        <f t="shared" si="339"/>
        <v>658</v>
      </c>
      <c r="C686" s="42">
        <f t="shared" si="340"/>
        <v>7.8107913669070683</v>
      </c>
      <c r="D686" s="10">
        <f t="shared" si="341"/>
        <v>2.0892086330929587</v>
      </c>
      <c r="E686" s="40">
        <f t="shared" si="342"/>
        <v>32.62158273381408</v>
      </c>
      <c r="F686" s="40">
        <f t="shared" si="343"/>
        <v>36.799999999999997</v>
      </c>
      <c r="G686" s="3">
        <f t="shared" si="344"/>
        <v>217.51366906474368</v>
      </c>
      <c r="H686" s="3">
        <f t="shared" si="345"/>
        <v>107.82541057508477</v>
      </c>
      <c r="I686">
        <f t="shared" si="330"/>
        <v>1.0782541057508477E-4</v>
      </c>
      <c r="J686" s="4">
        <f t="shared" si="346"/>
        <v>847.38780264910565</v>
      </c>
      <c r="K686" s="40">
        <f t="shared" si="347"/>
        <v>7.8588877902674232</v>
      </c>
      <c r="L686" s="40">
        <f t="shared" si="331"/>
        <v>0</v>
      </c>
      <c r="M686" s="10">
        <f t="shared" si="348"/>
        <v>4.9218892941197137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13.733148133417169</v>
      </c>
      <c r="Q686" s="42">
        <f t="shared" si="350"/>
        <v>0.57747540255961372</v>
      </c>
      <c r="R686" s="4">
        <f t="shared" si="351"/>
        <v>49554.460679172182</v>
      </c>
      <c r="S686">
        <f t="shared" si="332"/>
        <v>4.9554460679172185E-5</v>
      </c>
      <c r="T686" s="41">
        <f t="shared" si="333"/>
        <v>2.7300856502815983E-4</v>
      </c>
      <c r="U686" s="42">
        <f t="shared" si="352"/>
        <v>8.8927957411808423E-2</v>
      </c>
      <c r="V686" s="42">
        <f t="shared" si="353"/>
        <v>0.59432973107796883</v>
      </c>
      <c r="W686" s="42">
        <f t="shared" si="354"/>
        <v>0.59008646400216502</v>
      </c>
      <c r="X686" s="42">
        <f t="shared" si="355"/>
        <v>4.2432670758038027E-3</v>
      </c>
      <c r="Y686" s="42">
        <f t="shared" si="329"/>
        <v>4.2029741128777548E-3</v>
      </c>
      <c r="Z686" s="10">
        <f t="shared" si="356"/>
        <v>15.395026571581129</v>
      </c>
      <c r="AA686">
        <f t="shared" si="334"/>
        <v>4921040.5199827943</v>
      </c>
      <c r="AB686" s="10">
        <f t="shared" si="335"/>
        <v>4.9210405199827942</v>
      </c>
      <c r="AC686" s="10">
        <f t="shared" si="336"/>
        <v>4.8200405199827943</v>
      </c>
      <c r="AD686" s="3">
        <f t="shared" si="337"/>
        <v>699.06316460954235</v>
      </c>
      <c r="AI686" s="94">
        <f t="shared" si="338"/>
        <v>0.59008646400216502</v>
      </c>
    </row>
    <row r="687" spans="2:35">
      <c r="B687" s="39">
        <f t="shared" si="339"/>
        <v>659</v>
      </c>
      <c r="C687" s="42">
        <f t="shared" si="340"/>
        <v>7.8226618705041915</v>
      </c>
      <c r="D687" s="10">
        <f t="shared" si="341"/>
        <v>2.0773381294958355</v>
      </c>
      <c r="E687" s="40">
        <f t="shared" si="342"/>
        <v>32.645323741008326</v>
      </c>
      <c r="F687" s="40">
        <f t="shared" si="343"/>
        <v>36.799999999999997</v>
      </c>
      <c r="G687" s="3">
        <f t="shared" si="344"/>
        <v>217.4187050359667</v>
      </c>
      <c r="H687" s="3">
        <f t="shared" si="345"/>
        <v>107.82541057508477</v>
      </c>
      <c r="I687">
        <f t="shared" si="330"/>
        <v>1.0782541057508477E-4</v>
      </c>
      <c r="J687" s="4">
        <f t="shared" si="346"/>
        <v>848.60477874961407</v>
      </c>
      <c r="K687" s="40">
        <f t="shared" si="347"/>
        <v>7.8701743329665677</v>
      </c>
      <c r="L687" s="40">
        <f t="shared" si="331"/>
        <v>0</v>
      </c>
      <c r="M687" s="10">
        <f t="shared" si="348"/>
        <v>4.9210405199827942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13.732392612335373</v>
      </c>
      <c r="Q687" s="42">
        <f t="shared" si="350"/>
        <v>0.57833981882939478</v>
      </c>
      <c r="R687" s="4">
        <f t="shared" si="351"/>
        <v>49268.232389497098</v>
      </c>
      <c r="S687">
        <f t="shared" si="332"/>
        <v>4.9268232389497101E-5</v>
      </c>
      <c r="T687" s="41">
        <f t="shared" si="333"/>
        <v>2.7329479331783492E-4</v>
      </c>
      <c r="U687" s="42">
        <f t="shared" si="352"/>
        <v>8.8414306434572001E-2</v>
      </c>
      <c r="V687" s="42">
        <f t="shared" si="353"/>
        <v>0.59421715577671386</v>
      </c>
      <c r="W687" s="42">
        <f t="shared" si="354"/>
        <v>0.58998257235507778</v>
      </c>
      <c r="X687" s="42">
        <f t="shared" si="355"/>
        <v>4.2345834216360734E-3</v>
      </c>
      <c r="Y687" s="42">
        <f t="shared" si="329"/>
        <v>4.2066345556831626E-3</v>
      </c>
      <c r="Z687" s="10">
        <f t="shared" si="356"/>
        <v>15.3922967379439</v>
      </c>
      <c r="AA687">
        <f t="shared" si="334"/>
        <v>4920185.8343034238</v>
      </c>
      <c r="AB687" s="10">
        <f t="shared" si="335"/>
        <v>4.9201858343034237</v>
      </c>
      <c r="AC687" s="10">
        <f t="shared" si="336"/>
        <v>4.8191858343034237</v>
      </c>
      <c r="AD687" s="3">
        <f t="shared" si="337"/>
        <v>698.93920729563797</v>
      </c>
      <c r="AI687" s="94">
        <f t="shared" si="338"/>
        <v>0.58998257235507778</v>
      </c>
    </row>
    <row r="688" spans="2:35">
      <c r="B688" s="39">
        <f t="shared" si="339"/>
        <v>660</v>
      </c>
      <c r="C688" s="42">
        <f t="shared" si="340"/>
        <v>7.8345323741013146</v>
      </c>
      <c r="D688" s="10">
        <f t="shared" si="341"/>
        <v>2.0654676258987124</v>
      </c>
      <c r="E688" s="40">
        <f t="shared" si="342"/>
        <v>32.669064748202572</v>
      </c>
      <c r="F688" s="40">
        <f t="shared" si="343"/>
        <v>36.799999999999997</v>
      </c>
      <c r="G688" s="3">
        <f t="shared" si="344"/>
        <v>217.32374100718971</v>
      </c>
      <c r="H688" s="3">
        <f t="shared" si="345"/>
        <v>107.82541057508477</v>
      </c>
      <c r="I688">
        <f t="shared" si="330"/>
        <v>1.0782541057508477E-4</v>
      </c>
      <c r="J688" s="4">
        <f t="shared" si="346"/>
        <v>849.82264020657408</v>
      </c>
      <c r="K688" s="40">
        <f t="shared" si="347"/>
        <v>7.8814690866843096</v>
      </c>
      <c r="L688" s="40">
        <f t="shared" si="331"/>
        <v>0</v>
      </c>
      <c r="M688" s="10">
        <f t="shared" si="348"/>
        <v>4.9201858343034237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13.731631739523522</v>
      </c>
      <c r="Q688" s="42">
        <f t="shared" si="350"/>
        <v>0.57920428299667626</v>
      </c>
      <c r="R688" s="4">
        <f t="shared" si="351"/>
        <v>48982.042828752674</v>
      </c>
      <c r="S688">
        <f t="shared" si="332"/>
        <v>4.8982042828752676E-5</v>
      </c>
      <c r="T688" s="41">
        <f t="shared" si="333"/>
        <v>2.7358098287857935E-4</v>
      </c>
      <c r="U688" s="42">
        <f t="shared" si="352"/>
        <v>8.7900724958338103E-2</v>
      </c>
      <c r="V688" s="42">
        <f t="shared" si="353"/>
        <v>0.59410383411146395</v>
      </c>
      <c r="W688" s="42">
        <f t="shared" si="354"/>
        <v>0.58987795712340507</v>
      </c>
      <c r="X688" s="42">
        <f t="shared" si="355"/>
        <v>4.2258769880588742E-3</v>
      </c>
      <c r="Y688" s="42">
        <f t="shared" si="329"/>
        <v>4.2102876749146789E-3</v>
      </c>
      <c r="Z688" s="10">
        <f t="shared" si="356"/>
        <v>15.389548025650919</v>
      </c>
      <c r="AA688">
        <f t="shared" si="334"/>
        <v>4919325.2378914375</v>
      </c>
      <c r="AB688" s="10">
        <f t="shared" si="335"/>
        <v>4.9193252378914378</v>
      </c>
      <c r="AC688" s="10">
        <f t="shared" si="336"/>
        <v>4.8183252378914379</v>
      </c>
      <c r="AD688" s="3">
        <f t="shared" si="337"/>
        <v>698.81439273262333</v>
      </c>
      <c r="AI688" s="94">
        <f t="shared" si="338"/>
        <v>0.58987795712340507</v>
      </c>
    </row>
    <row r="689" spans="2:35">
      <c r="B689" s="39">
        <f t="shared" si="339"/>
        <v>661</v>
      </c>
      <c r="C689" s="42">
        <f t="shared" si="340"/>
        <v>7.8464028776984378</v>
      </c>
      <c r="D689" s="10">
        <f t="shared" si="341"/>
        <v>2.0535971223015892</v>
      </c>
      <c r="E689" s="40">
        <f t="shared" si="342"/>
        <v>32.692805755396819</v>
      </c>
      <c r="F689" s="40">
        <f t="shared" si="343"/>
        <v>36.799999999999997</v>
      </c>
      <c r="G689" s="3">
        <f t="shared" si="344"/>
        <v>217.22877697841272</v>
      </c>
      <c r="H689" s="3">
        <f t="shared" si="345"/>
        <v>107.82541057508477</v>
      </c>
      <c r="I689">
        <f t="shared" si="330"/>
        <v>1.0782541057508477E-4</v>
      </c>
      <c r="J689" s="4">
        <f t="shared" si="346"/>
        <v>851.04138701998545</v>
      </c>
      <c r="K689" s="40">
        <f t="shared" si="347"/>
        <v>7.8927720514206481</v>
      </c>
      <c r="L689" s="40">
        <f t="shared" si="331"/>
        <v>0</v>
      </c>
      <c r="M689" s="10">
        <f t="shared" si="348"/>
        <v>4.9193252378914378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13.730865513808901</v>
      </c>
      <c r="Q689" s="42">
        <f t="shared" si="350"/>
        <v>0.58006879540379186</v>
      </c>
      <c r="R689" s="4">
        <f t="shared" si="351"/>
        <v>48695.892249170021</v>
      </c>
      <c r="S689">
        <f t="shared" si="332"/>
        <v>4.8695892249170022E-5</v>
      </c>
      <c r="T689" s="41">
        <f t="shared" si="333"/>
        <v>2.7386713345816201E-4</v>
      </c>
      <c r="U689" s="42">
        <f t="shared" si="352"/>
        <v>8.7387213435748054E-2</v>
      </c>
      <c r="V689" s="42">
        <f t="shared" si="353"/>
        <v>0.59398976621209076</v>
      </c>
      <c r="W689" s="42">
        <f t="shared" si="354"/>
        <v>0.58977261840627215</v>
      </c>
      <c r="X689" s="42">
        <f t="shared" si="355"/>
        <v>4.2171478058186107E-3</v>
      </c>
      <c r="Y689" s="42">
        <f t="shared" si="329"/>
        <v>4.2139334515154496E-3</v>
      </c>
      <c r="Z689" s="10">
        <f t="shared" si="356"/>
        <v>15.386780437307207</v>
      </c>
      <c r="AA689">
        <f t="shared" si="334"/>
        <v>4918458.7315624412</v>
      </c>
      <c r="AB689" s="10">
        <f t="shared" si="335"/>
        <v>4.9184587315624411</v>
      </c>
      <c r="AC689" s="10">
        <f t="shared" si="336"/>
        <v>4.8174587315624411</v>
      </c>
      <c r="AD689" s="3">
        <f t="shared" si="337"/>
        <v>698.68872103878766</v>
      </c>
      <c r="AI689" s="94">
        <f t="shared" si="338"/>
        <v>0.58977261840627215</v>
      </c>
    </row>
    <row r="690" spans="2:35">
      <c r="B690" s="39">
        <f t="shared" si="339"/>
        <v>662</v>
      </c>
      <c r="C690" s="42">
        <f t="shared" si="340"/>
        <v>7.858273381295561</v>
      </c>
      <c r="D690" s="10">
        <f t="shared" si="341"/>
        <v>2.041726618704466</v>
      </c>
      <c r="E690" s="40">
        <f t="shared" si="342"/>
        <v>32.716546762591065</v>
      </c>
      <c r="F690" s="40">
        <f t="shared" si="343"/>
        <v>36.799999999999997</v>
      </c>
      <c r="G690" s="3">
        <f t="shared" si="344"/>
        <v>217.13381294963574</v>
      </c>
      <c r="H690" s="3">
        <f t="shared" si="345"/>
        <v>107.82541057508477</v>
      </c>
      <c r="I690">
        <f t="shared" si="330"/>
        <v>1.0782541057508477E-4</v>
      </c>
      <c r="J690" s="4">
        <f t="shared" si="346"/>
        <v>852.2610191898483</v>
      </c>
      <c r="K690" s="40">
        <f t="shared" si="347"/>
        <v>7.9040832271755832</v>
      </c>
      <c r="L690" s="40">
        <f t="shared" si="331"/>
        <v>0</v>
      </c>
      <c r="M690" s="10">
        <f t="shared" si="348"/>
        <v>4.9184587315624411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13.730093934010258</v>
      </c>
      <c r="Q690" s="42">
        <f t="shared" si="350"/>
        <v>0.58093335639326327</v>
      </c>
      <c r="R690" s="4">
        <f t="shared" si="351"/>
        <v>48409.780902980157</v>
      </c>
      <c r="S690">
        <f t="shared" si="332"/>
        <v>4.8409780902980155E-5</v>
      </c>
      <c r="T690" s="41">
        <f t="shared" si="333"/>
        <v>2.7415324480435188E-4</v>
      </c>
      <c r="U690" s="42">
        <f t="shared" si="352"/>
        <v>8.6873772319443029E-2</v>
      </c>
      <c r="V690" s="42">
        <f t="shared" si="353"/>
        <v>0.59387495221007158</v>
      </c>
      <c r="W690" s="42">
        <f t="shared" si="354"/>
        <v>0.58966655630351095</v>
      </c>
      <c r="X690" s="42">
        <f t="shared" si="355"/>
        <v>4.2083959065606358E-3</v>
      </c>
      <c r="Y690" s="42">
        <f t="shared" si="329"/>
        <v>4.2175718664445132E-3</v>
      </c>
      <c r="Z690" s="10">
        <f t="shared" si="356"/>
        <v>15.383993975538617</v>
      </c>
      <c r="AA690">
        <f t="shared" si="334"/>
        <v>4917586.3161385683</v>
      </c>
      <c r="AB690" s="10">
        <f t="shared" si="335"/>
        <v>4.9175863161385687</v>
      </c>
      <c r="AC690" s="10">
        <f t="shared" si="336"/>
        <v>4.8165863161385687</v>
      </c>
      <c r="AD690" s="3">
        <f t="shared" si="337"/>
        <v>698.56219233336742</v>
      </c>
      <c r="AI690" s="94">
        <f t="shared" si="338"/>
        <v>0.58966655630351095</v>
      </c>
    </row>
    <row r="691" spans="2:35">
      <c r="B691" s="39">
        <f t="shared" si="339"/>
        <v>663</v>
      </c>
      <c r="C691" s="42">
        <f t="shared" si="340"/>
        <v>7.8701438848926841</v>
      </c>
      <c r="D691" s="10">
        <f t="shared" si="341"/>
        <v>2.0298561151073429</v>
      </c>
      <c r="E691" s="40">
        <f t="shared" si="342"/>
        <v>32.740287769785311</v>
      </c>
      <c r="F691" s="40">
        <f t="shared" si="343"/>
        <v>36.799999999999997</v>
      </c>
      <c r="G691" s="3">
        <f t="shared" si="344"/>
        <v>217.03884892085875</v>
      </c>
      <c r="H691" s="3">
        <f t="shared" si="345"/>
        <v>107.82541057508477</v>
      </c>
      <c r="I691">
        <f t="shared" si="330"/>
        <v>1.0782541057508477E-4</v>
      </c>
      <c r="J691" s="4">
        <f t="shared" si="346"/>
        <v>853.48153671616274</v>
      </c>
      <c r="K691" s="40">
        <f t="shared" si="347"/>
        <v>7.9154026139491167</v>
      </c>
      <c r="L691" s="40">
        <f t="shared" si="331"/>
        <v>0</v>
      </c>
      <c r="M691" s="10">
        <f t="shared" si="348"/>
        <v>4.9175863161385687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13.729316998938447</v>
      </c>
      <c r="Q691" s="42">
        <f t="shared" si="350"/>
        <v>0.58179796630780167</v>
      </c>
      <c r="R691" s="4">
        <f t="shared" si="351"/>
        <v>48123.709042414121</v>
      </c>
      <c r="S691">
        <f t="shared" si="332"/>
        <v>4.8123709042414124E-5</v>
      </c>
      <c r="T691" s="41">
        <f t="shared" si="333"/>
        <v>2.7443931666491794E-4</v>
      </c>
      <c r="U691" s="42">
        <f t="shared" si="352"/>
        <v>8.6360402062064259E-2</v>
      </c>
      <c r="V691" s="42">
        <f t="shared" si="353"/>
        <v>0.59375939223741858</v>
      </c>
      <c r="W691" s="42">
        <f t="shared" si="354"/>
        <v>0.5895597709157524</v>
      </c>
      <c r="X691" s="42">
        <f t="shared" si="355"/>
        <v>4.1996213216661804E-3</v>
      </c>
      <c r="Y691" s="42">
        <f t="shared" si="329"/>
        <v>4.2212029006765328E-3</v>
      </c>
      <c r="Z691" s="10">
        <f t="shared" si="356"/>
        <v>15.381188642990585</v>
      </c>
      <c r="AA691">
        <f t="shared" si="334"/>
        <v>4916707.9924480785</v>
      </c>
      <c r="AB691" s="10">
        <f t="shared" si="335"/>
        <v>4.9167079924480781</v>
      </c>
      <c r="AC691" s="10">
        <f t="shared" si="336"/>
        <v>4.8157079924480781</v>
      </c>
      <c r="AD691" s="3">
        <f t="shared" si="337"/>
        <v>698.43480673648708</v>
      </c>
      <c r="AI691" s="94">
        <f t="shared" si="338"/>
        <v>0.5895597709157524</v>
      </c>
    </row>
    <row r="692" spans="2:35">
      <c r="B692" s="39">
        <f t="shared" si="339"/>
        <v>664</v>
      </c>
      <c r="C692" s="42">
        <f t="shared" si="340"/>
        <v>7.8820143884898073</v>
      </c>
      <c r="D692" s="10">
        <f t="shared" si="341"/>
        <v>2.0179856115102197</v>
      </c>
      <c r="E692" s="40">
        <f t="shared" si="342"/>
        <v>32.764028776979558</v>
      </c>
      <c r="F692" s="40">
        <f t="shared" si="343"/>
        <v>36.799999999999997</v>
      </c>
      <c r="G692" s="3">
        <f t="shared" si="344"/>
        <v>216.94388489208177</v>
      </c>
      <c r="H692" s="3">
        <f t="shared" si="345"/>
        <v>107.82541057508477</v>
      </c>
      <c r="I692">
        <f t="shared" si="330"/>
        <v>1.0782541057508477E-4</v>
      </c>
      <c r="J692" s="4">
        <f t="shared" si="346"/>
        <v>854.70293959892842</v>
      </c>
      <c r="K692" s="40">
        <f t="shared" si="347"/>
        <v>7.926730211741245</v>
      </c>
      <c r="L692" s="40">
        <f t="shared" si="331"/>
        <v>0</v>
      </c>
      <c r="M692" s="10">
        <f t="shared" si="348"/>
        <v>4.9167079924480781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13.728534707396086</v>
      </c>
      <c r="Q692" s="42">
        <f t="shared" si="350"/>
        <v>0.58266262549030923</v>
      </c>
      <c r="R692" s="4">
        <f t="shared" si="351"/>
        <v>47837.676919703008</v>
      </c>
      <c r="S692">
        <f t="shared" si="332"/>
        <v>4.7837676919703006E-5</v>
      </c>
      <c r="T692" s="41">
        <f t="shared" si="333"/>
        <v>2.7472534878762901E-4</v>
      </c>
      <c r="U692" s="42">
        <f t="shared" si="352"/>
        <v>8.5847103116253029E-2</v>
      </c>
      <c r="V692" s="42">
        <f t="shared" si="353"/>
        <v>0.59364308642699881</v>
      </c>
      <c r="W692" s="42">
        <f t="shared" si="354"/>
        <v>0.58945226234437675</v>
      </c>
      <c r="X692" s="42">
        <f t="shared" si="355"/>
        <v>4.1908240826220577E-3</v>
      </c>
      <c r="Y692" s="42">
        <f t="shared" si="329"/>
        <v>4.2248265352018456E-3</v>
      </c>
      <c r="Z692" s="10">
        <f t="shared" si="356"/>
        <v>15.378364442328051</v>
      </c>
      <c r="AA692">
        <f t="shared" si="334"/>
        <v>4915823.7613253407</v>
      </c>
      <c r="AB692" s="10">
        <f t="shared" si="335"/>
        <v>4.915823761325341</v>
      </c>
      <c r="AC692" s="10">
        <f t="shared" si="336"/>
        <v>4.8148237613253411</v>
      </c>
      <c r="AD692" s="3">
        <f t="shared" si="337"/>
        <v>698.30656436915751</v>
      </c>
      <c r="AI692" s="94">
        <f t="shared" si="338"/>
        <v>0.58945226234437675</v>
      </c>
    </row>
    <row r="693" spans="2:35">
      <c r="B693" s="39">
        <f t="shared" si="339"/>
        <v>665</v>
      </c>
      <c r="C693" s="42">
        <f t="shared" si="340"/>
        <v>7.8938848920869304</v>
      </c>
      <c r="D693" s="10">
        <f t="shared" si="341"/>
        <v>2.0061151079130966</v>
      </c>
      <c r="E693" s="40">
        <f t="shared" si="342"/>
        <v>32.787769784173804</v>
      </c>
      <c r="F693" s="40">
        <f t="shared" si="343"/>
        <v>36.799999999999997</v>
      </c>
      <c r="G693" s="3">
        <f t="shared" si="344"/>
        <v>216.84892086330478</v>
      </c>
      <c r="H693" s="3">
        <f t="shared" si="345"/>
        <v>107.82541057508477</v>
      </c>
      <c r="I693">
        <f t="shared" si="330"/>
        <v>1.0782541057508477E-4</v>
      </c>
      <c r="J693" s="4">
        <f t="shared" si="346"/>
        <v>855.92522783814559</v>
      </c>
      <c r="K693" s="40">
        <f t="shared" si="347"/>
        <v>7.9380660205519709</v>
      </c>
      <c r="L693" s="40">
        <f t="shared" si="331"/>
        <v>0</v>
      </c>
      <c r="M693" s="10">
        <f t="shared" si="348"/>
        <v>4.915823761325341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13.727747058177513</v>
      </c>
      <c r="Q693" s="42">
        <f t="shared" si="350"/>
        <v>0.58352733428388015</v>
      </c>
      <c r="R693" s="4">
        <f t="shared" si="351"/>
        <v>47551.684787077815</v>
      </c>
      <c r="S693">
        <f t="shared" si="332"/>
        <v>4.7551684787077818E-5</v>
      </c>
      <c r="T693" s="41">
        <f t="shared" si="333"/>
        <v>2.7501134092025424E-4</v>
      </c>
      <c r="U693" s="42">
        <f t="shared" si="352"/>
        <v>8.5333875934650485E-2</v>
      </c>
      <c r="V693" s="42">
        <f t="shared" si="353"/>
        <v>0.59352603491298817</v>
      </c>
      <c r="W693" s="42">
        <f t="shared" si="354"/>
        <v>0.58934403069151275</v>
      </c>
      <c r="X693" s="42">
        <f t="shared" si="355"/>
        <v>4.1820042214754105E-3</v>
      </c>
      <c r="Y693" s="42">
        <f t="shared" si="329"/>
        <v>4.2284427510269063E-3</v>
      </c>
      <c r="Z693" s="10">
        <f t="shared" si="356"/>
        <v>15.375521376236767</v>
      </c>
      <c r="AA693">
        <f t="shared" si="334"/>
        <v>4914933.6236112379</v>
      </c>
      <c r="AB693" s="10">
        <f t="shared" si="335"/>
        <v>4.9149336236112378</v>
      </c>
      <c r="AC693" s="10">
        <f t="shared" si="336"/>
        <v>4.8139336236112378</v>
      </c>
      <c r="AD693" s="3">
        <f t="shared" si="337"/>
        <v>698.17746535333401</v>
      </c>
      <c r="AI693" s="94">
        <f t="shared" si="338"/>
        <v>0.58934403069151275</v>
      </c>
    </row>
    <row r="694" spans="2:35">
      <c r="B694" s="39">
        <f t="shared" si="339"/>
        <v>666</v>
      </c>
      <c r="C694" s="42">
        <f t="shared" si="340"/>
        <v>7.9057553956840536</v>
      </c>
      <c r="D694" s="10">
        <f t="shared" si="341"/>
        <v>1.9942446043159734</v>
      </c>
      <c r="E694" s="40">
        <f t="shared" si="342"/>
        <v>32.81151079136805</v>
      </c>
      <c r="F694" s="40">
        <f t="shared" si="343"/>
        <v>36.799999999999997</v>
      </c>
      <c r="G694" s="3">
        <f t="shared" si="344"/>
        <v>216.7539568345278</v>
      </c>
      <c r="H694" s="3">
        <f t="shared" si="345"/>
        <v>107.82541057508477</v>
      </c>
      <c r="I694">
        <f t="shared" si="330"/>
        <v>1.0782541057508477E-4</v>
      </c>
      <c r="J694" s="4">
        <f t="shared" si="346"/>
        <v>857.14840143381434</v>
      </c>
      <c r="K694" s="40">
        <f t="shared" si="347"/>
        <v>7.9494100403812951</v>
      </c>
      <c r="L694" s="40">
        <f t="shared" si="331"/>
        <v>0</v>
      </c>
      <c r="M694" s="10">
        <f t="shared" si="348"/>
        <v>4.9149336236112378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13.726954050069137</v>
      </c>
      <c r="Q694" s="42">
        <f t="shared" si="350"/>
        <v>0.5843920930318024</v>
      </c>
      <c r="R694" s="4">
        <f t="shared" si="351"/>
        <v>47265.732896769608</v>
      </c>
      <c r="S694">
        <f t="shared" si="332"/>
        <v>4.7265732896769609E-5</v>
      </c>
      <c r="T694" s="41">
        <f t="shared" si="333"/>
        <v>2.7529729281056245E-4</v>
      </c>
      <c r="U694" s="42">
        <f t="shared" si="352"/>
        <v>8.48207209698979E-2</v>
      </c>
      <c r="V694" s="42">
        <f t="shared" si="353"/>
        <v>0.59340823782996355</v>
      </c>
      <c r="W694" s="42">
        <f t="shared" si="354"/>
        <v>0.58923507606008607</v>
      </c>
      <c r="X694" s="42">
        <f t="shared" si="355"/>
        <v>4.1731617698774759E-3</v>
      </c>
      <c r="Y694" s="42">
        <f t="shared" si="329"/>
        <v>4.2320515291739023E-3</v>
      </c>
      <c r="Z694" s="10">
        <f t="shared" si="356"/>
        <v>15.372659447421668</v>
      </c>
      <c r="AA694">
        <f t="shared" si="334"/>
        <v>4914037.5801526606</v>
      </c>
      <c r="AB694" s="10">
        <f t="shared" si="335"/>
        <v>4.9140375801526606</v>
      </c>
      <c r="AC694" s="10">
        <f t="shared" si="336"/>
        <v>4.8130375801526606</v>
      </c>
      <c r="AD694" s="3">
        <f t="shared" si="337"/>
        <v>698.0475098118435</v>
      </c>
      <c r="AI694" s="94">
        <f t="shared" si="338"/>
        <v>0.58923507606008607</v>
      </c>
    </row>
    <row r="695" spans="2:35">
      <c r="B695" s="39">
        <f t="shared" si="339"/>
        <v>667</v>
      </c>
      <c r="C695" s="42">
        <f t="shared" si="340"/>
        <v>7.9176258992811768</v>
      </c>
      <c r="D695" s="10">
        <f t="shared" si="341"/>
        <v>1.9823741007188502</v>
      </c>
      <c r="E695" s="40">
        <f t="shared" si="342"/>
        <v>32.835251798562297</v>
      </c>
      <c r="F695" s="40">
        <f t="shared" si="343"/>
        <v>36.799999999999997</v>
      </c>
      <c r="G695" s="3">
        <f t="shared" si="344"/>
        <v>216.65899280575081</v>
      </c>
      <c r="H695" s="3">
        <f t="shared" si="345"/>
        <v>107.82541057508477</v>
      </c>
      <c r="I695">
        <f t="shared" si="330"/>
        <v>1.0782541057508477E-4</v>
      </c>
      <c r="J695" s="4">
        <f t="shared" si="346"/>
        <v>858.37246038593457</v>
      </c>
      <c r="K695" s="40">
        <f t="shared" si="347"/>
        <v>7.9607622712292159</v>
      </c>
      <c r="L695" s="40">
        <f t="shared" si="331"/>
        <v>0</v>
      </c>
      <c r="M695" s="10">
        <f t="shared" si="348"/>
        <v>4.9140375801526606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13.726155681848986</v>
      </c>
      <c r="Q695" s="42">
        <f t="shared" si="350"/>
        <v>0.58525690207755876</v>
      </c>
      <c r="R695" s="4">
        <f t="shared" si="351"/>
        <v>46979.821501009406</v>
      </c>
      <c r="S695">
        <f t="shared" si="332"/>
        <v>4.6979821501009408E-5</v>
      </c>
      <c r="T695" s="41">
        <f t="shared" si="333"/>
        <v>2.7558320420632262E-4</v>
      </c>
      <c r="U695" s="42">
        <f t="shared" si="352"/>
        <v>8.4307638674636434E-2</v>
      </c>
      <c r="V695" s="42">
        <f t="shared" si="353"/>
        <v>0.59328969531386255</v>
      </c>
      <c r="W695" s="42">
        <f t="shared" si="354"/>
        <v>0.58912539855375767</v>
      </c>
      <c r="X695" s="42">
        <f t="shared" si="355"/>
        <v>4.1642967601048797E-3</v>
      </c>
      <c r="Y695" s="42">
        <f t="shared" si="329"/>
        <v>4.2356528506812549E-3</v>
      </c>
      <c r="Z695" s="10">
        <f t="shared" si="356"/>
        <v>15.369778658608389</v>
      </c>
      <c r="AA695">
        <f t="shared" si="334"/>
        <v>4913135.6318029808</v>
      </c>
      <c r="AB695" s="10">
        <f t="shared" si="335"/>
        <v>4.9131356318029811</v>
      </c>
      <c r="AC695" s="10">
        <f t="shared" si="336"/>
        <v>4.8121356318029811</v>
      </c>
      <c r="AD695" s="3">
        <f t="shared" si="337"/>
        <v>697.91669786845262</v>
      </c>
      <c r="AI695" s="94">
        <f t="shared" si="338"/>
        <v>0.58912539855375767</v>
      </c>
    </row>
    <row r="696" spans="2:35">
      <c r="B696" s="39">
        <f t="shared" si="339"/>
        <v>668</v>
      </c>
      <c r="C696" s="42">
        <f t="shared" si="340"/>
        <v>7.9294964028782999</v>
      </c>
      <c r="D696" s="10">
        <f t="shared" si="341"/>
        <v>1.9705035971217271</v>
      </c>
      <c r="E696" s="40">
        <f t="shared" si="342"/>
        <v>32.858992805756543</v>
      </c>
      <c r="F696" s="40">
        <f t="shared" si="343"/>
        <v>36.799999999999997</v>
      </c>
      <c r="G696" s="3">
        <f t="shared" si="344"/>
        <v>216.56402877697383</v>
      </c>
      <c r="H696" s="3">
        <f t="shared" si="345"/>
        <v>107.82541057508477</v>
      </c>
      <c r="I696">
        <f t="shared" si="330"/>
        <v>1.0782541057508477E-4</v>
      </c>
      <c r="J696" s="4">
        <f t="shared" si="346"/>
        <v>859.59740469450628</v>
      </c>
      <c r="K696" s="40">
        <f t="shared" si="347"/>
        <v>7.9721227130957342</v>
      </c>
      <c r="L696" s="40">
        <f t="shared" si="331"/>
        <v>0</v>
      </c>
      <c r="M696" s="10">
        <f t="shared" si="348"/>
        <v>4.9131356318029811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13.725351952287113</v>
      </c>
      <c r="Q696" s="42">
        <f t="shared" si="350"/>
        <v>0.58612176176482855</v>
      </c>
      <c r="R696" s="4">
        <f t="shared" si="351"/>
        <v>46693.950852028269</v>
      </c>
      <c r="S696">
        <f t="shared" si="332"/>
        <v>4.6693950852028267E-5</v>
      </c>
      <c r="T696" s="41">
        <f t="shared" si="333"/>
        <v>2.758690748553038E-4</v>
      </c>
      <c r="U696" s="42">
        <f t="shared" si="352"/>
        <v>8.3794629501507331E-2</v>
      </c>
      <c r="V696" s="42">
        <f t="shared" si="353"/>
        <v>0.59317040750110761</v>
      </c>
      <c r="W696" s="42">
        <f t="shared" si="354"/>
        <v>0.58901499827698223</v>
      </c>
      <c r="X696" s="42">
        <f t="shared" si="355"/>
        <v>4.1554092241253837E-3</v>
      </c>
      <c r="Y696" s="42">
        <f t="shared" si="329"/>
        <v>4.2392466966033101E-3</v>
      </c>
      <c r="Z696" s="10">
        <f t="shared" si="356"/>
        <v>15.366879012541871</v>
      </c>
      <c r="AA696">
        <f t="shared" si="334"/>
        <v>4912227.7794216126</v>
      </c>
      <c r="AB696" s="10">
        <f t="shared" si="335"/>
        <v>4.9122277794216123</v>
      </c>
      <c r="AC696" s="10">
        <f t="shared" si="336"/>
        <v>4.8112277794216123</v>
      </c>
      <c r="AD696" s="3">
        <f t="shared" si="337"/>
        <v>697.78502964780455</v>
      </c>
      <c r="AI696" s="94">
        <f t="shared" si="338"/>
        <v>0.58901499827698223</v>
      </c>
    </row>
    <row r="697" spans="2:35">
      <c r="B697" s="39">
        <f t="shared" si="339"/>
        <v>669</v>
      </c>
      <c r="C697" s="42">
        <f t="shared" si="340"/>
        <v>7.9413669064754231</v>
      </c>
      <c r="D697" s="10">
        <f t="shared" si="341"/>
        <v>1.9586330935246039</v>
      </c>
      <c r="E697" s="40">
        <f t="shared" si="342"/>
        <v>32.882733812950789</v>
      </c>
      <c r="F697" s="40">
        <f t="shared" si="343"/>
        <v>36.799999999999997</v>
      </c>
      <c r="G697" s="3">
        <f t="shared" si="344"/>
        <v>216.46906474819684</v>
      </c>
      <c r="H697" s="3">
        <f t="shared" si="345"/>
        <v>107.82541057508477</v>
      </c>
      <c r="I697">
        <f t="shared" si="330"/>
        <v>1.0782541057508477E-4</v>
      </c>
      <c r="J697" s="4">
        <f t="shared" si="346"/>
        <v>860.82323435952935</v>
      </c>
      <c r="K697" s="40">
        <f t="shared" si="347"/>
        <v>7.9834913659808482</v>
      </c>
      <c r="L697" s="40">
        <f t="shared" si="331"/>
        <v>0</v>
      </c>
      <c r="M697" s="10">
        <f t="shared" si="348"/>
        <v>4.9122277794216123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13.72454286014519</v>
      </c>
      <c r="Q697" s="42">
        <f t="shared" si="350"/>
        <v>0.58698667243748881</v>
      </c>
      <c r="R697" s="4">
        <f t="shared" si="351"/>
        <v>46408.121202057293</v>
      </c>
      <c r="S697">
        <f t="shared" si="332"/>
        <v>4.6408121202057295E-5</v>
      </c>
      <c r="T697" s="41">
        <f t="shared" si="333"/>
        <v>2.7615490450527474E-4</v>
      </c>
      <c r="U697" s="42">
        <f t="shared" si="352"/>
        <v>8.3281693903151918E-2</v>
      </c>
      <c r="V697" s="42">
        <f t="shared" si="353"/>
        <v>0.59305037452913645</v>
      </c>
      <c r="W697" s="42">
        <f t="shared" si="354"/>
        <v>0.58890387533495347</v>
      </c>
      <c r="X697" s="42">
        <f t="shared" si="355"/>
        <v>4.1464991941829732E-3</v>
      </c>
      <c r="Y697" s="42">
        <f t="shared" si="329"/>
        <v>4.2428330480105362E-3</v>
      </c>
      <c r="Z697" s="10">
        <f t="shared" si="356"/>
        <v>15.363960511986834</v>
      </c>
      <c r="AA697">
        <f t="shared" si="334"/>
        <v>4911314.0238741664</v>
      </c>
      <c r="AB697" s="10">
        <f t="shared" si="335"/>
        <v>4.9113140238741666</v>
      </c>
      <c r="AC697" s="10">
        <f t="shared" si="336"/>
        <v>4.8103140238741666</v>
      </c>
      <c r="AD697" s="3">
        <f t="shared" si="337"/>
        <v>697.65250527544106</v>
      </c>
      <c r="AI697" s="94">
        <f t="shared" si="338"/>
        <v>0.58890387533495347</v>
      </c>
    </row>
    <row r="698" spans="2:35">
      <c r="B698" s="39">
        <f t="shared" si="339"/>
        <v>670</v>
      </c>
      <c r="C698" s="42">
        <f t="shared" si="340"/>
        <v>7.9532374100725463</v>
      </c>
      <c r="D698" s="10">
        <f t="shared" si="341"/>
        <v>1.9467625899274807</v>
      </c>
      <c r="E698" s="40">
        <f t="shared" si="342"/>
        <v>32.906474820145036</v>
      </c>
      <c r="F698" s="40">
        <f t="shared" si="343"/>
        <v>36.799999999999997</v>
      </c>
      <c r="G698" s="3">
        <f t="shared" si="344"/>
        <v>216.37410071941986</v>
      </c>
      <c r="H698" s="3">
        <f t="shared" si="345"/>
        <v>107.82541057508477</v>
      </c>
      <c r="I698">
        <f t="shared" si="330"/>
        <v>1.0782541057508477E-4</v>
      </c>
      <c r="J698" s="4">
        <f t="shared" si="346"/>
        <v>862.04994938100401</v>
      </c>
      <c r="K698" s="40">
        <f t="shared" si="347"/>
        <v>7.9948682298845606</v>
      </c>
      <c r="L698" s="40">
        <f t="shared" si="331"/>
        <v>0</v>
      </c>
      <c r="M698" s="10">
        <f t="shared" si="348"/>
        <v>4.9113140238741666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13.723728404176642</v>
      </c>
      <c r="Q698" s="42">
        <f t="shared" si="350"/>
        <v>0.58785163443961574</v>
      </c>
      <c r="R698" s="4">
        <f t="shared" si="351"/>
        <v>46122.33280332743</v>
      </c>
      <c r="S698">
        <f t="shared" si="332"/>
        <v>4.6122332803327428E-5</v>
      </c>
      <c r="T698" s="41">
        <f t="shared" si="333"/>
        <v>2.764406929040046E-4</v>
      </c>
      <c r="U698" s="42">
        <f t="shared" si="352"/>
        <v>8.2768832332211231E-2</v>
      </c>
      <c r="V698" s="42">
        <f t="shared" si="353"/>
        <v>0.59292959653668553</v>
      </c>
      <c r="W698" s="42">
        <f t="shared" si="354"/>
        <v>0.588792029833624</v>
      </c>
      <c r="X698" s="42">
        <f t="shared" si="355"/>
        <v>4.1375667030615348E-3</v>
      </c>
      <c r="Y698" s="42">
        <f t="shared" si="329"/>
        <v>4.2464118859899501E-3</v>
      </c>
      <c r="Z698" s="10">
        <f t="shared" si="356"/>
        <v>15.361023159729012</v>
      </c>
      <c r="AA698">
        <f t="shared" si="334"/>
        <v>4910394.3660328286</v>
      </c>
      <c r="AB698" s="10">
        <f t="shared" si="335"/>
        <v>4.9103943660328282</v>
      </c>
      <c r="AC698" s="10">
        <f t="shared" si="336"/>
        <v>4.8093943660328282</v>
      </c>
      <c r="AD698" s="3">
        <f t="shared" si="337"/>
        <v>697.51912487785762</v>
      </c>
      <c r="AI698" s="94">
        <f t="shared" si="338"/>
        <v>0.588792029833624</v>
      </c>
    </row>
    <row r="699" spans="2:35">
      <c r="B699" s="39">
        <f t="shared" si="339"/>
        <v>671</v>
      </c>
      <c r="C699" s="42">
        <f t="shared" si="340"/>
        <v>7.9651079136696694</v>
      </c>
      <c r="D699" s="10">
        <f t="shared" si="341"/>
        <v>1.9348920863303576</v>
      </c>
      <c r="E699" s="40">
        <f t="shared" si="342"/>
        <v>32.930215827339282</v>
      </c>
      <c r="F699" s="40">
        <f t="shared" si="343"/>
        <v>36.799999999999997</v>
      </c>
      <c r="G699" s="3">
        <f t="shared" si="344"/>
        <v>216.27913669064287</v>
      </c>
      <c r="H699" s="3">
        <f t="shared" si="345"/>
        <v>107.82541057508477</v>
      </c>
      <c r="I699">
        <f t="shared" si="330"/>
        <v>1.0782541057508477E-4</v>
      </c>
      <c r="J699" s="4">
        <f t="shared" si="346"/>
        <v>863.27754975893015</v>
      </c>
      <c r="K699" s="40">
        <f t="shared" si="347"/>
        <v>8.0062533048068705</v>
      </c>
      <c r="L699" s="40">
        <f t="shared" si="331"/>
        <v>0</v>
      </c>
      <c r="M699" s="10">
        <f t="shared" si="348"/>
        <v>4.9103943660328282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13.722908583126967</v>
      </c>
      <c r="Q699" s="42">
        <f t="shared" si="350"/>
        <v>0.58871664811548607</v>
      </c>
      <c r="R699" s="4">
        <f t="shared" si="351"/>
        <v>45836.585908069814</v>
      </c>
      <c r="S699">
        <f t="shared" si="332"/>
        <v>4.5836585908069816E-5</v>
      </c>
      <c r="T699" s="41">
        <f t="shared" si="333"/>
        <v>2.767264397992622E-4</v>
      </c>
      <c r="U699" s="42">
        <f t="shared" si="352"/>
        <v>8.2256045241326681E-2</v>
      </c>
      <c r="V699" s="42">
        <f t="shared" si="353"/>
        <v>0.59280807366266441</v>
      </c>
      <c r="W699" s="42">
        <f t="shared" si="354"/>
        <v>0.58867946187975095</v>
      </c>
      <c r="X699" s="42">
        <f t="shared" si="355"/>
        <v>4.1286117829134605E-3</v>
      </c>
      <c r="Y699" s="42">
        <f t="shared" si="329"/>
        <v>4.2499831916445298E-3</v>
      </c>
      <c r="Z699" s="10">
        <f t="shared" si="356"/>
        <v>15.358066958572785</v>
      </c>
      <c r="AA699">
        <f t="shared" si="334"/>
        <v>4909468.8067756239</v>
      </c>
      <c r="AB699" s="10">
        <f t="shared" si="335"/>
        <v>4.9094688067756236</v>
      </c>
      <c r="AC699" s="10">
        <f t="shared" si="336"/>
        <v>4.8084688067756236</v>
      </c>
      <c r="AD699" s="3">
        <f t="shared" si="337"/>
        <v>697.38488858239646</v>
      </c>
      <c r="AI699" s="94">
        <f t="shared" si="338"/>
        <v>0.58867946187975095</v>
      </c>
    </row>
    <row r="700" spans="2:35">
      <c r="B700" s="39">
        <f t="shared" si="339"/>
        <v>672</v>
      </c>
      <c r="C700" s="42">
        <f t="shared" si="340"/>
        <v>7.9769784172667926</v>
      </c>
      <c r="D700" s="10">
        <f t="shared" si="341"/>
        <v>1.9230215827332344</v>
      </c>
      <c r="E700" s="40">
        <f t="shared" si="342"/>
        <v>32.953956834533528</v>
      </c>
      <c r="F700" s="40">
        <f t="shared" si="343"/>
        <v>36.799999999999997</v>
      </c>
      <c r="G700" s="3">
        <f t="shared" si="344"/>
        <v>216.18417266186589</v>
      </c>
      <c r="H700" s="3">
        <f t="shared" si="345"/>
        <v>107.82541057508477</v>
      </c>
      <c r="I700">
        <f t="shared" si="330"/>
        <v>1.0782541057508477E-4</v>
      </c>
      <c r="J700" s="4">
        <f t="shared" si="346"/>
        <v>864.50603549330754</v>
      </c>
      <c r="K700" s="40">
        <f t="shared" si="347"/>
        <v>8.0176465907477752</v>
      </c>
      <c r="L700" s="40">
        <f t="shared" si="331"/>
        <v>0</v>
      </c>
      <c r="M700" s="10">
        <f t="shared" si="348"/>
        <v>4.9094688067756236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13.722083395733076</v>
      </c>
      <c r="Q700" s="42">
        <f t="shared" si="350"/>
        <v>0.58958171380957847</v>
      </c>
      <c r="R700" s="4">
        <f t="shared" si="351"/>
        <v>45550.88076851549</v>
      </c>
      <c r="S700">
        <f t="shared" si="332"/>
        <v>4.555088076851549E-5</v>
      </c>
      <c r="T700" s="41">
        <f t="shared" si="333"/>
        <v>2.7701214493881657E-4</v>
      </c>
      <c r="U700" s="42">
        <f t="shared" si="352"/>
        <v>8.1743333083139469E-2</v>
      </c>
      <c r="V700" s="42">
        <f t="shared" si="353"/>
        <v>0.5926858060475253</v>
      </c>
      <c r="W700" s="42">
        <f t="shared" si="354"/>
        <v>0.5885661715808066</v>
      </c>
      <c r="X700" s="42">
        <f t="shared" si="355"/>
        <v>4.1196344667187024E-3</v>
      </c>
      <c r="Y700" s="42">
        <f t="shared" si="329"/>
        <v>4.2535469460938885E-3</v>
      </c>
      <c r="Z700" s="10">
        <f t="shared" si="356"/>
        <v>15.35509191134333</v>
      </c>
      <c r="AA700">
        <f t="shared" si="334"/>
        <v>4908537.3469870901</v>
      </c>
      <c r="AB700" s="10">
        <f t="shared" si="335"/>
        <v>4.9085373469870897</v>
      </c>
      <c r="AC700" s="10">
        <f t="shared" si="336"/>
        <v>4.8075373469870897</v>
      </c>
      <c r="AD700" s="3">
        <f t="shared" si="337"/>
        <v>697.24979651734441</v>
      </c>
      <c r="AI700" s="94">
        <f t="shared" si="338"/>
        <v>0.5885661715808066</v>
      </c>
    </row>
    <row r="701" spans="2:35">
      <c r="B701" s="39">
        <f t="shared" si="339"/>
        <v>673</v>
      </c>
      <c r="C701" s="42">
        <f t="shared" si="340"/>
        <v>7.9888489208639157</v>
      </c>
      <c r="D701" s="10">
        <f t="shared" si="341"/>
        <v>1.9111510791361113</v>
      </c>
      <c r="E701" s="40">
        <f t="shared" si="342"/>
        <v>32.977697841727775</v>
      </c>
      <c r="F701" s="40">
        <f t="shared" si="343"/>
        <v>36.799999999999997</v>
      </c>
      <c r="G701" s="3">
        <f t="shared" si="344"/>
        <v>216.0892086330889</v>
      </c>
      <c r="H701" s="3">
        <f t="shared" si="345"/>
        <v>107.82541057508477</v>
      </c>
      <c r="I701">
        <f t="shared" si="330"/>
        <v>1.0782541057508477E-4</v>
      </c>
      <c r="J701" s="4">
        <f t="shared" si="346"/>
        <v>865.73540658413663</v>
      </c>
      <c r="K701" s="40">
        <f t="shared" si="347"/>
        <v>8.0290480877072792</v>
      </c>
      <c r="L701" s="40">
        <f t="shared" si="331"/>
        <v>0</v>
      </c>
      <c r="M701" s="10">
        <f t="shared" si="348"/>
        <v>4.9085373469870897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13.721252840723873</v>
      </c>
      <c r="Q701" s="42">
        <f t="shared" si="350"/>
        <v>0.59044683186657487</v>
      </c>
      <c r="R701" s="4">
        <f t="shared" si="351"/>
        <v>45265.217636895424</v>
      </c>
      <c r="S701">
        <f t="shared" si="332"/>
        <v>4.5265217636895425E-5</v>
      </c>
      <c r="T701" s="41">
        <f t="shared" si="333"/>
        <v>2.772978080704366E-4</v>
      </c>
      <c r="U701" s="42">
        <f t="shared" si="352"/>
        <v>8.1230696310290673E-2</v>
      </c>
      <c r="V701" s="42">
        <f t="shared" si="353"/>
        <v>0.59256279383257127</v>
      </c>
      <c r="W701" s="42">
        <f t="shared" si="354"/>
        <v>0.58845215904505999</v>
      </c>
      <c r="X701" s="42">
        <f t="shared" si="355"/>
        <v>4.1106347875112803E-3</v>
      </c>
      <c r="Y701" s="42">
        <f t="shared" si="329"/>
        <v>4.2571031304742823E-3</v>
      </c>
      <c r="Z701" s="10">
        <f t="shared" si="356"/>
        <v>15.352098020886386</v>
      </c>
      <c r="AA701">
        <f t="shared" si="334"/>
        <v>4907599.9875582019</v>
      </c>
      <c r="AB701" s="10">
        <f t="shared" si="335"/>
        <v>4.9075999875582017</v>
      </c>
      <c r="AC701" s="10">
        <f t="shared" si="336"/>
        <v>4.8065999875582017</v>
      </c>
      <c r="AD701" s="3">
        <f t="shared" si="337"/>
        <v>697.11384881192191</v>
      </c>
      <c r="AI701" s="94">
        <f t="shared" si="338"/>
        <v>0.58845215904505999</v>
      </c>
    </row>
    <row r="702" spans="2:35">
      <c r="B702" s="39">
        <f t="shared" si="339"/>
        <v>674</v>
      </c>
      <c r="C702" s="42">
        <f t="shared" si="340"/>
        <v>8.0007194244610389</v>
      </c>
      <c r="D702" s="10">
        <f t="shared" si="341"/>
        <v>1.8992805755389881</v>
      </c>
      <c r="E702" s="40">
        <f t="shared" si="342"/>
        <v>33.001438848922021</v>
      </c>
      <c r="F702" s="40">
        <f t="shared" si="343"/>
        <v>36.799999999999997</v>
      </c>
      <c r="G702" s="3">
        <f t="shared" si="344"/>
        <v>215.99424460431192</v>
      </c>
      <c r="H702" s="3">
        <f t="shared" si="345"/>
        <v>107.82541057508477</v>
      </c>
      <c r="I702">
        <f t="shared" si="330"/>
        <v>1.0782541057508477E-4</v>
      </c>
      <c r="J702" s="4">
        <f t="shared" si="346"/>
        <v>866.96566303141697</v>
      </c>
      <c r="K702" s="40">
        <f t="shared" si="347"/>
        <v>8.0404577956853771</v>
      </c>
      <c r="L702" s="40">
        <f t="shared" si="331"/>
        <v>0</v>
      </c>
      <c r="M702" s="10">
        <f t="shared" si="348"/>
        <v>4.9075999875582017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13.720416916820184</v>
      </c>
      <c r="Q702" s="42">
        <f t="shared" si="350"/>
        <v>0.59131200263136197</v>
      </c>
      <c r="R702" s="4">
        <f t="shared" si="351"/>
        <v>44979.59676544075</v>
      </c>
      <c r="S702">
        <f t="shared" si="332"/>
        <v>4.4979596765440752E-5</v>
      </c>
      <c r="T702" s="41">
        <f t="shared" si="333"/>
        <v>2.7758342894189131E-4</v>
      </c>
      <c r="U702" s="42">
        <f t="shared" si="352"/>
        <v>8.0718135375421704E-2</v>
      </c>
      <c r="V702" s="42">
        <f t="shared" si="353"/>
        <v>0.59243903715944846</v>
      </c>
      <c r="W702" s="42">
        <f t="shared" si="354"/>
        <v>0.58833742438156833</v>
      </c>
      <c r="X702" s="42">
        <f t="shared" si="355"/>
        <v>4.1016127778801259E-3</v>
      </c>
      <c r="Y702" s="42">
        <f t="shared" si="329"/>
        <v>4.2606517259381818E-3</v>
      </c>
      <c r="Z702" s="10">
        <f t="shared" si="356"/>
        <v>15.349085290066421</v>
      </c>
      <c r="AA702">
        <f t="shared" si="334"/>
        <v>4906656.7293857969</v>
      </c>
      <c r="AB702" s="10">
        <f t="shared" si="335"/>
        <v>4.906656729385797</v>
      </c>
      <c r="AC702" s="10">
        <f t="shared" si="336"/>
        <v>4.805656729385797</v>
      </c>
      <c r="AD702" s="3">
        <f t="shared" si="337"/>
        <v>696.97704559619967</v>
      </c>
      <c r="AI702" s="94">
        <f t="shared" si="338"/>
        <v>0.58833742438156833</v>
      </c>
    </row>
    <row r="703" spans="2:35">
      <c r="B703" s="39">
        <f t="shared" si="339"/>
        <v>675</v>
      </c>
      <c r="C703" s="42">
        <f t="shared" si="340"/>
        <v>8.0125899280581621</v>
      </c>
      <c r="D703" s="10">
        <f t="shared" si="341"/>
        <v>1.8874100719418649</v>
      </c>
      <c r="E703" s="40">
        <f t="shared" si="342"/>
        <v>33.025179856116267</v>
      </c>
      <c r="F703" s="40">
        <f t="shared" si="343"/>
        <v>36.799999999999997</v>
      </c>
      <c r="G703" s="3">
        <f t="shared" si="344"/>
        <v>215.89928057553493</v>
      </c>
      <c r="H703" s="3">
        <f t="shared" si="345"/>
        <v>107.82541057508477</v>
      </c>
      <c r="I703">
        <f t="shared" si="330"/>
        <v>1.0782541057508477E-4</v>
      </c>
      <c r="J703" s="4">
        <f t="shared" si="346"/>
        <v>868.1968048351489</v>
      </c>
      <c r="K703" s="40">
        <f t="shared" si="347"/>
        <v>8.0518757146820743</v>
      </c>
      <c r="L703" s="40">
        <f t="shared" si="331"/>
        <v>0</v>
      </c>
      <c r="M703" s="10">
        <f t="shared" si="348"/>
        <v>4.906656729385797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13.719575622734231</v>
      </c>
      <c r="Q703" s="42">
        <f t="shared" si="350"/>
        <v>0.59217722644903259</v>
      </c>
      <c r="R703" s="4">
        <f t="shared" si="351"/>
        <v>44694.018406382456</v>
      </c>
      <c r="S703">
        <f t="shared" si="332"/>
        <v>4.4694018406382459E-5</v>
      </c>
      <c r="T703" s="41">
        <f t="shared" si="333"/>
        <v>2.7786900730094959E-4</v>
      </c>
      <c r="U703" s="42">
        <f t="shared" si="352"/>
        <v>8.0205650731173639E-2</v>
      </c>
      <c r="V703" s="42">
        <f t="shared" si="353"/>
        <v>0.59231453617144803</v>
      </c>
      <c r="W703" s="42">
        <f t="shared" si="354"/>
        <v>0.58822196770010615</v>
      </c>
      <c r="X703" s="42">
        <f t="shared" si="355"/>
        <v>4.0925684713418731E-3</v>
      </c>
      <c r="Y703" s="42">
        <f t="shared" si="329"/>
        <v>4.2641927136550344E-3</v>
      </c>
      <c r="Z703" s="10">
        <f t="shared" si="356"/>
        <v>15.346053721769142</v>
      </c>
      <c r="AA703">
        <f t="shared" si="334"/>
        <v>4905707.5733733643</v>
      </c>
      <c r="AB703" s="10">
        <f t="shared" si="335"/>
        <v>4.9057075733733644</v>
      </c>
      <c r="AC703" s="10">
        <f t="shared" si="336"/>
        <v>4.8047075733733644</v>
      </c>
      <c r="AD703" s="3">
        <f t="shared" si="337"/>
        <v>696.83938700121314</v>
      </c>
      <c r="AI703" s="94">
        <f t="shared" si="338"/>
        <v>0.58822196770010615</v>
      </c>
    </row>
    <row r="704" spans="2:35">
      <c r="B704" s="39">
        <f t="shared" si="339"/>
        <v>676</v>
      </c>
      <c r="C704" s="42">
        <f t="shared" si="340"/>
        <v>8.0244604316552852</v>
      </c>
      <c r="D704" s="10">
        <f t="shared" si="341"/>
        <v>1.8755395683447418</v>
      </c>
      <c r="E704" s="40">
        <f t="shared" si="342"/>
        <v>33.048920863310514</v>
      </c>
      <c r="F704" s="40">
        <f t="shared" si="343"/>
        <v>36.799999999999997</v>
      </c>
      <c r="G704" s="3">
        <f t="shared" si="344"/>
        <v>215.80431654675795</v>
      </c>
      <c r="H704" s="3">
        <f t="shared" si="345"/>
        <v>107.82541057508477</v>
      </c>
      <c r="I704">
        <f t="shared" si="330"/>
        <v>1.0782541057508477E-4</v>
      </c>
      <c r="J704" s="4">
        <f t="shared" si="346"/>
        <v>869.4288319953323</v>
      </c>
      <c r="K704" s="40">
        <f t="shared" si="347"/>
        <v>8.063301844697369</v>
      </c>
      <c r="L704" s="40">
        <f t="shared" si="331"/>
        <v>0</v>
      </c>
      <c r="M704" s="10">
        <f t="shared" si="348"/>
        <v>4.9057075733733644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13.718728957170322</v>
      </c>
      <c r="Q704" s="42">
        <f t="shared" si="350"/>
        <v>0.59304250366488709</v>
      </c>
      <c r="R704" s="4">
        <f t="shared" si="351"/>
        <v>44408.482811951602</v>
      </c>
      <c r="S704">
        <f t="shared" si="332"/>
        <v>4.4408482811951605E-5</v>
      </c>
      <c r="T704" s="41">
        <f t="shared" si="333"/>
        <v>2.7815454289538042E-4</v>
      </c>
      <c r="U704" s="42">
        <f t="shared" si="352"/>
        <v>7.9693242830187735E-2</v>
      </c>
      <c r="V704" s="42">
        <f t="shared" si="353"/>
        <v>0.59218929101222029</v>
      </c>
      <c r="W704" s="42">
        <f t="shared" si="354"/>
        <v>0.58810578911126243</v>
      </c>
      <c r="X704" s="42">
        <f t="shared" si="355"/>
        <v>4.0835019009578533E-3</v>
      </c>
      <c r="Y704" s="42">
        <f t="shared" si="329"/>
        <v>4.2677260748108315E-3</v>
      </c>
      <c r="Z704" s="10">
        <f t="shared" si="356"/>
        <v>15.343003318899632</v>
      </c>
      <c r="AA704">
        <f t="shared" si="334"/>
        <v>4904752.5204304578</v>
      </c>
      <c r="AB704" s="10">
        <f t="shared" si="335"/>
        <v>4.9047525204304581</v>
      </c>
      <c r="AC704" s="10">
        <f t="shared" si="336"/>
        <v>4.8037525204304581</v>
      </c>
      <c r="AD704" s="3">
        <f t="shared" si="337"/>
        <v>696.70087315887713</v>
      </c>
      <c r="AI704" s="94">
        <f t="shared" si="338"/>
        <v>0.58810578911126243</v>
      </c>
    </row>
    <row r="705" spans="2:35">
      <c r="B705" s="39">
        <f t="shared" si="339"/>
        <v>677</v>
      </c>
      <c r="C705" s="42">
        <f t="shared" si="340"/>
        <v>8.0363309352524084</v>
      </c>
      <c r="D705" s="10">
        <f t="shared" si="341"/>
        <v>1.8636690647476186</v>
      </c>
      <c r="E705" s="40">
        <f t="shared" si="342"/>
        <v>33.07266187050476</v>
      </c>
      <c r="F705" s="40">
        <f t="shared" si="343"/>
        <v>36.799999999999997</v>
      </c>
      <c r="G705" s="3">
        <f t="shared" si="344"/>
        <v>215.70935251798096</v>
      </c>
      <c r="H705" s="3">
        <f t="shared" si="345"/>
        <v>107.82541057508477</v>
      </c>
      <c r="I705">
        <f t="shared" si="330"/>
        <v>1.0782541057508477E-4</v>
      </c>
      <c r="J705" s="4">
        <f t="shared" si="346"/>
        <v>870.6617445119673</v>
      </c>
      <c r="K705" s="40">
        <f t="shared" si="347"/>
        <v>8.0747361857312612</v>
      </c>
      <c r="L705" s="40">
        <f t="shared" si="331"/>
        <v>0</v>
      </c>
      <c r="M705" s="10">
        <f t="shared" si="348"/>
        <v>4.9047525204304581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13.717876918824325</v>
      </c>
      <c r="Q705" s="42">
        <f t="shared" si="350"/>
        <v>0.59390783462443475</v>
      </c>
      <c r="R705" s="4">
        <f t="shared" si="351"/>
        <v>44122.990234379235</v>
      </c>
      <c r="S705">
        <f t="shared" si="332"/>
        <v>4.4122990234379238E-5</v>
      </c>
      <c r="T705" s="41">
        <f t="shared" si="333"/>
        <v>2.7844003547295278E-4</v>
      </c>
      <c r="U705" s="42">
        <f t="shared" si="352"/>
        <v>7.9180912125105252E-2</v>
      </c>
      <c r="V705" s="42">
        <f t="shared" si="353"/>
        <v>0.59206330182650246</v>
      </c>
      <c r="W705" s="42">
        <f t="shared" si="354"/>
        <v>0.58798888872636823</v>
      </c>
      <c r="X705" s="42">
        <f t="shared" si="355"/>
        <v>4.0744131001342332E-3</v>
      </c>
      <c r="Y705" s="42">
        <f t="shared" si="329"/>
        <v>4.2712517906083646E-3</v>
      </c>
      <c r="Z705" s="10">
        <f t="shared" si="356"/>
        <v>15.339934084383017</v>
      </c>
      <c r="AA705">
        <f t="shared" si="334"/>
        <v>4903791.5714729074</v>
      </c>
      <c r="AB705" s="10">
        <f t="shared" si="335"/>
        <v>4.9037915714729072</v>
      </c>
      <c r="AC705" s="10">
        <f t="shared" si="336"/>
        <v>4.8027915714729073</v>
      </c>
      <c r="AD705" s="3">
        <f t="shared" si="337"/>
        <v>696.56150420201698</v>
      </c>
      <c r="AI705" s="94">
        <f t="shared" si="338"/>
        <v>0.58798888872636823</v>
      </c>
    </row>
    <row r="706" spans="2:35">
      <c r="B706" s="39">
        <f t="shared" si="339"/>
        <v>678</v>
      </c>
      <c r="C706" s="42">
        <f t="shared" si="340"/>
        <v>8.0482014388495315</v>
      </c>
      <c r="D706" s="10">
        <f t="shared" si="341"/>
        <v>1.8517985611504955</v>
      </c>
      <c r="E706" s="40">
        <f t="shared" si="342"/>
        <v>33.096402877699006</v>
      </c>
      <c r="F706" s="40">
        <f t="shared" si="343"/>
        <v>36.799999999999997</v>
      </c>
      <c r="G706" s="3">
        <f t="shared" si="344"/>
        <v>215.61438848920398</v>
      </c>
      <c r="H706" s="3">
        <f t="shared" si="345"/>
        <v>107.82541057508477</v>
      </c>
      <c r="I706">
        <f t="shared" si="330"/>
        <v>1.0782541057508477E-4</v>
      </c>
      <c r="J706" s="4">
        <f t="shared" si="346"/>
        <v>871.89554238505355</v>
      </c>
      <c r="K706" s="40">
        <f t="shared" si="347"/>
        <v>8.0861787377837491</v>
      </c>
      <c r="L706" s="40">
        <f t="shared" si="331"/>
        <v>0</v>
      </c>
      <c r="M706" s="10">
        <f t="shared" si="348"/>
        <v>4.9037915714729072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13.717019506383828</v>
      </c>
      <c r="Q706" s="42">
        <f t="shared" si="350"/>
        <v>0.59477321967339514</v>
      </c>
      <c r="R706" s="4">
        <f t="shared" si="351"/>
        <v>43837.540925896443</v>
      </c>
      <c r="S706">
        <f t="shared" si="332"/>
        <v>4.3837540925896442E-5</v>
      </c>
      <c r="T706" s="41">
        <f t="shared" si="333"/>
        <v>2.787254847814356E-4</v>
      </c>
      <c r="U706" s="42">
        <f t="shared" si="352"/>
        <v>7.8668659068567459E-2</v>
      </c>
      <c r="V706" s="42">
        <f t="shared" si="353"/>
        <v>0.59193656875997236</v>
      </c>
      <c r="W706" s="42">
        <f t="shared" si="354"/>
        <v>0.58787126665752321</v>
      </c>
      <c r="X706" s="42">
        <f t="shared" si="355"/>
        <v>4.0653021024491531E-3</v>
      </c>
      <c r="Y706" s="42">
        <f t="shared" si="329"/>
        <v>4.2747698422673317E-3</v>
      </c>
      <c r="Z706" s="10">
        <f t="shared" si="356"/>
        <v>15.336846021164588</v>
      </c>
      <c r="AA706">
        <f t="shared" si="334"/>
        <v>4902824.7274228577</v>
      </c>
      <c r="AB706" s="10">
        <f t="shared" si="335"/>
        <v>4.9028247274228578</v>
      </c>
      <c r="AC706" s="10">
        <f t="shared" si="336"/>
        <v>4.8018247274228578</v>
      </c>
      <c r="AD706" s="3">
        <f t="shared" si="337"/>
        <v>696.42128026437388</v>
      </c>
      <c r="AI706" s="94">
        <f t="shared" si="338"/>
        <v>0.58787126665752321</v>
      </c>
    </row>
    <row r="707" spans="2:35">
      <c r="B707" s="39">
        <f t="shared" si="339"/>
        <v>679</v>
      </c>
      <c r="C707" s="42">
        <f t="shared" si="340"/>
        <v>8.0600719424466547</v>
      </c>
      <c r="D707" s="10">
        <f t="shared" si="341"/>
        <v>1.8399280575533723</v>
      </c>
      <c r="E707" s="40">
        <f t="shared" si="342"/>
        <v>33.120143884893253</v>
      </c>
      <c r="F707" s="40">
        <f t="shared" si="343"/>
        <v>36.799999999999997</v>
      </c>
      <c r="G707" s="3">
        <f t="shared" si="344"/>
        <v>215.51942446042699</v>
      </c>
      <c r="H707" s="3">
        <f t="shared" si="345"/>
        <v>107.82541057508477</v>
      </c>
      <c r="I707">
        <f t="shared" si="330"/>
        <v>1.0782541057508477E-4</v>
      </c>
      <c r="J707" s="4">
        <f t="shared" si="346"/>
        <v>873.13022561459138</v>
      </c>
      <c r="K707" s="40">
        <f t="shared" si="347"/>
        <v>8.0976295008548345</v>
      </c>
      <c r="L707" s="40">
        <f t="shared" si="331"/>
        <v>0</v>
      </c>
      <c r="M707" s="10">
        <f t="shared" si="348"/>
        <v>4.9028247274228578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13.716156718528181</v>
      </c>
      <c r="Q707" s="42">
        <f t="shared" si="350"/>
        <v>0.59563865915769965</v>
      </c>
      <c r="R707" s="4">
        <f t="shared" si="351"/>
        <v>43552.135138734229</v>
      </c>
      <c r="S707">
        <f t="shared" si="332"/>
        <v>4.3552135138734227E-5</v>
      </c>
      <c r="T707" s="41">
        <f t="shared" si="333"/>
        <v>2.7901089056859782E-4</v>
      </c>
      <c r="U707" s="42">
        <f t="shared" si="352"/>
        <v>7.8156484113215519E-2</v>
      </c>
      <c r="V707" s="42">
        <f t="shared" si="353"/>
        <v>0.59180909195925879</v>
      </c>
      <c r="W707" s="42">
        <f t="shared" si="354"/>
        <v>0.58775292301759952</v>
      </c>
      <c r="X707" s="42">
        <f t="shared" si="355"/>
        <v>4.0561689416592772E-3</v>
      </c>
      <c r="Y707" s="42">
        <f t="shared" si="329"/>
        <v>4.2782802110244529E-3</v>
      </c>
      <c r="Z707" s="10">
        <f t="shared" si="356"/>
        <v>15.333739132209937</v>
      </c>
      <c r="AA707">
        <f t="shared" si="334"/>
        <v>4901851.9892088072</v>
      </c>
      <c r="AB707" s="10">
        <f t="shared" si="335"/>
        <v>4.901851989208807</v>
      </c>
      <c r="AC707" s="10">
        <f t="shared" si="336"/>
        <v>4.8008519892088071</v>
      </c>
      <c r="AD707" s="3">
        <f t="shared" si="337"/>
        <v>696.28020148061023</v>
      </c>
      <c r="AI707" s="94">
        <f t="shared" si="338"/>
        <v>0.58775292301759952</v>
      </c>
    </row>
    <row r="708" spans="2:35">
      <c r="B708" s="39">
        <f t="shared" si="339"/>
        <v>680</v>
      </c>
      <c r="C708" s="42">
        <f t="shared" si="340"/>
        <v>8.0719424460437779</v>
      </c>
      <c r="D708" s="10">
        <f t="shared" si="341"/>
        <v>1.8280575539562491</v>
      </c>
      <c r="E708" s="40">
        <f t="shared" si="342"/>
        <v>33.143884892087499</v>
      </c>
      <c r="F708" s="40">
        <f t="shared" si="343"/>
        <v>36.799999999999997</v>
      </c>
      <c r="G708" s="3">
        <f t="shared" si="344"/>
        <v>215.42446043165</v>
      </c>
      <c r="H708" s="3">
        <f t="shared" si="345"/>
        <v>107.82541057508477</v>
      </c>
      <c r="I708">
        <f t="shared" si="330"/>
        <v>1.0782541057508477E-4</v>
      </c>
      <c r="J708" s="4">
        <f t="shared" si="346"/>
        <v>874.36579420058058</v>
      </c>
      <c r="K708" s="40">
        <f t="shared" si="347"/>
        <v>8.1090884749445173</v>
      </c>
      <c r="L708" s="40">
        <f t="shared" si="331"/>
        <v>0</v>
      </c>
      <c r="M708" s="10">
        <f t="shared" si="348"/>
        <v>4.901851989208807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13.715288553928509</v>
      </c>
      <c r="Q708" s="42">
        <f t="shared" si="350"/>
        <v>0.59650415342349272</v>
      </c>
      <c r="R708" s="4">
        <f t="shared" si="351"/>
        <v>43266.773125123633</v>
      </c>
      <c r="S708">
        <f t="shared" si="332"/>
        <v>4.3266773125123636E-5</v>
      </c>
      <c r="T708" s="41">
        <f t="shared" si="333"/>
        <v>2.7929625258220841E-4</v>
      </c>
      <c r="U708" s="42">
        <f t="shared" si="352"/>
        <v>7.7644387711690604E-2</v>
      </c>
      <c r="V708" s="42">
        <f t="shared" si="353"/>
        <v>0.59168087157188265</v>
      </c>
      <c r="W708" s="42">
        <f t="shared" si="354"/>
        <v>0.58763385792024725</v>
      </c>
      <c r="X708" s="42">
        <f t="shared" si="355"/>
        <v>4.0470136516354005E-3</v>
      </c>
      <c r="Y708" s="42">
        <f t="shared" si="329"/>
        <v>4.2817828781335299E-3</v>
      </c>
      <c r="Z708" s="10">
        <f t="shared" si="356"/>
        <v>15.330613420504898</v>
      </c>
      <c r="AA708">
        <f t="shared" si="334"/>
        <v>4900873.3577655917</v>
      </c>
      <c r="AB708" s="10">
        <f t="shared" si="335"/>
        <v>4.9008733577655921</v>
      </c>
      <c r="AC708" s="10">
        <f t="shared" si="336"/>
        <v>4.7998733577655921</v>
      </c>
      <c r="AD708" s="3">
        <f t="shared" si="337"/>
        <v>696.13826798630771</v>
      </c>
      <c r="AI708" s="94">
        <f t="shared" si="338"/>
        <v>0.58763385792024725</v>
      </c>
    </row>
    <row r="709" spans="2:35">
      <c r="B709" s="39">
        <f t="shared" si="339"/>
        <v>681</v>
      </c>
      <c r="C709" s="42">
        <f t="shared" si="340"/>
        <v>8.083812949640901</v>
      </c>
      <c r="D709" s="10">
        <f t="shared" si="341"/>
        <v>1.816187050359126</v>
      </c>
      <c r="E709" s="40">
        <f t="shared" si="342"/>
        <v>33.167625899281745</v>
      </c>
      <c r="F709" s="40">
        <f t="shared" si="343"/>
        <v>36.799999999999997</v>
      </c>
      <c r="G709" s="3">
        <f t="shared" si="344"/>
        <v>215.32949640287302</v>
      </c>
      <c r="H709" s="3">
        <f t="shared" si="345"/>
        <v>107.82541057508477</v>
      </c>
      <c r="I709">
        <f t="shared" si="330"/>
        <v>1.0782541057508477E-4</v>
      </c>
      <c r="J709" s="4">
        <f t="shared" si="346"/>
        <v>875.60224814302137</v>
      </c>
      <c r="K709" s="40">
        <f t="shared" si="347"/>
        <v>8.1205556600527977</v>
      </c>
      <c r="L709" s="40">
        <f t="shared" si="331"/>
        <v>0</v>
      </c>
      <c r="M709" s="10">
        <f t="shared" si="348"/>
        <v>4.9008733577655921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13.714415011247684</v>
      </c>
      <c r="Q709" s="42">
        <f t="shared" si="350"/>
        <v>0.59736970281713353</v>
      </c>
      <c r="R709" s="4">
        <f t="shared" si="351"/>
        <v>42981.455137295714</v>
      </c>
      <c r="S709">
        <f t="shared" si="332"/>
        <v>4.2981455137295711E-5</v>
      </c>
      <c r="T709" s="41">
        <f t="shared" si="333"/>
        <v>2.7958157057003631E-4</v>
      </c>
      <c r="U709" s="42">
        <f t="shared" si="352"/>
        <v>7.7132370316634016E-2</v>
      </c>
      <c r="V709" s="42">
        <f t="shared" si="353"/>
        <v>0.591551907745971</v>
      </c>
      <c r="W709" s="42">
        <f t="shared" si="354"/>
        <v>0.5875140714798921</v>
      </c>
      <c r="X709" s="42">
        <f t="shared" si="355"/>
        <v>4.037836266078898E-3</v>
      </c>
      <c r="Y709" s="42">
        <f t="shared" si="329"/>
        <v>4.2852778248652556E-3</v>
      </c>
      <c r="Z709" s="10">
        <f t="shared" si="356"/>
        <v>15.327468889054604</v>
      </c>
      <c r="AA709">
        <f t="shared" si="334"/>
        <v>4899888.8340340937</v>
      </c>
      <c r="AB709" s="10">
        <f t="shared" si="335"/>
        <v>4.899888834034094</v>
      </c>
      <c r="AC709" s="10">
        <f t="shared" si="336"/>
        <v>4.7988888340340941</v>
      </c>
      <c r="AD709" s="3">
        <f t="shared" si="337"/>
        <v>695.99547991792508</v>
      </c>
      <c r="AI709" s="94">
        <f t="shared" si="338"/>
        <v>0.5875140714798921</v>
      </c>
    </row>
    <row r="710" spans="2:35">
      <c r="B710" s="39">
        <f t="shared" si="339"/>
        <v>682</v>
      </c>
      <c r="C710" s="42">
        <f t="shared" si="340"/>
        <v>8.0956834532380242</v>
      </c>
      <c r="D710" s="10">
        <f t="shared" si="341"/>
        <v>1.8043165467620028</v>
      </c>
      <c r="E710" s="40">
        <f t="shared" si="342"/>
        <v>33.191366906475992</v>
      </c>
      <c r="F710" s="40">
        <f t="shared" si="343"/>
        <v>36.799999999999997</v>
      </c>
      <c r="G710" s="3">
        <f t="shared" si="344"/>
        <v>215.23453237409603</v>
      </c>
      <c r="H710" s="3">
        <f t="shared" si="345"/>
        <v>107.82541057508477</v>
      </c>
      <c r="I710">
        <f t="shared" si="330"/>
        <v>1.0782541057508477E-4</v>
      </c>
      <c r="J710" s="4">
        <f t="shared" si="346"/>
        <v>876.83958744191352</v>
      </c>
      <c r="K710" s="40">
        <f t="shared" si="347"/>
        <v>8.1320310561796738</v>
      </c>
      <c r="L710" s="40">
        <f t="shared" si="331"/>
        <v>0</v>
      </c>
      <c r="M710" s="10">
        <f t="shared" si="348"/>
        <v>4.899888834034094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13.713536089140058</v>
      </c>
      <c r="Q710" s="42">
        <f t="shared" si="350"/>
        <v>0.59823530768519695</v>
      </c>
      <c r="R710" s="4">
        <f t="shared" si="351"/>
        <v>42696.181427481548</v>
      </c>
      <c r="S710">
        <f t="shared" si="332"/>
        <v>4.2696181427481551E-5</v>
      </c>
      <c r="T710" s="41">
        <f t="shared" si="333"/>
        <v>2.7986684427985049E-4</v>
      </c>
      <c r="U710" s="42">
        <f t="shared" si="352"/>
        <v>7.6620432380687012E-2</v>
      </c>
      <c r="V710" s="42">
        <f t="shared" si="353"/>
        <v>0.59142220063103568</v>
      </c>
      <c r="W710" s="42">
        <f t="shared" si="354"/>
        <v>0.58739356381170016</v>
      </c>
      <c r="X710" s="42">
        <f t="shared" si="355"/>
        <v>4.0286368193355182E-3</v>
      </c>
      <c r="Y710" s="42">
        <f t="shared" si="329"/>
        <v>4.2887650325077317E-3</v>
      </c>
      <c r="Z710" s="10">
        <f t="shared" si="356"/>
        <v>15.324305540885069</v>
      </c>
      <c r="AA710">
        <f t="shared" si="334"/>
        <v>4898898.4189617271</v>
      </c>
      <c r="AB710" s="10">
        <f t="shared" si="335"/>
        <v>4.8988984189617266</v>
      </c>
      <c r="AC710" s="10">
        <f t="shared" si="336"/>
        <v>4.7978984189617266</v>
      </c>
      <c r="AD710" s="3">
        <f t="shared" si="337"/>
        <v>695.85183741286835</v>
      </c>
      <c r="AI710" s="94">
        <f t="shared" si="338"/>
        <v>0.58739356381170016</v>
      </c>
    </row>
    <row r="711" spans="2:35">
      <c r="B711" s="39">
        <f t="shared" si="339"/>
        <v>683</v>
      </c>
      <c r="C711" s="42">
        <f t="shared" si="340"/>
        <v>8.1075539568351473</v>
      </c>
      <c r="D711" s="10">
        <f t="shared" si="341"/>
        <v>1.7924460431648797</v>
      </c>
      <c r="E711" s="40">
        <f t="shared" si="342"/>
        <v>33.215107913670238</v>
      </c>
      <c r="F711" s="40">
        <f t="shared" si="343"/>
        <v>36.799999999999997</v>
      </c>
      <c r="G711" s="3">
        <f t="shared" si="344"/>
        <v>215.13956834531905</v>
      </c>
      <c r="H711" s="3">
        <f t="shared" si="345"/>
        <v>107.82541057508477</v>
      </c>
      <c r="I711">
        <f t="shared" si="330"/>
        <v>1.0782541057508477E-4</v>
      </c>
      <c r="J711" s="4">
        <f t="shared" si="346"/>
        <v>878.07781209725727</v>
      </c>
      <c r="K711" s="40">
        <f t="shared" si="347"/>
        <v>8.1435146633251474</v>
      </c>
      <c r="L711" s="40">
        <f t="shared" si="331"/>
        <v>0</v>
      </c>
      <c r="M711" s="10">
        <f t="shared" si="348"/>
        <v>4.8988984189617266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13.712651786251881</v>
      </c>
      <c r="Q711" s="42">
        <f t="shared" si="350"/>
        <v>0.59910096837447546</v>
      </c>
      <c r="R711" s="4">
        <f t="shared" si="351"/>
        <v>42410.952247912115</v>
      </c>
      <c r="S711">
        <f t="shared" si="332"/>
        <v>4.2410952247912117E-5</v>
      </c>
      <c r="T711" s="41">
        <f t="shared" si="333"/>
        <v>2.801520734594199E-4</v>
      </c>
      <c r="U711" s="42">
        <f t="shared" si="352"/>
        <v>7.6108574356490669E-2</v>
      </c>
      <c r="V711" s="42">
        <f t="shared" si="353"/>
        <v>0.59129175037733583</v>
      </c>
      <c r="W711" s="42">
        <f t="shared" si="354"/>
        <v>0.58727233503163678</v>
      </c>
      <c r="X711" s="42">
        <f t="shared" si="355"/>
        <v>4.0194153456990511E-3</v>
      </c>
      <c r="Y711" s="42">
        <f t="shared" si="329"/>
        <v>4.2922444823663862E-3</v>
      </c>
      <c r="Z711" s="10">
        <f t="shared" si="356"/>
        <v>15.321123379042628</v>
      </c>
      <c r="AA711">
        <f t="shared" si="334"/>
        <v>4897902.1135022733</v>
      </c>
      <c r="AB711" s="10">
        <f t="shared" si="335"/>
        <v>4.8979021135022736</v>
      </c>
      <c r="AC711" s="10">
        <f t="shared" si="336"/>
        <v>4.7969021135022736</v>
      </c>
      <c r="AD711" s="3">
        <f t="shared" si="337"/>
        <v>695.70734060946677</v>
      </c>
      <c r="AI711" s="94">
        <f t="shared" si="338"/>
        <v>0.58727233503163678</v>
      </c>
    </row>
    <row r="712" spans="2:35">
      <c r="B712" s="39">
        <f t="shared" si="339"/>
        <v>684</v>
      </c>
      <c r="C712" s="42">
        <f t="shared" si="340"/>
        <v>8.1194244604322705</v>
      </c>
      <c r="D712" s="10">
        <f t="shared" si="341"/>
        <v>1.7805755395677565</v>
      </c>
      <c r="E712" s="40">
        <f t="shared" si="342"/>
        <v>33.238848920864484</v>
      </c>
      <c r="F712" s="40">
        <f t="shared" si="343"/>
        <v>36.799999999999997</v>
      </c>
      <c r="G712" s="3">
        <f t="shared" si="344"/>
        <v>215.04460431654206</v>
      </c>
      <c r="H712" s="3">
        <f t="shared" si="345"/>
        <v>107.82541057508477</v>
      </c>
      <c r="I712">
        <f t="shared" si="330"/>
        <v>1.0782541057508477E-4</v>
      </c>
      <c r="J712" s="4">
        <f t="shared" si="346"/>
        <v>879.31692210905248</v>
      </c>
      <c r="K712" s="40">
        <f t="shared" si="347"/>
        <v>8.1550064814892185</v>
      </c>
      <c r="L712" s="40">
        <f t="shared" si="331"/>
        <v>0</v>
      </c>
      <c r="M712" s="10">
        <f t="shared" si="348"/>
        <v>4.8979021135022736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13.711762101221149</v>
      </c>
      <c r="Q712" s="42">
        <f t="shared" si="350"/>
        <v>0.59996668523198027</v>
      </c>
      <c r="R712" s="4">
        <f t="shared" si="351"/>
        <v>42125.767850818527</v>
      </c>
      <c r="S712">
        <f t="shared" si="332"/>
        <v>4.2125767850818526E-5</v>
      </c>
      <c r="T712" s="41">
        <f t="shared" si="333"/>
        <v>2.8043725785651351E-4</v>
      </c>
      <c r="U712" s="42">
        <f t="shared" si="352"/>
        <v>7.5596796696686383E-2</v>
      </c>
      <c r="V712" s="42">
        <f t="shared" si="353"/>
        <v>0.59116055713567361</v>
      </c>
      <c r="W712" s="42">
        <f t="shared" si="354"/>
        <v>0.58715038525644647</v>
      </c>
      <c r="X712" s="42">
        <f t="shared" si="355"/>
        <v>4.0101718792271424E-3</v>
      </c>
      <c r="Y712" s="42">
        <f t="shared" si="329"/>
        <v>4.2957161557637246E-3</v>
      </c>
      <c r="Z712" s="10">
        <f t="shared" si="356"/>
        <v>15.317922406592777</v>
      </c>
      <c r="AA712">
        <f t="shared" si="334"/>
        <v>4896899.9186155098</v>
      </c>
      <c r="AB712" s="10">
        <f t="shared" si="335"/>
        <v>4.8968999186155093</v>
      </c>
      <c r="AC712" s="10">
        <f t="shared" si="336"/>
        <v>4.7958999186155093</v>
      </c>
      <c r="AD712" s="3">
        <f t="shared" si="337"/>
        <v>695.56198964691953</v>
      </c>
      <c r="AI712" s="94">
        <f t="shared" si="338"/>
        <v>0.58715038525644647</v>
      </c>
    </row>
    <row r="713" spans="2:35">
      <c r="B713" s="39">
        <f t="shared" si="339"/>
        <v>685</v>
      </c>
      <c r="C713" s="42">
        <f t="shared" si="340"/>
        <v>8.1312949640293937</v>
      </c>
      <c r="D713" s="10">
        <f t="shared" si="341"/>
        <v>1.7687050359706333</v>
      </c>
      <c r="E713" s="40">
        <f t="shared" si="342"/>
        <v>33.26258992805873</v>
      </c>
      <c r="F713" s="40">
        <f t="shared" si="343"/>
        <v>36.799999999999997</v>
      </c>
      <c r="G713" s="3">
        <f t="shared" si="344"/>
        <v>214.94964028776508</v>
      </c>
      <c r="H713" s="3">
        <f t="shared" si="345"/>
        <v>107.82541057508477</v>
      </c>
      <c r="I713">
        <f t="shared" si="330"/>
        <v>1.0782541057508477E-4</v>
      </c>
      <c r="J713" s="4">
        <f t="shared" si="346"/>
        <v>880.55691747729907</v>
      </c>
      <c r="K713" s="40">
        <f t="shared" si="347"/>
        <v>8.166506510671887</v>
      </c>
      <c r="L713" s="40">
        <f t="shared" si="331"/>
        <v>0</v>
      </c>
      <c r="M713" s="10">
        <f t="shared" si="348"/>
        <v>4.8968999186155093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13.710867032677251</v>
      </c>
      <c r="Q713" s="42">
        <f t="shared" si="350"/>
        <v>0.60083245860494294</v>
      </c>
      <c r="R713" s="4">
        <f t="shared" si="351"/>
        <v>41840.628488431801</v>
      </c>
      <c r="S713">
        <f t="shared" si="332"/>
        <v>4.1840628488431802E-5</v>
      </c>
      <c r="T713" s="41">
        <f t="shared" si="333"/>
        <v>2.8072239721890026E-4</v>
      </c>
      <c r="U713" s="42">
        <f t="shared" si="352"/>
        <v>7.5085099853915274E-2</v>
      </c>
      <c r="V713" s="42">
        <f t="shared" si="353"/>
        <v>0.59102862105828358</v>
      </c>
      <c r="W713" s="42">
        <f t="shared" si="354"/>
        <v>0.58702771460360803</v>
      </c>
      <c r="X713" s="42">
        <f t="shared" si="355"/>
        <v>4.0009064546755457E-3</v>
      </c>
      <c r="Y713" s="42">
        <f t="shared" si="329"/>
        <v>4.2991800340398973E-3</v>
      </c>
      <c r="Z713" s="10">
        <f t="shared" si="356"/>
        <v>15.314702626621933</v>
      </c>
      <c r="AA713">
        <f t="shared" si="334"/>
        <v>4895891.8352677654</v>
      </c>
      <c r="AB713" s="10">
        <f t="shared" si="335"/>
        <v>4.8958918352677658</v>
      </c>
      <c r="AC713" s="10">
        <f t="shared" si="336"/>
        <v>4.7948918352677659</v>
      </c>
      <c r="AD713" s="3">
        <f t="shared" si="337"/>
        <v>695.41578466537567</v>
      </c>
      <c r="AI713" s="94">
        <f t="shared" si="338"/>
        <v>0.58702771460360803</v>
      </c>
    </row>
    <row r="714" spans="2:35">
      <c r="B714" s="39">
        <f t="shared" si="339"/>
        <v>686</v>
      </c>
      <c r="C714" s="42">
        <f t="shared" si="340"/>
        <v>8.1431654676265168</v>
      </c>
      <c r="D714" s="10">
        <f t="shared" si="341"/>
        <v>1.7568345323735102</v>
      </c>
      <c r="E714" s="40">
        <f t="shared" si="342"/>
        <v>33.286330935252977</v>
      </c>
      <c r="F714" s="40">
        <f t="shared" si="343"/>
        <v>36.799999999999997</v>
      </c>
      <c r="G714" s="3">
        <f t="shared" si="344"/>
        <v>214.85467625898809</v>
      </c>
      <c r="H714" s="3">
        <f t="shared" si="345"/>
        <v>107.82541057508477</v>
      </c>
      <c r="I714">
        <f t="shared" si="330"/>
        <v>1.0782541057508477E-4</v>
      </c>
      <c r="J714" s="4">
        <f t="shared" si="346"/>
        <v>881.79779820199701</v>
      </c>
      <c r="K714" s="40">
        <f t="shared" si="347"/>
        <v>8.1780147508731496</v>
      </c>
      <c r="L714" s="40">
        <f t="shared" si="331"/>
        <v>0</v>
      </c>
      <c r="M714" s="10">
        <f t="shared" si="348"/>
        <v>4.8958918352677658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13.709966579241462</v>
      </c>
      <c r="Q714" s="42">
        <f t="shared" si="350"/>
        <v>0.60169828884081655</v>
      </c>
      <c r="R714" s="4">
        <f t="shared" si="351"/>
        <v>41555.534412983012</v>
      </c>
      <c r="S714">
        <f t="shared" si="332"/>
        <v>4.1555534412983014E-5</v>
      </c>
      <c r="T714" s="41">
        <f t="shared" si="333"/>
        <v>2.8100749129434901E-4</v>
      </c>
      <c r="U714" s="42">
        <f t="shared" si="352"/>
        <v>7.4573484280818655E-2</v>
      </c>
      <c r="V714" s="42">
        <f t="shared" si="353"/>
        <v>0.59089594229797948</v>
      </c>
      <c r="W714" s="42">
        <f t="shared" si="354"/>
        <v>0.58690432319140218</v>
      </c>
      <c r="X714" s="42">
        <f t="shared" si="355"/>
        <v>3.9916191065773043E-3</v>
      </c>
      <c r="Y714" s="42">
        <f t="shared" si="329"/>
        <v>4.3026360985524625E-3</v>
      </c>
      <c r="Z714" s="10">
        <f t="shared" si="356"/>
        <v>15.311464042236327</v>
      </c>
      <c r="AA714">
        <f t="shared" si="334"/>
        <v>4894877.8644315712</v>
      </c>
      <c r="AB714" s="10">
        <f t="shared" si="335"/>
        <v>4.8948778644315709</v>
      </c>
      <c r="AC714" s="10">
        <f t="shared" si="336"/>
        <v>4.7938778644315709</v>
      </c>
      <c r="AD714" s="3">
        <f t="shared" si="337"/>
        <v>695.26872580588417</v>
      </c>
      <c r="AI714" s="94">
        <f t="shared" si="338"/>
        <v>0.58690432319140218</v>
      </c>
    </row>
    <row r="715" spans="2:35">
      <c r="B715" s="39">
        <f t="shared" si="339"/>
        <v>687</v>
      </c>
      <c r="C715" s="42">
        <f t="shared" si="340"/>
        <v>8.15503597122364</v>
      </c>
      <c r="D715" s="10">
        <f t="shared" si="341"/>
        <v>1.744964028776387</v>
      </c>
      <c r="E715" s="40">
        <f t="shared" si="342"/>
        <v>33.310071942447223</v>
      </c>
      <c r="F715" s="40">
        <f t="shared" si="343"/>
        <v>36.799999999999997</v>
      </c>
      <c r="G715" s="3">
        <f t="shared" si="344"/>
        <v>214.75971223021111</v>
      </c>
      <c r="H715" s="3">
        <f t="shared" si="345"/>
        <v>107.82541057508477</v>
      </c>
      <c r="I715">
        <f t="shared" si="330"/>
        <v>1.0782541057508477E-4</v>
      </c>
      <c r="J715" s="4">
        <f t="shared" si="346"/>
        <v>883.03956428314666</v>
      </c>
      <c r="K715" s="40">
        <f t="shared" si="347"/>
        <v>8.1895312020930131</v>
      </c>
      <c r="L715" s="40">
        <f t="shared" si="331"/>
        <v>0</v>
      </c>
      <c r="M715" s="10">
        <f t="shared" si="348"/>
        <v>4.8948778644315709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13.709060739526604</v>
      </c>
      <c r="Q715" s="42">
        <f t="shared" si="350"/>
        <v>0.60256417628727721</v>
      </c>
      <c r="R715" s="4">
        <f t="shared" si="351"/>
        <v>41270.485876703133</v>
      </c>
      <c r="S715">
        <f t="shared" si="332"/>
        <v>4.1270485876703132E-5</v>
      </c>
      <c r="T715" s="41">
        <f t="shared" si="333"/>
        <v>2.8129253983062892E-4</v>
      </c>
      <c r="U715" s="42">
        <f t="shared" si="352"/>
        <v>7.4061950430037604E-2</v>
      </c>
      <c r="V715" s="42">
        <f t="shared" si="353"/>
        <v>0.59076252100889459</v>
      </c>
      <c r="W715" s="42">
        <f t="shared" si="354"/>
        <v>0.58678021113886836</v>
      </c>
      <c r="X715" s="42">
        <f t="shared" si="355"/>
        <v>3.9823098700262349E-3</v>
      </c>
      <c r="Y715" s="42">
        <f t="shared" si="329"/>
        <v>4.3060843306768348E-3</v>
      </c>
      <c r="Z715" s="10">
        <f t="shared" si="356"/>
        <v>15.308206656563314</v>
      </c>
      <c r="AA715">
        <f t="shared" si="334"/>
        <v>4893858.0070860758</v>
      </c>
      <c r="AB715" s="10">
        <f t="shared" si="335"/>
        <v>4.8938580070860755</v>
      </c>
      <c r="AC715" s="10">
        <f t="shared" si="336"/>
        <v>4.7928580070860756</v>
      </c>
      <c r="AD715" s="3">
        <f t="shared" si="337"/>
        <v>695.12081321045332</v>
      </c>
      <c r="AI715" s="94">
        <f t="shared" si="338"/>
        <v>0.58678021113886836</v>
      </c>
    </row>
    <row r="716" spans="2:35">
      <c r="B716" s="39">
        <f t="shared" si="339"/>
        <v>688</v>
      </c>
      <c r="C716" s="42">
        <f t="shared" si="340"/>
        <v>8.1669064748207632</v>
      </c>
      <c r="D716" s="10">
        <f t="shared" si="341"/>
        <v>1.7330935251792638</v>
      </c>
      <c r="E716" s="40">
        <f t="shared" si="342"/>
        <v>33.333812949641469</v>
      </c>
      <c r="F716" s="40">
        <f t="shared" si="343"/>
        <v>36.799999999999997</v>
      </c>
      <c r="G716" s="3">
        <f t="shared" si="344"/>
        <v>214.66474820143412</v>
      </c>
      <c r="H716" s="3">
        <f t="shared" si="345"/>
        <v>107.82541057508477</v>
      </c>
      <c r="I716">
        <f t="shared" si="330"/>
        <v>1.0782541057508477E-4</v>
      </c>
      <c r="J716" s="4">
        <f t="shared" si="346"/>
        <v>884.28221572074767</v>
      </c>
      <c r="K716" s="40">
        <f t="shared" si="347"/>
        <v>8.2010558643314724</v>
      </c>
      <c r="L716" s="40">
        <f t="shared" si="331"/>
        <v>0</v>
      </c>
      <c r="M716" s="10">
        <f t="shared" si="348"/>
        <v>4.8938580070860755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13.708149512137428</v>
      </c>
      <c r="Q716" s="42">
        <f t="shared" si="350"/>
        <v>0.60343012129222573</v>
      </c>
      <c r="R716" s="4">
        <f t="shared" si="351"/>
        <v>40985.483131823297</v>
      </c>
      <c r="S716">
        <f t="shared" si="332"/>
        <v>4.09854831318233E-5</v>
      </c>
      <c r="T716" s="41">
        <f t="shared" si="333"/>
        <v>2.8157754257550875E-4</v>
      </c>
      <c r="U716" s="42">
        <f t="shared" si="352"/>
        <v>7.3550498754213489E-2</v>
      </c>
      <c r="V716" s="42">
        <f t="shared" si="353"/>
        <v>0.59062835734530295</v>
      </c>
      <c r="W716" s="42">
        <f t="shared" si="354"/>
        <v>0.58665537856585659</v>
      </c>
      <c r="X716" s="42">
        <f t="shared" si="355"/>
        <v>3.9729787794463567E-3</v>
      </c>
      <c r="Y716" s="42">
        <f t="shared" si="329"/>
        <v>4.3095247118056625E-3</v>
      </c>
      <c r="Z716" s="10">
        <f t="shared" si="356"/>
        <v>15.304930472748929</v>
      </c>
      <c r="AA716">
        <f t="shared" si="334"/>
        <v>4892832.2642162703</v>
      </c>
      <c r="AB716" s="10">
        <f t="shared" si="335"/>
        <v>4.8928322642162705</v>
      </c>
      <c r="AC716" s="10">
        <f t="shared" si="336"/>
        <v>4.7918322642162705</v>
      </c>
      <c r="AD716" s="3">
        <f t="shared" si="337"/>
        <v>694.97204702193915</v>
      </c>
      <c r="AI716" s="94">
        <f t="shared" si="338"/>
        <v>0.58665537856585659</v>
      </c>
    </row>
    <row r="717" spans="2:35">
      <c r="B717" s="39">
        <f t="shared" si="339"/>
        <v>689</v>
      </c>
      <c r="C717" s="42">
        <f t="shared" si="340"/>
        <v>8.1787769784178863</v>
      </c>
      <c r="D717" s="10">
        <f t="shared" si="341"/>
        <v>1.7212230215821407</v>
      </c>
      <c r="E717" s="40">
        <f t="shared" si="342"/>
        <v>33.357553956835716</v>
      </c>
      <c r="F717" s="40">
        <f t="shared" si="343"/>
        <v>36.799999999999997</v>
      </c>
      <c r="G717" s="3">
        <f t="shared" si="344"/>
        <v>214.56978417265714</v>
      </c>
      <c r="H717" s="3">
        <f t="shared" si="345"/>
        <v>107.82541057508477</v>
      </c>
      <c r="I717">
        <f t="shared" si="330"/>
        <v>1.0782541057508477E-4</v>
      </c>
      <c r="J717" s="4">
        <f t="shared" si="346"/>
        <v>885.52575251480016</v>
      </c>
      <c r="K717" s="40">
        <f t="shared" si="347"/>
        <v>8.2125887375885274</v>
      </c>
      <c r="L717" s="40">
        <f t="shared" si="331"/>
        <v>0</v>
      </c>
      <c r="M717" s="10">
        <f t="shared" si="348"/>
        <v>4.8928322642162705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13.70723289566989</v>
      </c>
      <c r="Q717" s="42">
        <f t="shared" si="350"/>
        <v>0.60429612420378875</v>
      </c>
      <c r="R717" s="4">
        <f t="shared" si="351"/>
        <v>40700.5264305745</v>
      </c>
      <c r="S717">
        <f t="shared" si="332"/>
        <v>4.07005264305745E-5</v>
      </c>
      <c r="T717" s="41">
        <f t="shared" si="333"/>
        <v>2.8186249927675754E-4</v>
      </c>
      <c r="U717" s="42">
        <f t="shared" si="352"/>
        <v>7.3039129705987457E-2</v>
      </c>
      <c r="V717" s="42">
        <f t="shared" si="353"/>
        <v>0.59049345146320165</v>
      </c>
      <c r="W717" s="42">
        <f t="shared" si="354"/>
        <v>0.58652982559293165</v>
      </c>
      <c r="X717" s="42">
        <f t="shared" si="355"/>
        <v>3.9636258702699934E-3</v>
      </c>
      <c r="Y717" s="42">
        <f t="shared" si="329"/>
        <v>4.3129572233496626E-3</v>
      </c>
      <c r="Z717" s="10">
        <f t="shared" si="356"/>
        <v>15.301635493960548</v>
      </c>
      <c r="AA717">
        <f t="shared" si="334"/>
        <v>4891800.6368138343</v>
      </c>
      <c r="AB717" s="10">
        <f t="shared" si="335"/>
        <v>4.8918006368138345</v>
      </c>
      <c r="AC717" s="10">
        <f t="shared" si="336"/>
        <v>4.7908006368138345</v>
      </c>
      <c r="AD717" s="3">
        <f t="shared" si="337"/>
        <v>694.82242738416744</v>
      </c>
      <c r="AI717" s="94">
        <f t="shared" si="338"/>
        <v>0.58652982559293165</v>
      </c>
    </row>
    <row r="718" spans="2:35">
      <c r="B718" s="39">
        <f t="shared" si="339"/>
        <v>690</v>
      </c>
      <c r="C718" s="42">
        <f t="shared" si="340"/>
        <v>8.1906474820150095</v>
      </c>
      <c r="D718" s="10">
        <f t="shared" si="341"/>
        <v>1.7093525179850175</v>
      </c>
      <c r="E718" s="40">
        <f t="shared" si="342"/>
        <v>33.381294964029962</v>
      </c>
      <c r="F718" s="40">
        <f t="shared" si="343"/>
        <v>36.799999999999997</v>
      </c>
      <c r="G718" s="3">
        <f t="shared" si="344"/>
        <v>214.47482014388015</v>
      </c>
      <c r="H718" s="3">
        <f t="shared" si="345"/>
        <v>107.82541057508477</v>
      </c>
      <c r="I718">
        <f t="shared" si="330"/>
        <v>1.0782541057508477E-4</v>
      </c>
      <c r="J718" s="4">
        <f t="shared" si="346"/>
        <v>886.7701746653039</v>
      </c>
      <c r="K718" s="40">
        <f t="shared" si="347"/>
        <v>8.2241298218641781</v>
      </c>
      <c r="L718" s="40">
        <f t="shared" si="331"/>
        <v>0</v>
      </c>
      <c r="M718" s="10">
        <f t="shared" si="348"/>
        <v>4.8918006368138345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13.706310888711901</v>
      </c>
      <c r="Q718" s="42">
        <f t="shared" si="350"/>
        <v>0.6051621853703204</v>
      </c>
      <c r="R718" s="4">
        <f t="shared" si="351"/>
        <v>40415.616025187846</v>
      </c>
      <c r="S718">
        <f t="shared" si="332"/>
        <v>4.041561602518785E-5</v>
      </c>
      <c r="T718" s="41">
        <f t="shared" si="333"/>
        <v>2.8214740968214417E-4</v>
      </c>
      <c r="U718" s="42">
        <f t="shared" si="352"/>
        <v>7.2527843738000836E-2</v>
      </c>
      <c r="V718" s="42">
        <f t="shared" si="353"/>
        <v>0.59035780351887679</v>
      </c>
      <c r="W718" s="42">
        <f t="shared" si="354"/>
        <v>0.58640355234147701</v>
      </c>
      <c r="X718" s="42">
        <f t="shared" si="355"/>
        <v>3.9542511773997813E-3</v>
      </c>
      <c r="Y718" s="42">
        <f t="shared" si="329"/>
        <v>4.3163818467371207E-3</v>
      </c>
      <c r="Z718" s="10">
        <f t="shared" si="356"/>
        <v>15.298321723384884</v>
      </c>
      <c r="AA718">
        <f t="shared" si="334"/>
        <v>4890763.1258764965</v>
      </c>
      <c r="AB718" s="10">
        <f t="shared" si="335"/>
        <v>4.8907631258764965</v>
      </c>
      <c r="AC718" s="10">
        <f t="shared" si="336"/>
        <v>4.7897631258764966</v>
      </c>
      <c r="AD718" s="3">
        <f t="shared" si="337"/>
        <v>694.67195444184142</v>
      </c>
      <c r="AI718" s="94">
        <f t="shared" si="338"/>
        <v>0.58640355234147701</v>
      </c>
    </row>
    <row r="719" spans="2:35">
      <c r="B719" s="39">
        <f t="shared" si="339"/>
        <v>691</v>
      </c>
      <c r="C719" s="42">
        <f t="shared" si="340"/>
        <v>8.2025179856121326</v>
      </c>
      <c r="D719" s="10">
        <f t="shared" si="341"/>
        <v>1.6974820143878944</v>
      </c>
      <c r="E719" s="40">
        <f t="shared" si="342"/>
        <v>33.405035971224208</v>
      </c>
      <c r="F719" s="40">
        <f t="shared" si="343"/>
        <v>36.799999999999997</v>
      </c>
      <c r="G719" s="3">
        <f t="shared" si="344"/>
        <v>214.37985611510317</v>
      </c>
      <c r="H719" s="3">
        <f t="shared" si="345"/>
        <v>107.82541057508477</v>
      </c>
      <c r="I719">
        <f t="shared" si="330"/>
        <v>1.0782541057508477E-4</v>
      </c>
      <c r="J719" s="4">
        <f t="shared" si="346"/>
        <v>888.01548217225945</v>
      </c>
      <c r="K719" s="40">
        <f t="shared" si="347"/>
        <v>8.2356791171584298</v>
      </c>
      <c r="L719" s="40">
        <f t="shared" si="331"/>
        <v>0</v>
      </c>
      <c r="M719" s="10">
        <f t="shared" si="348"/>
        <v>4.8907631258764965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13.70538348984274</v>
      </c>
      <c r="Q719" s="42">
        <f t="shared" si="350"/>
        <v>0.60602830514040351</v>
      </c>
      <c r="R719" s="4">
        <f t="shared" si="351"/>
        <v>40130.752167894279</v>
      </c>
      <c r="S719">
        <f t="shared" si="332"/>
        <v>4.0130752167894277E-5</v>
      </c>
      <c r="T719" s="41">
        <f t="shared" si="333"/>
        <v>2.8243227353943773E-4</v>
      </c>
      <c r="U719" s="42">
        <f t="shared" si="352"/>
        <v>7.2016641302894674E-2</v>
      </c>
      <c r="V719" s="42">
        <f t="shared" si="353"/>
        <v>0.59022141367020198</v>
      </c>
      <c r="W719" s="42">
        <f t="shared" si="354"/>
        <v>0.58627655893361685</v>
      </c>
      <c r="X719" s="42">
        <f t="shared" si="355"/>
        <v>3.9448547365851239E-3</v>
      </c>
      <c r="Y719" s="42">
        <f t="shared" si="329"/>
        <v>4.3197985634145829E-3</v>
      </c>
      <c r="Z719" s="10">
        <f t="shared" si="356"/>
        <v>15.29498916423014</v>
      </c>
      <c r="AA719">
        <f t="shared" si="334"/>
        <v>4889719.7324087154</v>
      </c>
      <c r="AB719" s="10">
        <f t="shared" si="335"/>
        <v>4.8897197324087154</v>
      </c>
      <c r="AC719" s="10">
        <f t="shared" si="336"/>
        <v>4.7887197324087154</v>
      </c>
      <c r="AD719" s="3">
        <f t="shared" si="337"/>
        <v>694.52062834064043</v>
      </c>
      <c r="AI719" s="94">
        <f t="shared" si="338"/>
        <v>0.58627655893361685</v>
      </c>
    </row>
    <row r="720" spans="2:35">
      <c r="B720" s="39">
        <f t="shared" si="339"/>
        <v>692</v>
      </c>
      <c r="C720" s="42">
        <f t="shared" si="340"/>
        <v>8.2143884892092558</v>
      </c>
      <c r="D720" s="10">
        <f t="shared" si="341"/>
        <v>1.6856115107907712</v>
      </c>
      <c r="E720" s="40">
        <f t="shared" si="342"/>
        <v>33.428776978418455</v>
      </c>
      <c r="F720" s="40">
        <f t="shared" si="343"/>
        <v>36.799999999999997</v>
      </c>
      <c r="G720" s="3">
        <f t="shared" si="344"/>
        <v>214.28489208632618</v>
      </c>
      <c r="H720" s="3">
        <f t="shared" si="345"/>
        <v>107.82541057508477</v>
      </c>
      <c r="I720">
        <f t="shared" si="330"/>
        <v>1.0782541057508477E-4</v>
      </c>
      <c r="J720" s="4">
        <f t="shared" si="346"/>
        <v>889.26167503566626</v>
      </c>
      <c r="K720" s="40">
        <f t="shared" si="347"/>
        <v>8.2472366234712773</v>
      </c>
      <c r="L720" s="40">
        <f t="shared" si="331"/>
        <v>0</v>
      </c>
      <c r="M720" s="10">
        <f t="shared" si="348"/>
        <v>4.8897197324087154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13.704450697633657</v>
      </c>
      <c r="Q720" s="42">
        <f t="shared" si="350"/>
        <v>0.60689448386285116</v>
      </c>
      <c r="R720" s="4">
        <f t="shared" si="351"/>
        <v>39845.935110924933</v>
      </c>
      <c r="S720">
        <f t="shared" si="332"/>
        <v>3.9845935110924934E-5</v>
      </c>
      <c r="T720" s="41">
        <f t="shared" si="333"/>
        <v>2.827170905964071E-4</v>
      </c>
      <c r="U720" s="42">
        <f t="shared" si="352"/>
        <v>7.1505522853310341E-2</v>
      </c>
      <c r="V720" s="42">
        <f t="shared" si="353"/>
        <v>0.59008428207519537</v>
      </c>
      <c r="W720" s="42">
        <f t="shared" si="354"/>
        <v>0.58614884549229862</v>
      </c>
      <c r="X720" s="42">
        <f t="shared" si="355"/>
        <v>3.9354365828967453E-3</v>
      </c>
      <c r="Y720" s="42">
        <f t="shared" si="329"/>
        <v>4.3232073548462304E-3</v>
      </c>
      <c r="Z720" s="10">
        <f t="shared" si="356"/>
        <v>15.291637819723558</v>
      </c>
      <c r="AA720">
        <f t="shared" si="334"/>
        <v>4888670.4574209107</v>
      </c>
      <c r="AB720" s="10">
        <f t="shared" si="335"/>
        <v>4.8886704574209103</v>
      </c>
      <c r="AC720" s="10">
        <f t="shared" si="336"/>
        <v>4.7876704574209104</v>
      </c>
      <c r="AD720" s="3">
        <f t="shared" si="337"/>
        <v>694.36844922710816</v>
      </c>
      <c r="AI720" s="94">
        <f t="shared" si="338"/>
        <v>0.58614884549229862</v>
      </c>
    </row>
    <row r="721" spans="2:35">
      <c r="B721" s="39">
        <f t="shared" si="339"/>
        <v>693</v>
      </c>
      <c r="C721" s="42">
        <f t="shared" si="340"/>
        <v>8.226258992806379</v>
      </c>
      <c r="D721" s="10">
        <f t="shared" si="341"/>
        <v>1.673741007193648</v>
      </c>
      <c r="E721" s="40">
        <f t="shared" si="342"/>
        <v>33.452517985612701</v>
      </c>
      <c r="F721" s="40">
        <f t="shared" si="343"/>
        <v>36.799999999999997</v>
      </c>
      <c r="G721" s="3">
        <f t="shared" si="344"/>
        <v>214.1899280575492</v>
      </c>
      <c r="H721" s="3">
        <f t="shared" si="345"/>
        <v>107.82541057508477</v>
      </c>
      <c r="I721">
        <f t="shared" si="330"/>
        <v>1.0782541057508477E-4</v>
      </c>
      <c r="J721" s="4">
        <f t="shared" si="346"/>
        <v>890.50875325552465</v>
      </c>
      <c r="K721" s="40">
        <f t="shared" si="347"/>
        <v>8.2588023408027222</v>
      </c>
      <c r="L721" s="40">
        <f t="shared" si="331"/>
        <v>0</v>
      </c>
      <c r="M721" s="10">
        <f t="shared" si="348"/>
        <v>4.8886704574209103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13.703512510647165</v>
      </c>
      <c r="Q721" s="42">
        <f t="shared" si="350"/>
        <v>0.60776072188670816</v>
      </c>
      <c r="R721" s="4">
        <f t="shared" si="351"/>
        <v>39561.165106510824</v>
      </c>
      <c r="S721">
        <f t="shared" si="332"/>
        <v>3.9561165106510823E-5</v>
      </c>
      <c r="T721" s="41">
        <f t="shared" si="333"/>
        <v>2.8300186060082119E-4</v>
      </c>
      <c r="U721" s="42">
        <f t="shared" si="352"/>
        <v>7.0994488841888984E-2</v>
      </c>
      <c r="V721" s="42">
        <f t="shared" si="353"/>
        <v>0.58994640889341166</v>
      </c>
      <c r="W721" s="42">
        <f t="shared" si="354"/>
        <v>0.58602041214119982</v>
      </c>
      <c r="X721" s="42">
        <f t="shared" si="355"/>
        <v>3.9259967522118355E-3</v>
      </c>
      <c r="Y721" s="42">
        <f t="shared" si="329"/>
        <v>4.3266082025145355E-3</v>
      </c>
      <c r="Z721" s="10">
        <f t="shared" si="356"/>
        <v>15.288267693113466</v>
      </c>
      <c r="AA721">
        <f t="shared" si="334"/>
        <v>4887615.3019301044</v>
      </c>
      <c r="AB721" s="10">
        <f t="shared" si="335"/>
        <v>4.8876153019301043</v>
      </c>
      <c r="AC721" s="10">
        <f t="shared" si="336"/>
        <v>4.7866153019301043</v>
      </c>
      <c r="AD721" s="3">
        <f t="shared" si="337"/>
        <v>694.21541724874612</v>
      </c>
      <c r="AI721" s="94">
        <f t="shared" si="338"/>
        <v>0.58602041214119982</v>
      </c>
    </row>
    <row r="722" spans="2:35">
      <c r="B722" s="39">
        <f t="shared" si="339"/>
        <v>694</v>
      </c>
      <c r="C722" s="42">
        <f t="shared" si="340"/>
        <v>8.2381294964035021</v>
      </c>
      <c r="D722" s="10">
        <f t="shared" si="341"/>
        <v>1.6618705035965249</v>
      </c>
      <c r="E722" s="40">
        <f t="shared" si="342"/>
        <v>33.476258992806947</v>
      </c>
      <c r="F722" s="40">
        <f t="shared" si="343"/>
        <v>36.799999999999997</v>
      </c>
      <c r="G722" s="3">
        <f t="shared" si="344"/>
        <v>214.09496402877221</v>
      </c>
      <c r="H722" s="3">
        <f t="shared" si="345"/>
        <v>107.82541057508477</v>
      </c>
      <c r="I722">
        <f t="shared" si="330"/>
        <v>1.0782541057508477E-4</v>
      </c>
      <c r="J722" s="4">
        <f t="shared" si="346"/>
        <v>891.75671683183441</v>
      </c>
      <c r="K722" s="40">
        <f t="shared" si="347"/>
        <v>8.2703762691527629</v>
      </c>
      <c r="L722" s="40">
        <f t="shared" si="331"/>
        <v>0</v>
      </c>
      <c r="M722" s="10">
        <f t="shared" si="348"/>
        <v>4.8876153019301043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13.702568927437611</v>
      </c>
      <c r="Q722" s="42">
        <f t="shared" si="350"/>
        <v>0.60862701956125254</v>
      </c>
      <c r="R722" s="4">
        <f t="shared" si="351"/>
        <v>39276.44240688299</v>
      </c>
      <c r="S722">
        <f t="shared" si="332"/>
        <v>3.9276442406882993E-5</v>
      </c>
      <c r="T722" s="41">
        <f t="shared" si="333"/>
        <v>2.8328658330044906E-4</v>
      </c>
      <c r="U722" s="42">
        <f t="shared" si="352"/>
        <v>7.0483539721271873E-2</v>
      </c>
      <c r="V722" s="42">
        <f t="shared" si="353"/>
        <v>0.58980779428484331</v>
      </c>
      <c r="W722" s="42">
        <f t="shared" si="354"/>
        <v>0.58589125900480621</v>
      </c>
      <c r="X722" s="42">
        <f t="shared" si="355"/>
        <v>3.9165352800371034E-3</v>
      </c>
      <c r="Y722" s="42">
        <f t="shared" si="329"/>
        <v>4.3300010879199031E-3</v>
      </c>
      <c r="Z722" s="10">
        <f t="shared" si="356"/>
        <v>15.284878787667736</v>
      </c>
      <c r="AA722">
        <f t="shared" si="334"/>
        <v>4886554.2669594362</v>
      </c>
      <c r="AB722" s="10">
        <f t="shared" si="335"/>
        <v>4.8865542669594362</v>
      </c>
      <c r="AC722" s="10">
        <f t="shared" si="336"/>
        <v>4.7855542669594362</v>
      </c>
      <c r="AD722" s="3">
        <f t="shared" si="337"/>
        <v>694.06153255394293</v>
      </c>
      <c r="AI722" s="94">
        <f t="shared" si="338"/>
        <v>0.58589125900480621</v>
      </c>
    </row>
    <row r="723" spans="2:35">
      <c r="B723" s="39">
        <f t="shared" si="339"/>
        <v>695</v>
      </c>
      <c r="C723" s="42">
        <f t="shared" si="340"/>
        <v>8.2500000000006253</v>
      </c>
      <c r="D723" s="10">
        <f t="shared" si="341"/>
        <v>1.6499999999994017</v>
      </c>
      <c r="E723" s="40">
        <f t="shared" si="342"/>
        <v>33.500000000001194</v>
      </c>
      <c r="F723" s="40">
        <f t="shared" si="343"/>
        <v>36.799999999999997</v>
      </c>
      <c r="G723" s="3">
        <f t="shared" si="344"/>
        <v>213.99999999999523</v>
      </c>
      <c r="H723" s="3">
        <f t="shared" si="345"/>
        <v>107.82541057508477</v>
      </c>
      <c r="I723">
        <f t="shared" si="330"/>
        <v>1.0782541057508477E-4</v>
      </c>
      <c r="J723" s="4">
        <f t="shared" si="346"/>
        <v>893.00556576459576</v>
      </c>
      <c r="K723" s="40">
        <f t="shared" si="347"/>
        <v>8.2819584085214011</v>
      </c>
      <c r="L723" s="40">
        <f t="shared" si="331"/>
        <v>0</v>
      </c>
      <c r="M723" s="10">
        <f t="shared" si="348"/>
        <v>4.8865542669594362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13.701619946550711</v>
      </c>
      <c r="Q723" s="42">
        <f t="shared" si="350"/>
        <v>0.60949337723599684</v>
      </c>
      <c r="R723" s="4">
        <f t="shared" si="351"/>
        <v>38991.767264272479</v>
      </c>
      <c r="S723">
        <f t="shared" si="332"/>
        <v>3.8991767264272482E-5</v>
      </c>
      <c r="T723" s="41">
        <f t="shared" si="333"/>
        <v>2.8357125844305953E-4</v>
      </c>
      <c r="U723" s="42">
        <f t="shared" si="352"/>
        <v>6.9972675944100171E-2</v>
      </c>
      <c r="V723" s="42">
        <f t="shared" si="353"/>
        <v>0.58966843841082195</v>
      </c>
      <c r="W723" s="42">
        <f t="shared" si="354"/>
        <v>0.58576138620835183</v>
      </c>
      <c r="X723" s="42">
        <f t="shared" si="355"/>
        <v>3.9070522024701182E-3</v>
      </c>
      <c r="Y723" s="42">
        <f t="shared" si="329"/>
        <v>4.33338599258114E-3</v>
      </c>
      <c r="Z723" s="10">
        <f t="shared" si="356"/>
        <v>15.2814711066752</v>
      </c>
      <c r="AA723">
        <f t="shared" si="334"/>
        <v>4885487.35353861</v>
      </c>
      <c r="AB723" s="10">
        <f t="shared" si="335"/>
        <v>4.8854873535386103</v>
      </c>
      <c r="AC723" s="10">
        <f t="shared" si="336"/>
        <v>4.7844873535386103</v>
      </c>
      <c r="AD723" s="3">
        <f t="shared" si="337"/>
        <v>693.90679529203919</v>
      </c>
      <c r="AI723" s="94">
        <f t="shared" si="338"/>
        <v>0.58576138620835183</v>
      </c>
    </row>
    <row r="724" spans="2:35">
      <c r="B724" s="39">
        <f t="shared" si="339"/>
        <v>696</v>
      </c>
      <c r="C724" s="42">
        <f t="shared" si="340"/>
        <v>8.2618705035977484</v>
      </c>
      <c r="D724" s="10">
        <f t="shared" si="341"/>
        <v>1.6381294964022786</v>
      </c>
      <c r="E724" s="40">
        <f t="shared" si="342"/>
        <v>33.52374100719544</v>
      </c>
      <c r="F724" s="40">
        <f t="shared" si="343"/>
        <v>36.799999999999997</v>
      </c>
      <c r="G724" s="3">
        <f t="shared" si="344"/>
        <v>213.90503597121824</v>
      </c>
      <c r="H724" s="3">
        <f t="shared" si="345"/>
        <v>107.82541057508477</v>
      </c>
      <c r="I724">
        <f t="shared" si="330"/>
        <v>1.0782541057508477E-4</v>
      </c>
      <c r="J724" s="4">
        <f t="shared" si="346"/>
        <v>894.25530005380847</v>
      </c>
      <c r="K724" s="40">
        <f t="shared" si="347"/>
        <v>8.2935487589086367</v>
      </c>
      <c r="L724" s="40">
        <f t="shared" si="331"/>
        <v>0</v>
      </c>
      <c r="M724" s="10">
        <f t="shared" si="348"/>
        <v>4.8854873535386103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13.700665566523959</v>
      </c>
      <c r="Q724" s="42">
        <f t="shared" si="350"/>
        <v>0.61035979526068951</v>
      </c>
      <c r="R724" s="4">
        <f t="shared" si="351"/>
        <v>38707.139930910387</v>
      </c>
      <c r="S724">
        <f t="shared" si="332"/>
        <v>3.8707139930910386E-5</v>
      </c>
      <c r="T724" s="41">
        <f t="shared" si="333"/>
        <v>2.8385588577642168E-4</v>
      </c>
      <c r="U724" s="42">
        <f t="shared" si="352"/>
        <v>6.9461897963015232E-2</v>
      </c>
      <c r="V724" s="42">
        <f t="shared" si="353"/>
        <v>0.58952834143324506</v>
      </c>
      <c r="W724" s="42">
        <f t="shared" si="354"/>
        <v>0.58563079387787453</v>
      </c>
      <c r="X724" s="42">
        <f t="shared" si="355"/>
        <v>3.8975475553705285E-3</v>
      </c>
      <c r="Y724" s="42">
        <f t="shared" si="329"/>
        <v>4.3367628980352096E-3</v>
      </c>
      <c r="Z724" s="10">
        <f t="shared" si="356"/>
        <v>15.278044653444493</v>
      </c>
      <c r="AA724">
        <f t="shared" si="334"/>
        <v>4884414.5627035275</v>
      </c>
      <c r="AB724" s="10">
        <f t="shared" si="335"/>
        <v>4.8844145627035278</v>
      </c>
      <c r="AC724" s="10">
        <f t="shared" si="336"/>
        <v>4.7834145627035278</v>
      </c>
      <c r="AD724" s="3">
        <f t="shared" si="337"/>
        <v>693.75120561327446</v>
      </c>
      <c r="AI724" s="94">
        <f t="shared" si="338"/>
        <v>0.58563079387787453</v>
      </c>
    </row>
    <row r="725" spans="2:35">
      <c r="B725" s="39">
        <f t="shared" si="339"/>
        <v>697</v>
      </c>
      <c r="C725" s="42">
        <f t="shared" si="340"/>
        <v>8.2737410071948716</v>
      </c>
      <c r="D725" s="10">
        <f t="shared" si="341"/>
        <v>1.6262589928051554</v>
      </c>
      <c r="E725" s="40">
        <f t="shared" si="342"/>
        <v>33.547482014389686</v>
      </c>
      <c r="F725" s="40">
        <f t="shared" si="343"/>
        <v>36.799999999999997</v>
      </c>
      <c r="G725" s="3">
        <f t="shared" si="344"/>
        <v>213.81007194244125</v>
      </c>
      <c r="H725" s="3">
        <f t="shared" si="345"/>
        <v>107.82541057508477</v>
      </c>
      <c r="I725">
        <f t="shared" si="330"/>
        <v>1.0782541057508477E-4</v>
      </c>
      <c r="J725" s="4">
        <f t="shared" si="346"/>
        <v>895.50591969947266</v>
      </c>
      <c r="K725" s="40">
        <f t="shared" si="347"/>
        <v>8.3051473203144681</v>
      </c>
      <c r="L725" s="40">
        <f t="shared" si="331"/>
        <v>0</v>
      </c>
      <c r="M725" s="10">
        <f t="shared" si="348"/>
        <v>4.8844145627035278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13.699705785886275</v>
      </c>
      <c r="Q725" s="42">
        <f t="shared" si="350"/>
        <v>0.6112262739853167</v>
      </c>
      <c r="R725" s="4">
        <f t="shared" si="351"/>
        <v>38422.560659027702</v>
      </c>
      <c r="S725">
        <f t="shared" si="332"/>
        <v>3.8422560659027701E-5</v>
      </c>
      <c r="T725" s="41">
        <f t="shared" si="333"/>
        <v>2.8414046504830434E-4</v>
      </c>
      <c r="U725" s="42">
        <f t="shared" si="352"/>
        <v>6.895120623065816E-2</v>
      </c>
      <c r="V725" s="42">
        <f t="shared" si="353"/>
        <v>0.58938750351521652</v>
      </c>
      <c r="W725" s="42">
        <f t="shared" si="354"/>
        <v>0.58549948214017089</v>
      </c>
      <c r="X725" s="42">
        <f t="shared" si="355"/>
        <v>3.8880213750456249E-3</v>
      </c>
      <c r="Y725" s="42">
        <f t="shared" si="329"/>
        <v>4.3401317858375822E-3</v>
      </c>
      <c r="Z725" s="10">
        <f t="shared" si="356"/>
        <v>15.274599431305051</v>
      </c>
      <c r="AA725">
        <f t="shared" si="334"/>
        <v>4883335.8954966059</v>
      </c>
      <c r="AB725" s="10">
        <f t="shared" si="335"/>
        <v>4.8833358954966055</v>
      </c>
      <c r="AC725" s="10">
        <f t="shared" si="336"/>
        <v>4.7823358954966055</v>
      </c>
      <c r="AD725" s="3">
        <f t="shared" si="337"/>
        <v>693.59476366883337</v>
      </c>
      <c r="AI725" s="94">
        <f t="shared" si="338"/>
        <v>0.58549948214017089</v>
      </c>
    </row>
    <row r="726" spans="2:35">
      <c r="B726" s="39">
        <f t="shared" si="339"/>
        <v>698</v>
      </c>
      <c r="C726" s="42">
        <f t="shared" si="340"/>
        <v>8.2856115107919948</v>
      </c>
      <c r="D726" s="10">
        <f t="shared" si="341"/>
        <v>1.6143884892080322</v>
      </c>
      <c r="E726" s="40">
        <f t="shared" si="342"/>
        <v>33.571223021583933</v>
      </c>
      <c r="F726" s="40">
        <f t="shared" si="343"/>
        <v>36.799999999999997</v>
      </c>
      <c r="G726" s="3">
        <f t="shared" si="344"/>
        <v>213.71510791366427</v>
      </c>
      <c r="H726" s="3">
        <f t="shared" si="345"/>
        <v>107.82541057508477</v>
      </c>
      <c r="I726">
        <f t="shared" si="330"/>
        <v>1.0782541057508477E-4</v>
      </c>
      <c r="J726" s="4">
        <f t="shared" si="346"/>
        <v>896.75742470158832</v>
      </c>
      <c r="K726" s="40">
        <f t="shared" si="347"/>
        <v>8.316754092738897</v>
      </c>
      <c r="L726" s="40">
        <f t="shared" si="331"/>
        <v>0</v>
      </c>
      <c r="M726" s="10">
        <f t="shared" si="348"/>
        <v>4.8833358954966055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13.698740603158267</v>
      </c>
      <c r="Q726" s="42">
        <f t="shared" si="350"/>
        <v>0.61209281376010349</v>
      </c>
      <c r="R726" s="4">
        <f t="shared" si="351"/>
        <v>38138.029700855484</v>
      </c>
      <c r="S726">
        <f t="shared" si="332"/>
        <v>3.8138029700855483E-5</v>
      </c>
      <c r="T726" s="41">
        <f t="shared" si="333"/>
        <v>2.8442499600647654E-4</v>
      </c>
      <c r="U726" s="42">
        <f t="shared" si="352"/>
        <v>6.8440601199670201E-2</v>
      </c>
      <c r="V726" s="42">
        <f t="shared" si="353"/>
        <v>0.58924592482046512</v>
      </c>
      <c r="W726" s="42">
        <f t="shared" si="354"/>
        <v>0.58536745112283484</v>
      </c>
      <c r="X726" s="42">
        <f t="shared" si="355"/>
        <v>3.8784736976302803E-3</v>
      </c>
      <c r="Y726" s="42">
        <f t="shared" si="329"/>
        <v>4.3434926375620431E-3</v>
      </c>
      <c r="Z726" s="10">
        <f t="shared" si="356"/>
        <v>15.271135443606155</v>
      </c>
      <c r="AA726">
        <f t="shared" si="334"/>
        <v>4882251.3529664734</v>
      </c>
      <c r="AB726" s="10">
        <f t="shared" si="335"/>
        <v>4.8822513529664731</v>
      </c>
      <c r="AC726" s="10">
        <f t="shared" si="336"/>
        <v>4.7812513529664731</v>
      </c>
      <c r="AD726" s="3">
        <f t="shared" si="337"/>
        <v>693.43746961080103</v>
      </c>
      <c r="AI726" s="94">
        <f t="shared" si="338"/>
        <v>0.58536745112283484</v>
      </c>
    </row>
    <row r="727" spans="2:35">
      <c r="B727" s="39">
        <f t="shared" si="339"/>
        <v>699</v>
      </c>
      <c r="C727" s="42">
        <f t="shared" si="340"/>
        <v>8.2974820143891179</v>
      </c>
      <c r="D727" s="10">
        <f t="shared" si="341"/>
        <v>1.6025179856109091</v>
      </c>
      <c r="E727" s="40">
        <f t="shared" si="342"/>
        <v>33.594964028778179</v>
      </c>
      <c r="F727" s="40">
        <f t="shared" si="343"/>
        <v>36.799999999999997</v>
      </c>
      <c r="G727" s="3">
        <f t="shared" si="344"/>
        <v>213.62014388488728</v>
      </c>
      <c r="H727" s="3">
        <f t="shared" si="345"/>
        <v>107.82541057508477</v>
      </c>
      <c r="I727">
        <f t="shared" si="330"/>
        <v>1.0782541057508477E-4</v>
      </c>
      <c r="J727" s="4">
        <f t="shared" si="346"/>
        <v>898.00981506015546</v>
      </c>
      <c r="K727" s="40">
        <f t="shared" si="347"/>
        <v>8.3283690761819233</v>
      </c>
      <c r="L727" s="40">
        <f t="shared" si="331"/>
        <v>0</v>
      </c>
      <c r="M727" s="10">
        <f t="shared" si="348"/>
        <v>4.8822513529664731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13.697770016851967</v>
      </c>
      <c r="Q727" s="42">
        <f t="shared" si="350"/>
        <v>0.6129594149355152</v>
      </c>
      <c r="R727" s="4">
        <f t="shared" si="351"/>
        <v>37853.547308624773</v>
      </c>
      <c r="S727">
        <f t="shared" si="332"/>
        <v>3.785354730862477E-5</v>
      </c>
      <c r="T727" s="41">
        <f t="shared" si="333"/>
        <v>2.8470947839870727E-4</v>
      </c>
      <c r="U727" s="42">
        <f t="shared" si="352"/>
        <v>6.7930083322692569E-2</v>
      </c>
      <c r="V727" s="42">
        <f t="shared" si="353"/>
        <v>0.58910360551391239</v>
      </c>
      <c r="W727" s="42">
        <f t="shared" si="354"/>
        <v>0.58523470095422037</v>
      </c>
      <c r="X727" s="42">
        <f t="shared" si="355"/>
        <v>3.8689045596920213E-3</v>
      </c>
      <c r="Y727" s="42">
        <f t="shared" si="329"/>
        <v>4.3468454348010279E-3</v>
      </c>
      <c r="Z727" s="10">
        <f t="shared" si="356"/>
        <v>15.267652693717853</v>
      </c>
      <c r="AA727">
        <f t="shared" si="334"/>
        <v>4881160.9361682609</v>
      </c>
      <c r="AB727" s="10">
        <f t="shared" si="335"/>
        <v>4.8811609361682606</v>
      </c>
      <c r="AC727" s="10">
        <f t="shared" si="336"/>
        <v>4.7801609361682607</v>
      </c>
      <c r="AD727" s="3">
        <f t="shared" si="337"/>
        <v>693.27932359220608</v>
      </c>
      <c r="AI727" s="94">
        <f t="shared" si="338"/>
        <v>0.58523470095422037</v>
      </c>
    </row>
    <row r="728" spans="2:35">
      <c r="B728" s="39">
        <f t="shared" si="339"/>
        <v>700</v>
      </c>
      <c r="C728" s="42">
        <f t="shared" si="340"/>
        <v>8.3093525179862411</v>
      </c>
      <c r="D728" s="10">
        <f t="shared" si="341"/>
        <v>1.5906474820137859</v>
      </c>
      <c r="E728" s="40">
        <f t="shared" si="342"/>
        <v>33.618705035972425</v>
      </c>
      <c r="F728" s="40">
        <f t="shared" si="343"/>
        <v>36.799999999999997</v>
      </c>
      <c r="G728" s="3">
        <f t="shared" si="344"/>
        <v>213.5251798561103</v>
      </c>
      <c r="H728" s="3">
        <f t="shared" si="345"/>
        <v>107.82541057508477</v>
      </c>
      <c r="I728">
        <f t="shared" si="330"/>
        <v>1.0782541057508477E-4</v>
      </c>
      <c r="J728" s="4">
        <f t="shared" si="346"/>
        <v>899.26309077517408</v>
      </c>
      <c r="K728" s="40">
        <f t="shared" si="347"/>
        <v>8.3399922706435472</v>
      </c>
      <c r="L728" s="40">
        <f t="shared" si="331"/>
        <v>0</v>
      </c>
      <c r="M728" s="10">
        <f t="shared" si="348"/>
        <v>4.8811609361682606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13.696794025471059</v>
      </c>
      <c r="Q728" s="42">
        <f t="shared" si="350"/>
        <v>0.61382607786225907</v>
      </c>
      <c r="R728" s="4">
        <f t="shared" si="351"/>
        <v>37569.113734566658</v>
      </c>
      <c r="S728">
        <f t="shared" si="332"/>
        <v>3.7569113734566658E-5</v>
      </c>
      <c r="T728" s="41">
        <f t="shared" si="333"/>
        <v>2.8499391197276536E-4</v>
      </c>
      <c r="U728" s="42">
        <f t="shared" si="352"/>
        <v>6.7419653052366579E-2</v>
      </c>
      <c r="V728" s="42">
        <f t="shared" si="353"/>
        <v>0.58896054576111179</v>
      </c>
      <c r="W728" s="42">
        <f t="shared" si="354"/>
        <v>0.58510123176347772</v>
      </c>
      <c r="X728" s="42">
        <f t="shared" si="355"/>
        <v>3.8593139976340618E-3</v>
      </c>
      <c r="Y728" s="42">
        <f t="shared" si="329"/>
        <v>4.3501901591654407E-3</v>
      </c>
      <c r="Z728" s="10">
        <f t="shared" si="356"/>
        <v>15.264151185030066</v>
      </c>
      <c r="AA728">
        <f t="shared" si="334"/>
        <v>4880064.646163322</v>
      </c>
      <c r="AB728" s="10">
        <f t="shared" si="335"/>
        <v>4.8800646461633219</v>
      </c>
      <c r="AC728" s="10">
        <f t="shared" si="336"/>
        <v>4.7790646461633219</v>
      </c>
      <c r="AD728" s="3">
        <f t="shared" si="337"/>
        <v>693.12032576697925</v>
      </c>
      <c r="AI728" s="94">
        <f t="shared" si="338"/>
        <v>0.58510123176347772</v>
      </c>
    </row>
    <row r="729" spans="2:35">
      <c r="B729" s="39">
        <f t="shared" si="339"/>
        <v>701</v>
      </c>
      <c r="C729" s="42">
        <f t="shared" si="340"/>
        <v>8.3212230215833642</v>
      </c>
      <c r="D729" s="10">
        <f t="shared" si="341"/>
        <v>1.5787769784166628</v>
      </c>
      <c r="E729" s="40">
        <f t="shared" si="342"/>
        <v>33.642446043166672</v>
      </c>
      <c r="F729" s="40">
        <f t="shared" si="343"/>
        <v>36.799999999999997</v>
      </c>
      <c r="G729" s="3">
        <f t="shared" si="344"/>
        <v>213.43021582733331</v>
      </c>
      <c r="H729" s="3">
        <f t="shared" si="345"/>
        <v>107.82541057508477</v>
      </c>
      <c r="I729">
        <f t="shared" si="330"/>
        <v>1.0782541057508477E-4</v>
      </c>
      <c r="J729" s="4">
        <f t="shared" si="346"/>
        <v>900.51725184664429</v>
      </c>
      <c r="K729" s="40">
        <f t="shared" si="347"/>
        <v>8.3516236761237703</v>
      </c>
      <c r="L729" s="40">
        <f t="shared" si="331"/>
        <v>0</v>
      </c>
      <c r="M729" s="10">
        <f t="shared" si="348"/>
        <v>4.8800646461633219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13.695812627510628</v>
      </c>
      <c r="Q729" s="42">
        <f t="shared" si="350"/>
        <v>0.61469280289128581</v>
      </c>
      <c r="R729" s="4">
        <f t="shared" si="351"/>
        <v>37284.729230912111</v>
      </c>
      <c r="S729">
        <f t="shared" si="332"/>
        <v>3.728472923091211E-5</v>
      </c>
      <c r="T729" s="41">
        <f t="shared" si="333"/>
        <v>2.8527829647641994E-4</v>
      </c>
      <c r="U729" s="42">
        <f t="shared" si="352"/>
        <v>6.6909310841333322E-2</v>
      </c>
      <c r="V729" s="42">
        <f t="shared" si="353"/>
        <v>0.5888167457288388</v>
      </c>
      <c r="W729" s="42">
        <f t="shared" si="354"/>
        <v>0.58496704368051888</v>
      </c>
      <c r="X729" s="42">
        <f t="shared" si="355"/>
        <v>3.849702048319914E-3</v>
      </c>
      <c r="Y729" s="42">
        <f t="shared" si="329"/>
        <v>4.3535267922850153E-3</v>
      </c>
      <c r="Z729" s="10">
        <f t="shared" si="356"/>
        <v>15.260630920953574</v>
      </c>
      <c r="AA729">
        <f t="shared" si="334"/>
        <v>4878962.4840195384</v>
      </c>
      <c r="AB729" s="10">
        <f t="shared" si="335"/>
        <v>4.8789624840195387</v>
      </c>
      <c r="AC729" s="10">
        <f t="shared" si="336"/>
        <v>4.7779624840195387</v>
      </c>
      <c r="AD729" s="3">
        <f t="shared" si="337"/>
        <v>692.96047628999827</v>
      </c>
      <c r="AI729" s="94">
        <f t="shared" si="338"/>
        <v>0.58496704368051888</v>
      </c>
    </row>
    <row r="730" spans="2:35">
      <c r="B730" s="39">
        <f t="shared" si="339"/>
        <v>702</v>
      </c>
      <c r="C730" s="42">
        <f t="shared" si="340"/>
        <v>8.3330935251804874</v>
      </c>
      <c r="D730" s="10">
        <f t="shared" si="341"/>
        <v>1.5669064748195396</v>
      </c>
      <c r="E730" s="40">
        <f t="shared" si="342"/>
        <v>33.666187050360918</v>
      </c>
      <c r="F730" s="40">
        <f t="shared" si="343"/>
        <v>36.799999999999997</v>
      </c>
      <c r="G730" s="3">
        <f t="shared" si="344"/>
        <v>213.33525179855633</v>
      </c>
      <c r="H730" s="3">
        <f t="shared" si="345"/>
        <v>107.82541057508477</v>
      </c>
      <c r="I730">
        <f t="shared" si="330"/>
        <v>1.0782541057508477E-4</v>
      </c>
      <c r="J730" s="4">
        <f t="shared" si="346"/>
        <v>901.77229827456586</v>
      </c>
      <c r="K730" s="40">
        <f t="shared" si="347"/>
        <v>8.3632632926225874</v>
      </c>
      <c r="L730" s="40">
        <f t="shared" si="331"/>
        <v>0</v>
      </c>
      <c r="M730" s="10">
        <f t="shared" si="348"/>
        <v>4.8789624840195387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13.694825821457409</v>
      </c>
      <c r="Q730" s="42">
        <f t="shared" si="350"/>
        <v>0.6155595903737906</v>
      </c>
      <c r="R730" s="4">
        <f t="shared" si="351"/>
        <v>37000.394049892253</v>
      </c>
      <c r="S730">
        <f t="shared" si="332"/>
        <v>3.7000394049892256E-5</v>
      </c>
      <c r="T730" s="41">
        <f t="shared" si="333"/>
        <v>2.8556263165743979E-4</v>
      </c>
      <c r="U730" s="42">
        <f t="shared" si="352"/>
        <v>6.6399057142234125E-2</v>
      </c>
      <c r="V730" s="42">
        <f t="shared" si="353"/>
        <v>0.588672205584574</v>
      </c>
      <c r="W730" s="42">
        <f t="shared" si="354"/>
        <v>0.58483213683605439</v>
      </c>
      <c r="X730" s="42">
        <f t="shared" si="355"/>
        <v>3.8400687485196094E-3</v>
      </c>
      <c r="Y730" s="42">
        <f t="shared" si="329"/>
        <v>4.3568553158081901E-3</v>
      </c>
      <c r="Z730" s="10">
        <f t="shared" si="356"/>
        <v>15.257091904919347</v>
      </c>
      <c r="AA730">
        <f t="shared" si="334"/>
        <v>4877854.450811117</v>
      </c>
      <c r="AB730" s="10">
        <f t="shared" si="335"/>
        <v>4.8778544508111166</v>
      </c>
      <c r="AC730" s="10">
        <f t="shared" si="336"/>
        <v>4.7768544508111166</v>
      </c>
      <c r="AD730" s="3">
        <f t="shared" si="337"/>
        <v>692.79977531705833</v>
      </c>
      <c r="AI730" s="94">
        <f t="shared" si="338"/>
        <v>0.58483213683605439</v>
      </c>
    </row>
    <row r="731" spans="2:35">
      <c r="B731" s="39">
        <f t="shared" si="339"/>
        <v>703</v>
      </c>
      <c r="C731" s="42">
        <f t="shared" si="340"/>
        <v>8.3449640287776106</v>
      </c>
      <c r="D731" s="10">
        <f t="shared" si="341"/>
        <v>1.5550359712224164</v>
      </c>
      <c r="E731" s="40">
        <f t="shared" si="342"/>
        <v>33.689928057555164</v>
      </c>
      <c r="F731" s="40">
        <f t="shared" si="343"/>
        <v>36.799999999999997</v>
      </c>
      <c r="G731" s="3">
        <f t="shared" si="344"/>
        <v>213.24028776977934</v>
      </c>
      <c r="H731" s="3">
        <f t="shared" si="345"/>
        <v>107.82541057508477</v>
      </c>
      <c r="I731">
        <f t="shared" si="330"/>
        <v>1.0782541057508477E-4</v>
      </c>
      <c r="J731" s="4">
        <f t="shared" si="346"/>
        <v>903.02823005893879</v>
      </c>
      <c r="K731" s="40">
        <f t="shared" si="347"/>
        <v>8.3749111201400019</v>
      </c>
      <c r="L731" s="40">
        <f t="shared" si="331"/>
        <v>0</v>
      </c>
      <c r="M731" s="10">
        <f t="shared" si="348"/>
        <v>4.8778544508111166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13.693833605789603</v>
      </c>
      <c r="Q731" s="42">
        <f t="shared" si="350"/>
        <v>0.61642644066121521</v>
      </c>
      <c r="R731" s="4">
        <f t="shared" si="351"/>
        <v>36716.108443738092</v>
      </c>
      <c r="S731">
        <f t="shared" si="332"/>
        <v>3.6716108443738092E-5</v>
      </c>
      <c r="T731" s="41">
        <f t="shared" si="333"/>
        <v>2.8584691726359394E-4</v>
      </c>
      <c r="U731" s="42">
        <f t="shared" si="352"/>
        <v>6.588889240771019E-2</v>
      </c>
      <c r="V731" s="42">
        <f t="shared" si="353"/>
        <v>0.58852692549669572</v>
      </c>
      <c r="W731" s="42">
        <f t="shared" si="354"/>
        <v>0.58469651136156942</v>
      </c>
      <c r="X731" s="42">
        <f t="shared" si="355"/>
        <v>3.8304141351263032E-3</v>
      </c>
      <c r="Y731" s="42">
        <f t="shared" si="329"/>
        <v>4.3601757114021793E-3</v>
      </c>
      <c r="Z731" s="10">
        <f t="shared" si="356"/>
        <v>15.253534140378502</v>
      </c>
      <c r="AA731">
        <f t="shared" si="334"/>
        <v>4876740.5476185698</v>
      </c>
      <c r="AB731" s="10">
        <f t="shared" si="335"/>
        <v>4.8767405476185699</v>
      </c>
      <c r="AC731" s="10">
        <f t="shared" si="336"/>
        <v>4.7757405476185699</v>
      </c>
      <c r="AD731" s="3">
        <f t="shared" si="337"/>
        <v>692.63822300486868</v>
      </c>
      <c r="AI731" s="94">
        <f t="shared" si="338"/>
        <v>0.58469651136156942</v>
      </c>
    </row>
    <row r="732" spans="2:35">
      <c r="B732" s="39">
        <f t="shared" si="339"/>
        <v>704</v>
      </c>
      <c r="C732" s="42">
        <f t="shared" si="340"/>
        <v>8.3568345323747337</v>
      </c>
      <c r="D732" s="10">
        <f t="shared" si="341"/>
        <v>1.5431654676252933</v>
      </c>
      <c r="E732" s="40">
        <f t="shared" si="342"/>
        <v>33.713669064749411</v>
      </c>
      <c r="F732" s="40">
        <f t="shared" si="343"/>
        <v>36.799999999999997</v>
      </c>
      <c r="G732" s="3">
        <f t="shared" si="344"/>
        <v>213.14532374100236</v>
      </c>
      <c r="H732" s="3">
        <f t="shared" si="345"/>
        <v>107.82541057508477</v>
      </c>
      <c r="I732">
        <f t="shared" si="330"/>
        <v>1.0782541057508477E-4</v>
      </c>
      <c r="J732" s="4">
        <f t="shared" si="346"/>
        <v>904.2850471997632</v>
      </c>
      <c r="K732" s="40">
        <f t="shared" si="347"/>
        <v>8.3865671586760122</v>
      </c>
      <c r="L732" s="40">
        <f t="shared" si="331"/>
        <v>0</v>
      </c>
      <c r="M732" s="10">
        <f t="shared" si="348"/>
        <v>4.8767405476185699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13.692835978976838</v>
      </c>
      <c r="Q732" s="42">
        <f t="shared" si="350"/>
        <v>0.61729335410524888</v>
      </c>
      <c r="R732" s="4">
        <f t="shared" si="351"/>
        <v>36431.872664680712</v>
      </c>
      <c r="S732">
        <f t="shared" si="332"/>
        <v>3.6431872664680709E-5</v>
      </c>
      <c r="T732" s="41">
        <f t="shared" si="333"/>
        <v>2.8613115304265132E-4</v>
      </c>
      <c r="U732" s="42">
        <f t="shared" si="352"/>
        <v>6.537881709040276E-2</v>
      </c>
      <c r="V732" s="42">
        <f t="shared" si="353"/>
        <v>0.58838090563470313</v>
      </c>
      <c r="W732" s="42">
        <f t="shared" si="354"/>
        <v>0.58456016738932093</v>
      </c>
      <c r="X732" s="42">
        <f t="shared" si="355"/>
        <v>3.8207382453822047E-3</v>
      </c>
      <c r="Y732" s="42">
        <f t="shared" si="329"/>
        <v>4.3634879607532349E-3</v>
      </c>
      <c r="Z732" s="10">
        <f t="shared" si="356"/>
        <v>15.249957630802976</v>
      </c>
      <c r="AA732">
        <f t="shared" si="334"/>
        <v>4875620.7755289292</v>
      </c>
      <c r="AB732" s="10">
        <f t="shared" si="335"/>
        <v>4.8756207755289296</v>
      </c>
      <c r="AC732" s="10">
        <f t="shared" si="336"/>
        <v>4.7746207755289296</v>
      </c>
      <c r="AD732" s="3">
        <f t="shared" si="337"/>
        <v>692.47581951108475</v>
      </c>
      <c r="AI732" s="94">
        <f t="shared" si="338"/>
        <v>0.58456016738932093</v>
      </c>
    </row>
    <row r="733" spans="2:35">
      <c r="B733" s="39">
        <f t="shared" si="339"/>
        <v>705</v>
      </c>
      <c r="C733" s="42">
        <f t="shared" si="340"/>
        <v>8.3687050359718569</v>
      </c>
      <c r="D733" s="10">
        <f t="shared" si="341"/>
        <v>1.5312949640281701</v>
      </c>
      <c r="E733" s="40">
        <f t="shared" si="342"/>
        <v>33.737410071943657</v>
      </c>
      <c r="F733" s="40">
        <f t="shared" si="343"/>
        <v>36.799999999999997</v>
      </c>
      <c r="G733" s="3">
        <f t="shared" si="344"/>
        <v>213.05035971222537</v>
      </c>
      <c r="H733" s="3">
        <f t="shared" si="345"/>
        <v>107.82541057508477</v>
      </c>
      <c r="I733">
        <f t="shared" si="330"/>
        <v>1.0782541057508477E-4</v>
      </c>
      <c r="J733" s="4">
        <f t="shared" si="346"/>
        <v>905.54274969703931</v>
      </c>
      <c r="K733" s="40">
        <f t="shared" si="347"/>
        <v>8.3982314082306235</v>
      </c>
      <c r="L733" s="40">
        <f t="shared" si="331"/>
        <v>0</v>
      </c>
      <c r="M733" s="10">
        <f t="shared" si="348"/>
        <v>4.8756207755289296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13.691832939480351</v>
      </c>
      <c r="Q733" s="42">
        <f t="shared" si="350"/>
        <v>0.61816033105783019</v>
      </c>
      <c r="R733" s="4">
        <f t="shared" si="351"/>
        <v>36147.686964951085</v>
      </c>
      <c r="S733">
        <f t="shared" si="332"/>
        <v>3.6147686964951082E-5</v>
      </c>
      <c r="T733" s="41">
        <f t="shared" si="333"/>
        <v>2.8641533874238098E-4</v>
      </c>
      <c r="U733" s="42">
        <f t="shared" si="352"/>
        <v>6.486883164295297E-2</v>
      </c>
      <c r="V733" s="42">
        <f t="shared" si="353"/>
        <v>0.5882341461689089</v>
      </c>
      <c r="W733" s="42">
        <f t="shared" si="354"/>
        <v>0.58442310505236361</v>
      </c>
      <c r="X733" s="42">
        <f t="shared" si="355"/>
        <v>3.8110411165452884E-3</v>
      </c>
      <c r="Y733" s="42">
        <f t="shared" si="329"/>
        <v>4.3667920455666195E-3</v>
      </c>
      <c r="Z733" s="10">
        <f t="shared" si="356"/>
        <v>15.246362379685163</v>
      </c>
      <c r="AA733">
        <f t="shared" si="334"/>
        <v>4874495.1356356293</v>
      </c>
      <c r="AB733" s="10">
        <f t="shared" si="335"/>
        <v>4.8744951356356294</v>
      </c>
      <c r="AC733" s="10">
        <f t="shared" si="336"/>
        <v>4.7734951356356294</v>
      </c>
      <c r="AD733" s="3">
        <f t="shared" si="337"/>
        <v>692.31256499428991</v>
      </c>
      <c r="AI733" s="94">
        <f t="shared" si="338"/>
        <v>0.58442310505236361</v>
      </c>
    </row>
    <row r="734" spans="2:35">
      <c r="B734" s="39">
        <f t="shared" si="339"/>
        <v>706</v>
      </c>
      <c r="C734" s="42">
        <f t="shared" si="340"/>
        <v>8.38057553956898</v>
      </c>
      <c r="D734" s="10">
        <f t="shared" si="341"/>
        <v>1.519424460431047</v>
      </c>
      <c r="E734" s="40">
        <f t="shared" si="342"/>
        <v>33.761151079137903</v>
      </c>
      <c r="F734" s="40">
        <f t="shared" si="343"/>
        <v>36.799999999999997</v>
      </c>
      <c r="G734" s="3">
        <f t="shared" si="344"/>
        <v>212.95539568344839</v>
      </c>
      <c r="H734" s="3">
        <f t="shared" si="345"/>
        <v>107.82541057508477</v>
      </c>
      <c r="I734">
        <f t="shared" si="330"/>
        <v>1.0782541057508477E-4</v>
      </c>
      <c r="J734" s="4">
        <f t="shared" si="346"/>
        <v>906.80133755076668</v>
      </c>
      <c r="K734" s="40">
        <f t="shared" si="347"/>
        <v>8.4099038688038288</v>
      </c>
      <c r="L734" s="40">
        <f t="shared" si="331"/>
        <v>0</v>
      </c>
      <c r="M734" s="10">
        <f t="shared" si="348"/>
        <v>4.8744951356356294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13.690824485752866</v>
      </c>
      <c r="Q734" s="42">
        <f t="shared" si="350"/>
        <v>0.61902737187114831</v>
      </c>
      <c r="R734" s="4">
        <f t="shared" si="351"/>
        <v>35863.551596780329</v>
      </c>
      <c r="S734">
        <f t="shared" si="332"/>
        <v>3.5863551596780328E-5</v>
      </c>
      <c r="T734" s="41">
        <f t="shared" si="333"/>
        <v>2.8669947411055172E-4</v>
      </c>
      <c r="U734" s="42">
        <f t="shared" si="352"/>
        <v>6.4358936518002133E-2</v>
      </c>
      <c r="V734" s="42">
        <f t="shared" si="353"/>
        <v>0.58808664727038074</v>
      </c>
      <c r="W734" s="42">
        <f t="shared" si="354"/>
        <v>0.58428532448453607</v>
      </c>
      <c r="X734" s="42">
        <f t="shared" si="355"/>
        <v>3.801322785844663E-3</v>
      </c>
      <c r="Y734" s="42">
        <f t="shared" ref="Y734:Y797" si="359">IF((X734*(Q734-Q733)+Y733)&lt;0,0,X734*(Q734-Q733)+Y733)</f>
        <v>4.3700879475665425E-3</v>
      </c>
      <c r="Z734" s="10">
        <f t="shared" si="356"/>
        <v>15.242748390537439</v>
      </c>
      <c r="AA734">
        <f t="shared" si="334"/>
        <v>4873363.6290383656</v>
      </c>
      <c r="AB734" s="10">
        <f t="shared" si="335"/>
        <v>4.8733636290383657</v>
      </c>
      <c r="AC734" s="10">
        <f t="shared" si="336"/>
        <v>4.7723636290383658</v>
      </c>
      <c r="AD734" s="3">
        <f t="shared" si="337"/>
        <v>692.14845961397612</v>
      </c>
      <c r="AI734" s="94">
        <f t="shared" si="338"/>
        <v>0.58428532448453607</v>
      </c>
    </row>
    <row r="735" spans="2:35">
      <c r="B735" s="39">
        <f t="shared" si="339"/>
        <v>707</v>
      </c>
      <c r="C735" s="42">
        <f t="shared" si="340"/>
        <v>8.3924460431661032</v>
      </c>
      <c r="D735" s="10">
        <f t="shared" si="341"/>
        <v>1.5075539568339238</v>
      </c>
      <c r="E735" s="40">
        <f t="shared" si="342"/>
        <v>33.78489208633215</v>
      </c>
      <c r="F735" s="40">
        <f t="shared" si="343"/>
        <v>36.799999999999997</v>
      </c>
      <c r="G735" s="3">
        <f t="shared" si="344"/>
        <v>212.8604316546714</v>
      </c>
      <c r="H735" s="3">
        <f t="shared" si="345"/>
        <v>107.82541057508477</v>
      </c>
      <c r="I735">
        <f t="shared" si="330"/>
        <v>1.0782541057508477E-4</v>
      </c>
      <c r="J735" s="4">
        <f t="shared" si="346"/>
        <v>908.06081076094551</v>
      </c>
      <c r="K735" s="40">
        <f t="shared" si="347"/>
        <v>8.4215845403956315</v>
      </c>
      <c r="L735" s="40">
        <f t="shared" si="331"/>
        <v>0</v>
      </c>
      <c r="M735" s="10">
        <f t="shared" si="348"/>
        <v>4.8733636290383657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13.689810616238457</v>
      </c>
      <c r="Q735" s="42">
        <f t="shared" si="350"/>
        <v>0.61989447689764465</v>
      </c>
      <c r="R735" s="4">
        <f t="shared" si="351"/>
        <v>35579.466812399456</v>
      </c>
      <c r="S735">
        <f t="shared" si="332"/>
        <v>3.5579466812399458E-5</v>
      </c>
      <c r="T735" s="41">
        <f t="shared" si="333"/>
        <v>2.869835588949326E-4</v>
      </c>
      <c r="U735" s="42">
        <f t="shared" si="352"/>
        <v>6.3849132168191436E-2</v>
      </c>
      <c r="V735" s="42">
        <f t="shared" si="353"/>
        <v>0.58793840911133144</v>
      </c>
      <c r="W735" s="42">
        <f t="shared" si="354"/>
        <v>0.58414682582044353</v>
      </c>
      <c r="X735" s="42">
        <f t="shared" si="355"/>
        <v>3.7915832908879121E-3</v>
      </c>
      <c r="Y735" s="42">
        <f t="shared" si="359"/>
        <v>4.3733756484964506E-3</v>
      </c>
      <c r="Z735" s="10">
        <f t="shared" si="356"/>
        <v>15.239115666892907</v>
      </c>
      <c r="AA735">
        <f t="shared" si="334"/>
        <v>4872226.2568433173</v>
      </c>
      <c r="AB735" s="10">
        <f t="shared" si="335"/>
        <v>4.8722262568433177</v>
      </c>
      <c r="AC735" s="10">
        <f t="shared" si="336"/>
        <v>4.7712262568433177</v>
      </c>
      <c r="AD735" s="3">
        <f t="shared" si="337"/>
        <v>691.98350353057538</v>
      </c>
      <c r="AI735" s="94">
        <f t="shared" si="338"/>
        <v>0.58414682582044353</v>
      </c>
    </row>
    <row r="736" spans="2:35">
      <c r="B736" s="39">
        <f t="shared" si="339"/>
        <v>708</v>
      </c>
      <c r="C736" s="42">
        <f t="shared" si="340"/>
        <v>8.4043165467632264</v>
      </c>
      <c r="D736" s="10">
        <f t="shared" si="341"/>
        <v>1.4956834532368006</v>
      </c>
      <c r="E736" s="40">
        <f t="shared" si="342"/>
        <v>33.808633093526396</v>
      </c>
      <c r="F736" s="40">
        <f t="shared" si="343"/>
        <v>36.799999999999997</v>
      </c>
      <c r="G736" s="3">
        <f t="shared" si="344"/>
        <v>212.76546762589442</v>
      </c>
      <c r="H736" s="3">
        <f t="shared" si="345"/>
        <v>107.82541057508477</v>
      </c>
      <c r="I736">
        <f t="shared" si="330"/>
        <v>1.0782541057508477E-4</v>
      </c>
      <c r="J736" s="4">
        <f t="shared" si="346"/>
        <v>909.32116932757583</v>
      </c>
      <c r="K736" s="40">
        <f t="shared" si="347"/>
        <v>8.43327342300603</v>
      </c>
      <c r="L736" s="40">
        <f t="shared" si="331"/>
        <v>0</v>
      </c>
      <c r="M736" s="10">
        <f t="shared" si="348"/>
        <v>4.8722262568433177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13.68879132937273</v>
      </c>
      <c r="Q736" s="42">
        <f t="shared" si="350"/>
        <v>0.6207616464900142</v>
      </c>
      <c r="R736" s="4">
        <f t="shared" si="351"/>
        <v>35295.432864039554</v>
      </c>
      <c r="S736">
        <f t="shared" si="332"/>
        <v>3.5295432864039555E-5</v>
      </c>
      <c r="T736" s="41">
        <f t="shared" si="333"/>
        <v>2.8726759284329248E-4</v>
      </c>
      <c r="U736" s="42">
        <f t="shared" si="352"/>
        <v>6.3339419046162179E-2</v>
      </c>
      <c r="V736" s="42">
        <f t="shared" si="353"/>
        <v>0.58778943186472232</v>
      </c>
      <c r="W736" s="42">
        <f t="shared" si="354"/>
        <v>0.58400760919548389</v>
      </c>
      <c r="X736" s="42">
        <f t="shared" si="355"/>
        <v>3.7818226692384327E-3</v>
      </c>
      <c r="Y736" s="42">
        <f t="shared" si="359"/>
        <v>4.3766551301189479E-3</v>
      </c>
      <c r="Z736" s="10">
        <f t="shared" si="356"/>
        <v>15.235464212304866</v>
      </c>
      <c r="AA736">
        <f t="shared" si="334"/>
        <v>4871083.0201629903</v>
      </c>
      <c r="AB736" s="10">
        <f t="shared" si="335"/>
        <v>4.87108302016299</v>
      </c>
      <c r="AC736" s="10">
        <f t="shared" si="336"/>
        <v>4.77008302016299</v>
      </c>
      <c r="AD736" s="3">
        <f t="shared" si="337"/>
        <v>691.81769690543729</v>
      </c>
      <c r="AI736" s="94">
        <f t="shared" si="338"/>
        <v>0.58400760919548389</v>
      </c>
    </row>
    <row r="737" spans="2:35">
      <c r="B737" s="39">
        <f t="shared" si="339"/>
        <v>709</v>
      </c>
      <c r="C737" s="42">
        <f t="shared" si="340"/>
        <v>8.4161870503603495</v>
      </c>
      <c r="D737" s="10">
        <f t="shared" si="341"/>
        <v>1.4838129496396775</v>
      </c>
      <c r="E737" s="40">
        <f t="shared" si="342"/>
        <v>33.832374100720642</v>
      </c>
      <c r="F737" s="40">
        <f t="shared" si="343"/>
        <v>36.799999999999997</v>
      </c>
      <c r="G737" s="3">
        <f t="shared" si="344"/>
        <v>212.67050359711743</v>
      </c>
      <c r="H737" s="3">
        <f t="shared" si="345"/>
        <v>107.82541057508477</v>
      </c>
      <c r="I737">
        <f t="shared" si="330"/>
        <v>1.0782541057508477E-4</v>
      </c>
      <c r="J737" s="4">
        <f t="shared" si="346"/>
        <v>910.58241325065774</v>
      </c>
      <c r="K737" s="40">
        <f t="shared" si="347"/>
        <v>8.4449705166350277</v>
      </c>
      <c r="L737" s="40">
        <f t="shared" si="331"/>
        <v>0</v>
      </c>
      <c r="M737" s="10">
        <f t="shared" si="348"/>
        <v>4.87108302016299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13.687766623582673</v>
      </c>
      <c r="Q737" s="42">
        <f t="shared" si="350"/>
        <v>0.62162888100120695</v>
      </c>
      <c r="R737" s="4">
        <f t="shared" si="351"/>
        <v>35011.45000393159</v>
      </c>
      <c r="S737">
        <f t="shared" si="332"/>
        <v>3.5011450003931593E-5</v>
      </c>
      <c r="T737" s="41">
        <f t="shared" si="333"/>
        <v>2.8755157570340046E-4</v>
      </c>
      <c r="U737" s="42">
        <f t="shared" si="352"/>
        <v>6.2829797604555426E-2</v>
      </c>
      <c r="V737" s="42">
        <f t="shared" si="353"/>
        <v>0.58763971570486284</v>
      </c>
      <c r="W737" s="42">
        <f t="shared" si="354"/>
        <v>0.58386767474583079</v>
      </c>
      <c r="X737" s="42">
        <f t="shared" si="355"/>
        <v>3.7720409590320525E-3</v>
      </c>
      <c r="Y737" s="42">
        <f t="shared" si="359"/>
        <v>4.3799263742162527E-3</v>
      </c>
      <c r="Z737" s="10">
        <f t="shared" si="356"/>
        <v>15.231794030348127</v>
      </c>
      <c r="AA737">
        <f t="shared" si="334"/>
        <v>4869933.9201166257</v>
      </c>
      <c r="AB737" s="10">
        <f t="shared" si="335"/>
        <v>4.8699339201166261</v>
      </c>
      <c r="AC737" s="10">
        <f t="shared" si="336"/>
        <v>4.7689339201166261</v>
      </c>
      <c r="AD737" s="3">
        <f t="shared" si="337"/>
        <v>691.65103990088846</v>
      </c>
      <c r="AI737" s="94">
        <f t="shared" si="338"/>
        <v>0.58386767474583079</v>
      </c>
    </row>
    <row r="738" spans="2:35">
      <c r="B738" s="39">
        <f t="shared" si="339"/>
        <v>710</v>
      </c>
      <c r="C738" s="42">
        <f t="shared" si="340"/>
        <v>8.4280575539574727</v>
      </c>
      <c r="D738" s="10">
        <f t="shared" si="341"/>
        <v>1.4719424460425543</v>
      </c>
      <c r="E738" s="40">
        <f t="shared" si="342"/>
        <v>33.856115107914889</v>
      </c>
      <c r="F738" s="40">
        <f t="shared" si="343"/>
        <v>36.799999999999997</v>
      </c>
      <c r="G738" s="3">
        <f t="shared" si="344"/>
        <v>212.57553956834045</v>
      </c>
      <c r="H738" s="3">
        <f t="shared" si="345"/>
        <v>107.82541057508477</v>
      </c>
      <c r="I738">
        <f t="shared" si="330"/>
        <v>1.0782541057508477E-4</v>
      </c>
      <c r="J738" s="4">
        <f t="shared" si="346"/>
        <v>911.84454253019089</v>
      </c>
      <c r="K738" s="40">
        <f t="shared" si="347"/>
        <v>8.4566758212826212</v>
      </c>
      <c r="L738" s="40">
        <f t="shared" si="331"/>
        <v>0</v>
      </c>
      <c r="M738" s="10">
        <f t="shared" si="348"/>
        <v>4.8699339201166261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13.686736497287006</v>
      </c>
      <c r="Q738" s="42">
        <f t="shared" si="350"/>
        <v>0.6224961807844297</v>
      </c>
      <c r="R738" s="4">
        <f t="shared" si="351"/>
        <v>34727.518484306689</v>
      </c>
      <c r="S738">
        <f t="shared" si="332"/>
        <v>3.4727518484306692E-5</v>
      </c>
      <c r="T738" s="41">
        <f t="shared" si="333"/>
        <v>2.8783550722302537E-4</v>
      </c>
      <c r="U738" s="42">
        <f t="shared" si="352"/>
        <v>6.2320268296012567E-2</v>
      </c>
      <c r="V738" s="42">
        <f t="shared" si="353"/>
        <v>0.58748926080613917</v>
      </c>
      <c r="W738" s="42">
        <f t="shared" si="354"/>
        <v>0.58372702260848108</v>
      </c>
      <c r="X738" s="42">
        <f t="shared" si="355"/>
        <v>3.7622381976580854E-3</v>
      </c>
      <c r="Y738" s="42">
        <f t="shared" si="359"/>
        <v>4.383189362589514E-3</v>
      </c>
      <c r="Z738" s="10">
        <f t="shared" si="356"/>
        <v>15.228105124616402</v>
      </c>
      <c r="AA738">
        <f t="shared" si="334"/>
        <v>4868778.9578293804</v>
      </c>
      <c r="AB738" s="10">
        <f t="shared" si="335"/>
        <v>4.8687789578293801</v>
      </c>
      <c r="AC738" s="10">
        <f t="shared" si="336"/>
        <v>4.7677789578293801</v>
      </c>
      <c r="AD738" s="3">
        <f t="shared" si="337"/>
        <v>691.48353268011317</v>
      </c>
      <c r="AI738" s="94">
        <f t="shared" si="338"/>
        <v>0.58372702260848108</v>
      </c>
    </row>
    <row r="739" spans="2:35">
      <c r="B739" s="39">
        <f t="shared" si="339"/>
        <v>711</v>
      </c>
      <c r="C739" s="42">
        <f t="shared" si="340"/>
        <v>8.4399280575545959</v>
      </c>
      <c r="D739" s="10">
        <f t="shared" si="341"/>
        <v>1.4600719424454311</v>
      </c>
      <c r="E739" s="40">
        <f t="shared" si="342"/>
        <v>33.879856115109135</v>
      </c>
      <c r="F739" s="40">
        <f t="shared" si="343"/>
        <v>36.799999999999997</v>
      </c>
      <c r="G739" s="3">
        <f t="shared" si="344"/>
        <v>212.48057553956346</v>
      </c>
      <c r="H739" s="3">
        <f t="shared" si="345"/>
        <v>107.82541057508477</v>
      </c>
      <c r="I739">
        <f t="shared" si="330"/>
        <v>1.0782541057508477E-4</v>
      </c>
      <c r="J739" s="4">
        <f t="shared" si="346"/>
        <v>913.10755716617564</v>
      </c>
      <c r="K739" s="40">
        <f t="shared" si="347"/>
        <v>8.4683893369488121</v>
      </c>
      <c r="L739" s="40">
        <f t="shared" si="331"/>
        <v>0</v>
      </c>
      <c r="M739" s="10">
        <f t="shared" si="348"/>
        <v>4.8687789578293801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13.685700948895425</v>
      </c>
      <c r="Q739" s="42">
        <f t="shared" si="350"/>
        <v>0.62336354619314716</v>
      </c>
      <c r="R739" s="4">
        <f t="shared" si="351"/>
        <v>34443.638557395854</v>
      </c>
      <c r="S739">
        <f t="shared" si="332"/>
        <v>3.4443638557395852E-5</v>
      </c>
      <c r="T739" s="41">
        <f t="shared" si="333"/>
        <v>2.8811938714993617E-4</v>
      </c>
      <c r="U739" s="42">
        <f t="shared" si="352"/>
        <v>6.1810831573174727E-2</v>
      </c>
      <c r="V739" s="42">
        <f t="shared" si="353"/>
        <v>0.58733806734479554</v>
      </c>
      <c r="W739" s="42">
        <f t="shared" si="354"/>
        <v>0.58358565292115649</v>
      </c>
      <c r="X739" s="42">
        <f t="shared" si="355"/>
        <v>3.75241442363905E-3</v>
      </c>
      <c r="Y739" s="42">
        <f t="shared" si="359"/>
        <v>4.3864440770597507E-3</v>
      </c>
      <c r="Z739" s="10">
        <f t="shared" si="356"/>
        <v>15.224397498725287</v>
      </c>
      <c r="AA739">
        <f t="shared" si="334"/>
        <v>4867618.1344332648</v>
      </c>
      <c r="AB739" s="10">
        <f t="shared" si="335"/>
        <v>4.8676181344332647</v>
      </c>
      <c r="AC739" s="10">
        <f t="shared" si="336"/>
        <v>4.7666181344332648</v>
      </c>
      <c r="AD739" s="3">
        <f t="shared" si="337"/>
        <v>691.3151754072901</v>
      </c>
      <c r="AI739" s="94">
        <f t="shared" si="338"/>
        <v>0.58358565292115649</v>
      </c>
    </row>
    <row r="740" spans="2:35">
      <c r="B740" s="39">
        <f t="shared" si="339"/>
        <v>712</v>
      </c>
      <c r="C740" s="42">
        <f t="shared" si="340"/>
        <v>8.451798561151719</v>
      </c>
      <c r="D740" s="10">
        <f t="shared" si="341"/>
        <v>1.448201438848308</v>
      </c>
      <c r="E740" s="40">
        <f t="shared" si="342"/>
        <v>33.903597122303381</v>
      </c>
      <c r="F740" s="40">
        <f t="shared" si="343"/>
        <v>36.799999999999997</v>
      </c>
      <c r="G740" s="3">
        <f t="shared" si="344"/>
        <v>212.38561151078648</v>
      </c>
      <c r="H740" s="3">
        <f t="shared" si="345"/>
        <v>107.82541057508477</v>
      </c>
      <c r="I740">
        <f t="shared" si="330"/>
        <v>1.0782541057508477E-4</v>
      </c>
      <c r="J740" s="4">
        <f t="shared" si="346"/>
        <v>914.37145715861197</v>
      </c>
      <c r="K740" s="40">
        <f t="shared" si="347"/>
        <v>8.4801110636336023</v>
      </c>
      <c r="L740" s="40">
        <f t="shared" si="331"/>
        <v>0</v>
      </c>
      <c r="M740" s="10">
        <f t="shared" si="348"/>
        <v>4.8676181344332647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13.684659976809446</v>
      </c>
      <c r="Q740" s="42">
        <f t="shared" si="350"/>
        <v>0.6242309775810837</v>
      </c>
      <c r="R740" s="4">
        <f t="shared" si="351"/>
        <v>34159.810475430146</v>
      </c>
      <c r="S740">
        <f t="shared" si="332"/>
        <v>3.4159810475430146E-5</v>
      </c>
      <c r="T740" s="41">
        <f t="shared" si="333"/>
        <v>2.8840321523190186E-4</v>
      </c>
      <c r="U740" s="42">
        <f t="shared" si="352"/>
        <v>6.1301487888683164E-2</v>
      </c>
      <c r="V740" s="42">
        <f t="shared" si="353"/>
        <v>0.5871861354973501</v>
      </c>
      <c r="W740" s="42">
        <f t="shared" si="354"/>
        <v>0.58344356582241708</v>
      </c>
      <c r="X740" s="42">
        <f t="shared" si="355"/>
        <v>3.7425696749330273E-3</v>
      </c>
      <c r="Y740" s="42">
        <f t="shared" si="359"/>
        <v>4.3896904994673268E-3</v>
      </c>
      <c r="Z740" s="10">
        <f t="shared" si="356"/>
        <v>15.220671156310184</v>
      </c>
      <c r="AA740">
        <f t="shared" si="334"/>
        <v>4866451.4510664893</v>
      </c>
      <c r="AB740" s="10">
        <f t="shared" si="335"/>
        <v>4.8664514510664896</v>
      </c>
      <c r="AC740" s="10">
        <f t="shared" si="336"/>
        <v>4.7654514510664896</v>
      </c>
      <c r="AD740" s="3">
        <f t="shared" si="337"/>
        <v>691.14596824749663</v>
      </c>
      <c r="AI740" s="94">
        <f t="shared" si="338"/>
        <v>0.58344356582241708</v>
      </c>
    </row>
    <row r="741" spans="2:35">
      <c r="B741" s="39">
        <f t="shared" si="339"/>
        <v>713</v>
      </c>
      <c r="C741" s="42">
        <f t="shared" si="340"/>
        <v>8.4636690647488422</v>
      </c>
      <c r="D741" s="10">
        <f t="shared" si="341"/>
        <v>1.4363309352511848</v>
      </c>
      <c r="E741" s="40">
        <f t="shared" si="342"/>
        <v>33.927338129497628</v>
      </c>
      <c r="F741" s="40">
        <f t="shared" si="343"/>
        <v>36.799999999999997</v>
      </c>
      <c r="G741" s="3">
        <f t="shared" si="344"/>
        <v>212.29064748200949</v>
      </c>
      <c r="H741" s="3">
        <f t="shared" si="345"/>
        <v>107.82541057508477</v>
      </c>
      <c r="I741">
        <f t="shared" si="330"/>
        <v>1.0782541057508477E-4</v>
      </c>
      <c r="J741" s="4">
        <f t="shared" si="346"/>
        <v>915.63624250749967</v>
      </c>
      <c r="K741" s="40">
        <f t="shared" si="347"/>
        <v>8.4918410013369865</v>
      </c>
      <c r="L741" s="40">
        <f t="shared" si="331"/>
        <v>0</v>
      </c>
      <c r="M741" s="10">
        <f t="shared" si="348"/>
        <v>4.8664514510664896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13.683613579421779</v>
      </c>
      <c r="Q741" s="42">
        <f t="shared" si="350"/>
        <v>0.62509847530222473</v>
      </c>
      <c r="R741" s="4">
        <f t="shared" si="351"/>
        <v>33876.034490640588</v>
      </c>
      <c r="S741">
        <f t="shared" si="332"/>
        <v>3.3876034490640587E-5</v>
      </c>
      <c r="T741" s="41">
        <f t="shared" si="333"/>
        <v>2.8868699121669143E-4</v>
      </c>
      <c r="U741" s="42">
        <f t="shared" si="352"/>
        <v>6.0792237695179066E-2</v>
      </c>
      <c r="V741" s="42">
        <f t="shared" si="353"/>
        <v>0.58703346544158563</v>
      </c>
      <c r="W741" s="42">
        <f t="shared" si="354"/>
        <v>0.58330076145158238</v>
      </c>
      <c r="X741" s="42">
        <f t="shared" si="355"/>
        <v>3.7327039900032499E-3</v>
      </c>
      <c r="Y741" s="42">
        <f t="shared" si="359"/>
        <v>4.392928611672349E-3</v>
      </c>
      <c r="Z741" s="10">
        <f t="shared" si="356"/>
        <v>15.216926101027433</v>
      </c>
      <c r="AA741">
        <f t="shared" si="334"/>
        <v>4865278.9088738207</v>
      </c>
      <c r="AB741" s="10">
        <f t="shared" si="335"/>
        <v>4.8652789088738206</v>
      </c>
      <c r="AC741" s="10">
        <f t="shared" si="336"/>
        <v>4.7642789088738207</v>
      </c>
      <c r="AD741" s="3">
        <f t="shared" si="337"/>
        <v>690.97591136676147</v>
      </c>
      <c r="AI741" s="94">
        <f t="shared" si="338"/>
        <v>0.58330076145158238</v>
      </c>
    </row>
    <row r="742" spans="2:35">
      <c r="B742" s="39">
        <f t="shared" si="339"/>
        <v>714</v>
      </c>
      <c r="C742" s="42">
        <f t="shared" si="340"/>
        <v>8.4755395683459653</v>
      </c>
      <c r="D742" s="10">
        <f t="shared" si="341"/>
        <v>1.4244604316540617</v>
      </c>
      <c r="E742" s="40">
        <f t="shared" si="342"/>
        <v>33.951079136691874</v>
      </c>
      <c r="F742" s="40">
        <f t="shared" si="343"/>
        <v>36.799999999999997</v>
      </c>
      <c r="G742" s="3">
        <f t="shared" si="344"/>
        <v>212.1956834532325</v>
      </c>
      <c r="H742" s="3">
        <f t="shared" si="345"/>
        <v>107.82541057508477</v>
      </c>
      <c r="I742">
        <f t="shared" si="330"/>
        <v>1.0782541057508477E-4</v>
      </c>
      <c r="J742" s="4">
        <f t="shared" si="346"/>
        <v>916.90191321283874</v>
      </c>
      <c r="K742" s="40">
        <f t="shared" si="347"/>
        <v>8.5035791500589681</v>
      </c>
      <c r="L742" s="40">
        <f t="shared" si="331"/>
        <v>0</v>
      </c>
      <c r="M742" s="10">
        <f t="shared" si="348"/>
        <v>4.8652789088738206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13.682561755116666</v>
      </c>
      <c r="Q742" s="42">
        <f t="shared" si="350"/>
        <v>0.62596603971081832</v>
      </c>
      <c r="R742" s="4">
        <f t="shared" si="351"/>
        <v>33592.310855258285</v>
      </c>
      <c r="S742">
        <f t="shared" si="332"/>
        <v>3.3592310855258289E-5</v>
      </c>
      <c r="T742" s="41">
        <f t="shared" si="333"/>
        <v>2.8897071485207374E-4</v>
      </c>
      <c r="U742" s="42">
        <f t="shared" si="352"/>
        <v>6.0283081445303754E-2</v>
      </c>
      <c r="V742" s="42">
        <f t="shared" si="353"/>
        <v>0.58688005735586268</v>
      </c>
      <c r="W742" s="42">
        <f t="shared" si="354"/>
        <v>0.583157239948774</v>
      </c>
      <c r="X742" s="42">
        <f t="shared" si="355"/>
        <v>3.7228174070886855E-3</v>
      </c>
      <c r="Y742" s="42">
        <f t="shared" si="359"/>
        <v>4.3961583955544319E-3</v>
      </c>
      <c r="Z742" s="10">
        <f t="shared" si="356"/>
        <v>15.213162336553232</v>
      </c>
      <c r="AA742">
        <f t="shared" si="334"/>
        <v>4864100.5090062423</v>
      </c>
      <c r="AB742" s="10">
        <f t="shared" si="335"/>
        <v>4.8641005090062421</v>
      </c>
      <c r="AC742" s="10">
        <f t="shared" si="336"/>
        <v>4.7631005090062422</v>
      </c>
      <c r="AD742" s="3">
        <f t="shared" si="337"/>
        <v>690.80500493201487</v>
      </c>
      <c r="AI742" s="94">
        <f t="shared" si="338"/>
        <v>0.583157239948774</v>
      </c>
    </row>
    <row r="743" spans="2:35">
      <c r="B743" s="39">
        <f t="shared" si="339"/>
        <v>715</v>
      </c>
      <c r="C743" s="42">
        <f t="shared" si="340"/>
        <v>8.4874100719430885</v>
      </c>
      <c r="D743" s="10">
        <f t="shared" si="341"/>
        <v>1.4125899280569385</v>
      </c>
      <c r="E743" s="40">
        <f t="shared" si="342"/>
        <v>33.97482014388612</v>
      </c>
      <c r="F743" s="40">
        <f t="shared" si="343"/>
        <v>36.799999999999997</v>
      </c>
      <c r="G743" s="3">
        <f t="shared" si="344"/>
        <v>212.10071942445552</v>
      </c>
      <c r="H743" s="3">
        <f t="shared" si="345"/>
        <v>107.82541057508477</v>
      </c>
      <c r="I743">
        <f t="shared" ref="I743:I806" si="360">H743/1000^2</f>
        <v>1.0782541057508477E-4</v>
      </c>
      <c r="J743" s="4">
        <f t="shared" si="346"/>
        <v>918.16846927462939</v>
      </c>
      <c r="K743" s="40">
        <f t="shared" si="347"/>
        <v>8.5153255097995491</v>
      </c>
      <c r="L743" s="40">
        <f t="shared" ref="L743:L806" si="361">IF((gstar-K743)&lt;0,0,gstar-K743)</f>
        <v>0</v>
      </c>
      <c r="M743" s="10">
        <f t="shared" si="348"/>
        <v>4.8641005090062421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13.681504502269528</v>
      </c>
      <c r="Q743" s="42">
        <f t="shared" si="350"/>
        <v>0.62683367116137656</v>
      </c>
      <c r="R743" s="4">
        <f t="shared" si="351"/>
        <v>33308.63982151424</v>
      </c>
      <c r="S743">
        <f t="shared" ref="S743:S806" si="362">R743/1000^3</f>
        <v>3.3308639821514238E-5</v>
      </c>
      <c r="T743" s="41">
        <f t="shared" ref="T743:T806" si="363">(vc/1000^3-S743)</f>
        <v>2.8925438588581779E-4</v>
      </c>
      <c r="U743" s="42">
        <f t="shared" si="352"/>
        <v>5.9774019591698375E-2</v>
      </c>
      <c r="V743" s="42">
        <f t="shared" si="353"/>
        <v>0.58672591141993147</v>
      </c>
      <c r="W743" s="42">
        <f t="shared" si="354"/>
        <v>0.58301300145487445</v>
      </c>
      <c r="X743" s="42">
        <f t="shared" si="355"/>
        <v>3.7129099650570208E-3</v>
      </c>
      <c r="Y743" s="42">
        <f t="shared" si="359"/>
        <v>4.3993798330132063E-3</v>
      </c>
      <c r="Z743" s="10">
        <f t="shared" si="356"/>
        <v>15.209379866585142</v>
      </c>
      <c r="AA743">
        <f t="shared" ref="AA743:AA806" si="364">Z743*rat*to+patm*1000000</f>
        <v>4862916.2526214262</v>
      </c>
      <c r="AB743" s="10">
        <f t="shared" ref="AB743:AB806" si="365">AA743/1000000</f>
        <v>4.8629162526214262</v>
      </c>
      <c r="AC743" s="10">
        <f t="shared" ref="AC743:AC806" si="366">AB743-patm</f>
        <v>4.7619162526214263</v>
      </c>
      <c r="AD743" s="3">
        <f t="shared" ref="AD743:AD806" si="367">AC743*1000000/6895</f>
        <v>690.63324911115683</v>
      </c>
      <c r="AI743" s="94">
        <f t="shared" ref="AI743:AI806" si="368">($M743-patm)*1000000*$I743/SQRT(rat*to)*SQRT(k)*(2/(k+1))^((k+1)/2/(k-1))</f>
        <v>0.58301300145487445</v>
      </c>
    </row>
    <row r="744" spans="2:35">
      <c r="B744" s="39">
        <f t="shared" ref="B744:B807" si="369">1+B743</f>
        <v>716</v>
      </c>
      <c r="C744" s="42">
        <f t="shared" ref="C744:C807" si="370">xincp+C743</f>
        <v>8.4992805755402117</v>
      </c>
      <c r="D744" s="10">
        <f t="shared" ref="D744:D807" si="371">(F744-E744)/2</f>
        <v>1.4007194244598153</v>
      </c>
      <c r="E744" s="40">
        <f t="shared" ref="E744:E807" si="372">E743+ci*2*xincp</f>
        <v>33.998561151080366</v>
      </c>
      <c r="F744" s="40">
        <f t="shared" ref="F744:F807" si="373">F743-osi*2*xincp</f>
        <v>36.799999999999997</v>
      </c>
      <c r="G744" s="3">
        <f t="shared" ref="G744:G807" si="374">G743-ei*n*2*xincp</f>
        <v>212.00575539567853</v>
      </c>
      <c r="H744" s="3">
        <f t="shared" ref="H744:H807" si="375">PI()/4*(dto+erate*(two-D744)/two)^2</f>
        <v>107.82541057508477</v>
      </c>
      <c r="I744">
        <f t="shared" si="360"/>
        <v>1.0782541057508477E-4</v>
      </c>
      <c r="J744" s="4">
        <f t="shared" ref="J744:J807" si="376">PI()/4*dc^2-PI()/4*(F744^2-E744^2)</f>
        <v>919.43591069287152</v>
      </c>
      <c r="K744" s="40">
        <f t="shared" ref="K744:K807" si="377">J744/H744</f>
        <v>8.5270800805587257</v>
      </c>
      <c r="L744" s="40">
        <f t="shared" si="361"/>
        <v>0</v>
      </c>
      <c r="M744" s="10">
        <f t="shared" ref="M744:M807" si="378">AB743</f>
        <v>4.8629162526214262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13.680441819247395</v>
      </c>
      <c r="Q744" s="42">
        <f t="shared" ref="Q744:Q807" si="380">xincp/P744+Q743</f>
        <v>0.6277013700086771</v>
      </c>
      <c r="R744" s="4">
        <f t="shared" ref="R744:R807" si="381">PI()/4*(F744^2-E744^2)*G744</f>
        <v>33025.021641639491</v>
      </c>
      <c r="S744">
        <f t="shared" si="362"/>
        <v>3.3025021641639493E-5</v>
      </c>
      <c r="T744" s="41">
        <f t="shared" si="363"/>
        <v>2.8953800406569254E-4</v>
      </c>
      <c r="U744" s="42">
        <f t="shared" ref="U744:U807" si="382">rhopgrain*R744/1000^2</f>
        <v>5.9265052587004145E-2</v>
      </c>
      <c r="V744" s="42">
        <f t="shared" ref="V744:V807" si="383">(U743-U744)/(Q744-Q743)</f>
        <v>0.58657102781415227</v>
      </c>
      <c r="W744" s="42">
        <f t="shared" ref="W744:W807" si="384">IF(V744&lt;AI744,IF(AB743&gt;pbd,AI744,0),AI744)</f>
        <v>0.58286804611158538</v>
      </c>
      <c r="X744" s="42">
        <f t="shared" ref="X744:X807" si="385">V744-W744</f>
        <v>3.7029817025668876E-3</v>
      </c>
      <c r="Y744" s="42">
        <f t="shared" si="359"/>
        <v>4.4025929059680986E-3</v>
      </c>
      <c r="Z744" s="10">
        <f t="shared" ref="Z744:Z807" si="386">Y744/T744</f>
        <v>15.20557869484106</v>
      </c>
      <c r="AA744">
        <f t="shared" si="364"/>
        <v>4861726.1408834103</v>
      </c>
      <c r="AB744" s="10">
        <f t="shared" si="365"/>
        <v>4.8617261408834107</v>
      </c>
      <c r="AC744" s="10">
        <f t="shared" si="366"/>
        <v>4.7607261408834107</v>
      </c>
      <c r="AD744" s="3">
        <f t="shared" si="367"/>
        <v>690.46064407301094</v>
      </c>
      <c r="AI744" s="94">
        <f t="shared" si="368"/>
        <v>0.58286804611158538</v>
      </c>
    </row>
    <row r="745" spans="2:35">
      <c r="B745" s="39">
        <f t="shared" si="369"/>
        <v>717</v>
      </c>
      <c r="C745" s="42">
        <f t="shared" si="370"/>
        <v>8.5111510791373348</v>
      </c>
      <c r="D745" s="10">
        <f t="shared" si="371"/>
        <v>1.3888489208626922</v>
      </c>
      <c r="E745" s="40">
        <f t="shared" si="372"/>
        <v>34.022302158274613</v>
      </c>
      <c r="F745" s="40">
        <f t="shared" si="373"/>
        <v>36.799999999999997</v>
      </c>
      <c r="G745" s="3">
        <f t="shared" si="374"/>
        <v>211.91079136690155</v>
      </c>
      <c r="H745" s="3">
        <f t="shared" si="375"/>
        <v>107.82541057508477</v>
      </c>
      <c r="I745">
        <f t="shared" si="360"/>
        <v>1.0782541057508477E-4</v>
      </c>
      <c r="J745" s="4">
        <f t="shared" si="376"/>
        <v>920.70423746756512</v>
      </c>
      <c r="K745" s="40">
        <f t="shared" si="377"/>
        <v>8.5388428623364998</v>
      </c>
      <c r="L745" s="40">
        <f t="shared" si="361"/>
        <v>0</v>
      </c>
      <c r="M745" s="10">
        <f t="shared" si="378"/>
        <v>4.8617261408834107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13.679373704408604</v>
      </c>
      <c r="Q745" s="42">
        <f t="shared" si="380"/>
        <v>0.6285691366077647</v>
      </c>
      <c r="R745" s="4">
        <f t="shared" si="381"/>
        <v>32741.456567865098</v>
      </c>
      <c r="S745">
        <f t="shared" si="362"/>
        <v>3.2741456567865095E-5</v>
      </c>
      <c r="T745" s="41">
        <f t="shared" si="363"/>
        <v>2.8982156913946695E-4</v>
      </c>
      <c r="U745" s="42">
        <f t="shared" si="382"/>
        <v>5.8756180883862301E-2</v>
      </c>
      <c r="V745" s="42">
        <f t="shared" si="383"/>
        <v>0.58641540671983339</v>
      </c>
      <c r="W745" s="42">
        <f t="shared" si="384"/>
        <v>0.58272237406138705</v>
      </c>
      <c r="X745" s="42">
        <f t="shared" si="385"/>
        <v>3.693032658446338E-3</v>
      </c>
      <c r="Y745" s="42">
        <f t="shared" si="359"/>
        <v>4.4057975963584378E-3</v>
      </c>
      <c r="Z745" s="10">
        <f t="shared" si="386"/>
        <v>15.201758825059342</v>
      </c>
      <c r="AA745">
        <f t="shared" si="364"/>
        <v>4860530.1749626417</v>
      </c>
      <c r="AB745" s="10">
        <f t="shared" si="365"/>
        <v>4.8605301749626415</v>
      </c>
      <c r="AC745" s="10">
        <f t="shared" si="366"/>
        <v>4.7595301749626415</v>
      </c>
      <c r="AD745" s="3">
        <f t="shared" si="367"/>
        <v>690.28718998733018</v>
      </c>
      <c r="AI745" s="94">
        <f t="shared" si="368"/>
        <v>0.58272237406138705</v>
      </c>
    </row>
    <row r="746" spans="2:35">
      <c r="B746" s="39">
        <f t="shared" si="369"/>
        <v>718</v>
      </c>
      <c r="C746" s="42">
        <f t="shared" si="370"/>
        <v>8.523021582734458</v>
      </c>
      <c r="D746" s="10">
        <f t="shared" si="371"/>
        <v>1.376978417265569</v>
      </c>
      <c r="E746" s="40">
        <f t="shared" si="372"/>
        <v>34.046043165468859</v>
      </c>
      <c r="F746" s="40">
        <f t="shared" si="373"/>
        <v>36.799999999999997</v>
      </c>
      <c r="G746" s="3">
        <f t="shared" si="374"/>
        <v>211.81582733812456</v>
      </c>
      <c r="H746" s="3">
        <f t="shared" si="375"/>
        <v>107.82541057508477</v>
      </c>
      <c r="I746">
        <f t="shared" si="360"/>
        <v>1.0782541057508477E-4</v>
      </c>
      <c r="J746" s="4">
        <f t="shared" si="376"/>
        <v>921.97344959870998</v>
      </c>
      <c r="K746" s="40">
        <f t="shared" si="377"/>
        <v>8.5506138551328679</v>
      </c>
      <c r="L746" s="40">
        <f t="shared" si="361"/>
        <v>0</v>
      </c>
      <c r="M746" s="10">
        <f t="shared" si="378"/>
        <v>4.8605301749626415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13.6783001561028</v>
      </c>
      <c r="Q746" s="42">
        <f t="shared" si="380"/>
        <v>0.62943697131395271</v>
      </c>
      <c r="R746" s="4">
        <f t="shared" si="381"/>
        <v>32457.944852422133</v>
      </c>
      <c r="S746">
        <f t="shared" si="362"/>
        <v>3.245794485242213E-5</v>
      </c>
      <c r="T746" s="41">
        <f t="shared" si="363"/>
        <v>2.9010508085490993E-4</v>
      </c>
      <c r="U746" s="42">
        <f t="shared" si="382"/>
        <v>5.8247404934914135E-2</v>
      </c>
      <c r="V746" s="42">
        <f t="shared" si="383"/>
        <v>0.58625904831921327</v>
      </c>
      <c r="W746" s="42">
        <f t="shared" si="384"/>
        <v>0.58257598544754474</v>
      </c>
      <c r="X746" s="42">
        <f t="shared" si="385"/>
        <v>3.6830628716685299E-3</v>
      </c>
      <c r="Y746" s="42">
        <f t="shared" si="359"/>
        <v>4.4089938861435439E-3</v>
      </c>
      <c r="Z746" s="10">
        <f t="shared" si="386"/>
        <v>15.197920260998846</v>
      </c>
      <c r="AA746">
        <f t="shared" si="364"/>
        <v>4859328.3560359841</v>
      </c>
      <c r="AB746" s="10">
        <f t="shared" si="365"/>
        <v>4.8593283560359843</v>
      </c>
      <c r="AC746" s="10">
        <f t="shared" si="366"/>
        <v>4.7583283560359844</v>
      </c>
      <c r="AD746" s="3">
        <f t="shared" si="367"/>
        <v>690.11288702479828</v>
      </c>
      <c r="AI746" s="94">
        <f t="shared" si="368"/>
        <v>0.58257598544754474</v>
      </c>
    </row>
    <row r="747" spans="2:35">
      <c r="B747" s="39">
        <f t="shared" si="369"/>
        <v>719</v>
      </c>
      <c r="C747" s="42">
        <f t="shared" si="370"/>
        <v>8.5348920863315811</v>
      </c>
      <c r="D747" s="10">
        <f t="shared" si="371"/>
        <v>1.3651079136684459</v>
      </c>
      <c r="E747" s="40">
        <f t="shared" si="372"/>
        <v>34.069784172663105</v>
      </c>
      <c r="F747" s="40">
        <f t="shared" si="373"/>
        <v>36.799999999999997</v>
      </c>
      <c r="G747" s="3">
        <f t="shared" si="374"/>
        <v>211.72086330934758</v>
      </c>
      <c r="H747" s="3">
        <f t="shared" si="375"/>
        <v>107.82541057508477</v>
      </c>
      <c r="I747">
        <f t="shared" si="360"/>
        <v>1.0782541057508477E-4</v>
      </c>
      <c r="J747" s="4">
        <f t="shared" si="376"/>
        <v>923.24354708630665</v>
      </c>
      <c r="K747" s="40">
        <f t="shared" si="377"/>
        <v>8.562393058947837</v>
      </c>
      <c r="L747" s="40">
        <f t="shared" si="361"/>
        <v>0</v>
      </c>
      <c r="M747" s="10">
        <f t="shared" si="378"/>
        <v>4.8593283560359843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13.677221172670956</v>
      </c>
      <c r="Q747" s="42">
        <f t="shared" si="380"/>
        <v>0.63030487448282468</v>
      </c>
      <c r="R747" s="4">
        <f t="shared" si="381"/>
        <v>32174.486747541578</v>
      </c>
      <c r="S747">
        <f t="shared" si="362"/>
        <v>3.2174486747541579E-5</v>
      </c>
      <c r="T747" s="41">
        <f t="shared" si="363"/>
        <v>2.9038853895979046E-4</v>
      </c>
      <c r="U747" s="42">
        <f t="shared" si="382"/>
        <v>5.7738725192800731E-2</v>
      </c>
      <c r="V747" s="42">
        <f t="shared" si="383"/>
        <v>0.58610195279565691</v>
      </c>
      <c r="W747" s="42">
        <f t="shared" si="384"/>
        <v>0.5824288804141089</v>
      </c>
      <c r="X747" s="42">
        <f t="shared" si="385"/>
        <v>3.6730723815480149E-3</v>
      </c>
      <c r="Y747" s="42">
        <f t="shared" si="359"/>
        <v>4.4121817573029853E-3</v>
      </c>
      <c r="Z747" s="10">
        <f t="shared" si="386"/>
        <v>15.19406300643956</v>
      </c>
      <c r="AA747">
        <f t="shared" si="364"/>
        <v>4858120.685286914</v>
      </c>
      <c r="AB747" s="10">
        <f t="shared" si="365"/>
        <v>4.8581206852869139</v>
      </c>
      <c r="AC747" s="10">
        <f t="shared" si="366"/>
        <v>4.7571206852869139</v>
      </c>
      <c r="AD747" s="3">
        <f t="shared" si="367"/>
        <v>689.93773535705782</v>
      </c>
      <c r="AI747" s="94">
        <f t="shared" si="368"/>
        <v>0.5824288804141089</v>
      </c>
    </row>
    <row r="748" spans="2:35">
      <c r="B748" s="39">
        <f t="shared" si="369"/>
        <v>720</v>
      </c>
      <c r="C748" s="42">
        <f t="shared" si="370"/>
        <v>8.5467625899287043</v>
      </c>
      <c r="D748" s="10">
        <f t="shared" si="371"/>
        <v>1.3532374100713227</v>
      </c>
      <c r="E748" s="40">
        <f t="shared" si="372"/>
        <v>34.093525179857352</v>
      </c>
      <c r="F748" s="40">
        <f t="shared" si="373"/>
        <v>36.799999999999997</v>
      </c>
      <c r="G748" s="3">
        <f t="shared" si="374"/>
        <v>211.62589928057059</v>
      </c>
      <c r="H748" s="3">
        <f t="shared" si="375"/>
        <v>107.82541057508477</v>
      </c>
      <c r="I748">
        <f t="shared" si="360"/>
        <v>1.0782541057508477E-4</v>
      </c>
      <c r="J748" s="4">
        <f t="shared" si="376"/>
        <v>924.51452993035457</v>
      </c>
      <c r="K748" s="40">
        <f t="shared" si="377"/>
        <v>8.5741804737814018</v>
      </c>
      <c r="L748" s="40">
        <f t="shared" si="361"/>
        <v>0</v>
      </c>
      <c r="M748" s="10">
        <f t="shared" si="378"/>
        <v>4.8581206852869139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13.676136752445519</v>
      </c>
      <c r="Q748" s="42">
        <f t="shared" si="380"/>
        <v>0.63117284647023553</v>
      </c>
      <c r="R748" s="4">
        <f t="shared" si="381"/>
        <v>31891.082505454549</v>
      </c>
      <c r="S748">
        <f t="shared" si="362"/>
        <v>3.1891082505454552E-5</v>
      </c>
      <c r="T748" s="41">
        <f t="shared" si="363"/>
        <v>2.9067194320187749E-4</v>
      </c>
      <c r="U748" s="42">
        <f t="shared" si="382"/>
        <v>5.7230142110163452E-2</v>
      </c>
      <c r="V748" s="42">
        <f t="shared" si="383"/>
        <v>0.58594412033316934</v>
      </c>
      <c r="W748" s="42">
        <f t="shared" si="384"/>
        <v>0.58228105910593919</v>
      </c>
      <c r="X748" s="42">
        <f t="shared" si="385"/>
        <v>3.6630612272301466E-3</v>
      </c>
      <c r="Y748" s="42">
        <f t="shared" si="359"/>
        <v>4.4153611918363918E-3</v>
      </c>
      <c r="Z748" s="10">
        <f t="shared" si="386"/>
        <v>15.190187065181709</v>
      </c>
      <c r="AA748">
        <f t="shared" si="364"/>
        <v>4856907.163905249</v>
      </c>
      <c r="AB748" s="10">
        <f t="shared" si="365"/>
        <v>4.856907163905249</v>
      </c>
      <c r="AC748" s="10">
        <f t="shared" si="366"/>
        <v>4.755907163905249</v>
      </c>
      <c r="AD748" s="3">
        <f t="shared" si="367"/>
        <v>689.76173515667131</v>
      </c>
      <c r="AI748" s="94">
        <f t="shared" si="368"/>
        <v>0.58228105910593919</v>
      </c>
    </row>
    <row r="749" spans="2:35">
      <c r="B749" s="39">
        <f t="shared" si="369"/>
        <v>721</v>
      </c>
      <c r="C749" s="42">
        <f t="shared" si="370"/>
        <v>8.5586330935258275</v>
      </c>
      <c r="D749" s="10">
        <f t="shared" si="371"/>
        <v>1.3413669064741995</v>
      </c>
      <c r="E749" s="40">
        <f t="shared" si="372"/>
        <v>34.117266187051598</v>
      </c>
      <c r="F749" s="40">
        <f t="shared" si="373"/>
        <v>36.799999999999997</v>
      </c>
      <c r="G749" s="3">
        <f t="shared" si="374"/>
        <v>211.53093525179361</v>
      </c>
      <c r="H749" s="3">
        <f t="shared" si="375"/>
        <v>107.82541057508477</v>
      </c>
      <c r="I749">
        <f t="shared" si="360"/>
        <v>1.0782541057508477E-4</v>
      </c>
      <c r="J749" s="4">
        <f t="shared" si="376"/>
        <v>925.78639813085385</v>
      </c>
      <c r="K749" s="40">
        <f t="shared" si="377"/>
        <v>8.5859760996335623</v>
      </c>
      <c r="L749" s="40">
        <f t="shared" si="361"/>
        <v>0</v>
      </c>
      <c r="M749" s="10">
        <f t="shared" si="378"/>
        <v>4.856907163905249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13.675046893750146</v>
      </c>
      <c r="Q749" s="42">
        <f t="shared" si="380"/>
        <v>0.63204088763231359</v>
      </c>
      <c r="R749" s="4">
        <f t="shared" si="381"/>
        <v>31607.732378392091</v>
      </c>
      <c r="S749">
        <f t="shared" si="362"/>
        <v>3.1607732378392094E-5</v>
      </c>
      <c r="T749" s="41">
        <f t="shared" si="363"/>
        <v>2.9095529332893994E-4</v>
      </c>
      <c r="U749" s="42">
        <f t="shared" si="382"/>
        <v>5.6721656139643521E-2</v>
      </c>
      <c r="V749" s="42">
        <f t="shared" si="383"/>
        <v>0.58578555111676289</v>
      </c>
      <c r="W749" s="42">
        <f t="shared" si="384"/>
        <v>0.58213252166867202</v>
      </c>
      <c r="X749" s="42">
        <f t="shared" si="385"/>
        <v>3.653029448090872E-3</v>
      </c>
      <c r="Y749" s="42">
        <f t="shared" si="359"/>
        <v>4.4185321717636183E-3</v>
      </c>
      <c r="Z749" s="10">
        <f t="shared" si="386"/>
        <v>15.186292441046055</v>
      </c>
      <c r="AA749">
        <f t="shared" si="364"/>
        <v>4855687.7930872338</v>
      </c>
      <c r="AB749" s="10">
        <f t="shared" si="365"/>
        <v>4.8556877930872338</v>
      </c>
      <c r="AC749" s="10">
        <f t="shared" si="366"/>
        <v>4.7546877930872338</v>
      </c>
      <c r="AD749" s="3">
        <f t="shared" si="367"/>
        <v>689.58488659713328</v>
      </c>
      <c r="AI749" s="94">
        <f t="shared" si="368"/>
        <v>0.58213252166867202</v>
      </c>
    </row>
    <row r="750" spans="2:35">
      <c r="B750" s="39">
        <f t="shared" si="369"/>
        <v>722</v>
      </c>
      <c r="C750" s="42">
        <f t="shared" si="370"/>
        <v>8.5705035971229506</v>
      </c>
      <c r="D750" s="10">
        <f t="shared" si="371"/>
        <v>1.3294964028770764</v>
      </c>
      <c r="E750" s="40">
        <f t="shared" si="372"/>
        <v>34.141007194245844</v>
      </c>
      <c r="F750" s="40">
        <f t="shared" si="373"/>
        <v>36.799999999999997</v>
      </c>
      <c r="G750" s="3">
        <f t="shared" si="374"/>
        <v>211.43597122301662</v>
      </c>
      <c r="H750" s="3">
        <f t="shared" si="375"/>
        <v>107.82541057508477</v>
      </c>
      <c r="I750">
        <f t="shared" si="360"/>
        <v>1.0782541057508477E-4</v>
      </c>
      <c r="J750" s="4">
        <f t="shared" si="376"/>
        <v>927.05915168780484</v>
      </c>
      <c r="K750" s="40">
        <f t="shared" si="377"/>
        <v>8.5977799365043222</v>
      </c>
      <c r="L750" s="40">
        <f t="shared" si="361"/>
        <v>0</v>
      </c>
      <c r="M750" s="10">
        <f t="shared" si="378"/>
        <v>4.8556877930872338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13.673951594899785</v>
      </c>
      <c r="Q750" s="42">
        <f t="shared" si="380"/>
        <v>0.63290899832546177</v>
      </c>
      <c r="R750" s="4">
        <f t="shared" si="381"/>
        <v>31324.436618585176</v>
      </c>
      <c r="S750">
        <f t="shared" si="362"/>
        <v>3.1324436618585173E-5</v>
      </c>
      <c r="T750" s="41">
        <f t="shared" si="363"/>
        <v>2.9123858908874684E-4</v>
      </c>
      <c r="U750" s="42">
        <f t="shared" si="382"/>
        <v>5.6213267733882022E-2</v>
      </c>
      <c r="V750" s="42">
        <f t="shared" si="383"/>
        <v>0.58562624533265528</v>
      </c>
      <c r="W750" s="42">
        <f t="shared" si="384"/>
        <v>0.58198326824872981</v>
      </c>
      <c r="X750" s="42">
        <f t="shared" si="385"/>
        <v>3.6429770839254694E-3</v>
      </c>
      <c r="Y750" s="42">
        <f t="shared" si="359"/>
        <v>4.4216946791250681E-3</v>
      </c>
      <c r="Z750" s="10">
        <f t="shared" si="386"/>
        <v>15.182379137874754</v>
      </c>
      <c r="AA750">
        <f t="shared" si="364"/>
        <v>4854462.5740358122</v>
      </c>
      <c r="AB750" s="10">
        <f t="shared" si="365"/>
        <v>4.8544625740358125</v>
      </c>
      <c r="AC750" s="10">
        <f t="shared" si="366"/>
        <v>4.7534625740358125</v>
      </c>
      <c r="AD750" s="3">
        <f t="shared" si="367"/>
        <v>689.40718985290971</v>
      </c>
      <c r="AI750" s="94">
        <f t="shared" si="368"/>
        <v>0.58198326824872981</v>
      </c>
    </row>
    <row r="751" spans="2:35">
      <c r="B751" s="39">
        <f t="shared" si="369"/>
        <v>723</v>
      </c>
      <c r="C751" s="42">
        <f t="shared" si="370"/>
        <v>8.5823741007200738</v>
      </c>
      <c r="D751" s="10">
        <f t="shared" si="371"/>
        <v>1.3176258992799532</v>
      </c>
      <c r="E751" s="40">
        <f t="shared" si="372"/>
        <v>34.164748201440091</v>
      </c>
      <c r="F751" s="40">
        <f t="shared" si="373"/>
        <v>36.799999999999997</v>
      </c>
      <c r="G751" s="3">
        <f t="shared" si="374"/>
        <v>211.34100719423964</v>
      </c>
      <c r="H751" s="3">
        <f t="shared" si="375"/>
        <v>107.82541057508477</v>
      </c>
      <c r="I751">
        <f t="shared" si="360"/>
        <v>1.0782541057508477E-4</v>
      </c>
      <c r="J751" s="4">
        <f t="shared" si="376"/>
        <v>928.33279060120719</v>
      </c>
      <c r="K751" s="40">
        <f t="shared" si="377"/>
        <v>8.6095919843936777</v>
      </c>
      <c r="L751" s="40">
        <f t="shared" si="361"/>
        <v>0</v>
      </c>
      <c r="M751" s="10">
        <f t="shared" si="378"/>
        <v>4.8544625740358125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13.672850854200883</v>
      </c>
      <c r="Q751" s="42">
        <f t="shared" si="380"/>
        <v>0.6337771789063591</v>
      </c>
      <c r="R751" s="4">
        <f t="shared" si="381"/>
        <v>31041.19547826493</v>
      </c>
      <c r="S751">
        <f t="shared" si="362"/>
        <v>3.1041195478264933E-5</v>
      </c>
      <c r="T751" s="41">
        <f t="shared" si="363"/>
        <v>2.9152183022906712E-4</v>
      </c>
      <c r="U751" s="42">
        <f t="shared" si="382"/>
        <v>5.5704977345520323E-2</v>
      </c>
      <c r="V751" s="42">
        <f t="shared" si="383"/>
        <v>0.5854662031674841</v>
      </c>
      <c r="W751" s="42">
        <f t="shared" si="384"/>
        <v>0.58183329899335545</v>
      </c>
      <c r="X751" s="42">
        <f t="shared" si="385"/>
        <v>3.6329041741286483E-3</v>
      </c>
      <c r="Y751" s="42">
        <f t="shared" si="359"/>
        <v>4.4248486959813076E-3</v>
      </c>
      <c r="Z751" s="10">
        <f t="shared" si="386"/>
        <v>15.178447159529783</v>
      </c>
      <c r="AA751">
        <f t="shared" si="364"/>
        <v>4853231.5079601333</v>
      </c>
      <c r="AB751" s="10">
        <f t="shared" si="365"/>
        <v>4.8532315079601336</v>
      </c>
      <c r="AC751" s="10">
        <f t="shared" si="366"/>
        <v>4.7522315079601336</v>
      </c>
      <c r="AD751" s="3">
        <f t="shared" si="367"/>
        <v>689.22864509936664</v>
      </c>
      <c r="AI751" s="94">
        <f t="shared" si="368"/>
        <v>0.58183329899335545</v>
      </c>
    </row>
    <row r="752" spans="2:35">
      <c r="B752" s="39">
        <f t="shared" si="369"/>
        <v>724</v>
      </c>
      <c r="C752" s="42">
        <f t="shared" si="370"/>
        <v>8.5942446043171969</v>
      </c>
      <c r="D752" s="10">
        <f t="shared" si="371"/>
        <v>1.3057553956828301</v>
      </c>
      <c r="E752" s="40">
        <f t="shared" si="372"/>
        <v>34.188489208634337</v>
      </c>
      <c r="F752" s="40">
        <f t="shared" si="373"/>
        <v>36.799999999999997</v>
      </c>
      <c r="G752" s="3">
        <f t="shared" si="374"/>
        <v>211.24604316546265</v>
      </c>
      <c r="H752" s="3">
        <f t="shared" si="375"/>
        <v>107.82541057508477</v>
      </c>
      <c r="I752">
        <f t="shared" si="360"/>
        <v>1.0782541057508477E-4</v>
      </c>
      <c r="J752" s="4">
        <f t="shared" si="376"/>
        <v>929.60731487106091</v>
      </c>
      <c r="K752" s="40">
        <f t="shared" si="377"/>
        <v>8.6214122433016307</v>
      </c>
      <c r="L752" s="40">
        <f t="shared" si="361"/>
        <v>0</v>
      </c>
      <c r="M752" s="10">
        <f t="shared" si="378"/>
        <v>4.8532315079601336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13.671744669950943</v>
      </c>
      <c r="Q752" s="42">
        <f t="shared" si="380"/>
        <v>0.63464542973196247</v>
      </c>
      <c r="R752" s="4">
        <f t="shared" si="381"/>
        <v>30758.009209662363</v>
      </c>
      <c r="S752">
        <f t="shared" si="362"/>
        <v>3.0758009209662363E-5</v>
      </c>
      <c r="T752" s="41">
        <f t="shared" si="363"/>
        <v>2.9180501649766967E-4</v>
      </c>
      <c r="U752" s="42">
        <f t="shared" si="382"/>
        <v>5.5196785427199586E-2</v>
      </c>
      <c r="V752" s="42">
        <f t="shared" si="383"/>
        <v>0.58530542480921499</v>
      </c>
      <c r="W752" s="42">
        <f t="shared" si="384"/>
        <v>0.58168261405055122</v>
      </c>
      <c r="X752" s="42">
        <f t="shared" si="385"/>
        <v>3.6228107586637748E-3</v>
      </c>
      <c r="Y752" s="42">
        <f t="shared" si="359"/>
        <v>4.4279942044135219E-3</v>
      </c>
      <c r="Z752" s="10">
        <f t="shared" si="386"/>
        <v>15.174496509894247</v>
      </c>
      <c r="AA752">
        <f t="shared" si="364"/>
        <v>4851994.5960759604</v>
      </c>
      <c r="AB752" s="10">
        <f t="shared" si="365"/>
        <v>4.8519945960759605</v>
      </c>
      <c r="AC752" s="10">
        <f t="shared" si="366"/>
        <v>4.7509945960759605</v>
      </c>
      <c r="AD752" s="3">
        <f t="shared" si="367"/>
        <v>689.04925251282964</v>
      </c>
      <c r="AI752" s="94">
        <f t="shared" si="368"/>
        <v>0.58168261405055122</v>
      </c>
    </row>
    <row r="753" spans="2:35">
      <c r="B753" s="39">
        <f t="shared" si="369"/>
        <v>725</v>
      </c>
      <c r="C753" s="42">
        <f t="shared" si="370"/>
        <v>8.6061151079143201</v>
      </c>
      <c r="D753" s="10">
        <f t="shared" si="371"/>
        <v>1.2938848920857069</v>
      </c>
      <c r="E753" s="40">
        <f t="shared" si="372"/>
        <v>34.212230215828583</v>
      </c>
      <c r="F753" s="40">
        <f t="shared" si="373"/>
        <v>36.799999999999997</v>
      </c>
      <c r="G753" s="3">
        <f t="shared" si="374"/>
        <v>211.15107913668567</v>
      </c>
      <c r="H753" s="3">
        <f t="shared" si="375"/>
        <v>107.82541057508477</v>
      </c>
      <c r="I753">
        <f t="shared" si="360"/>
        <v>1.0782541057508477E-4</v>
      </c>
      <c r="J753" s="4">
        <f t="shared" si="376"/>
        <v>930.88272449736633</v>
      </c>
      <c r="K753" s="40">
        <f t="shared" si="377"/>
        <v>8.6332407132281812</v>
      </c>
      <c r="L753" s="40">
        <f t="shared" si="361"/>
        <v>0</v>
      </c>
      <c r="M753" s="10">
        <f t="shared" si="378"/>
        <v>4.8519945960759605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13.670633040438867</v>
      </c>
      <c r="Q753" s="42">
        <f t="shared" si="380"/>
        <v>0.63551375115950792</v>
      </c>
      <c r="R753" s="4">
        <f t="shared" si="381"/>
        <v>30474.878065008517</v>
      </c>
      <c r="S753">
        <f t="shared" si="362"/>
        <v>3.0474878065008517E-5</v>
      </c>
      <c r="T753" s="41">
        <f t="shared" si="363"/>
        <v>2.9208814764232352E-4</v>
      </c>
      <c r="U753" s="42">
        <f t="shared" si="382"/>
        <v>5.4688692431561027E-2</v>
      </c>
      <c r="V753" s="42">
        <f t="shared" si="383"/>
        <v>0.58514391044664771</v>
      </c>
      <c r="W753" s="42">
        <f t="shared" si="384"/>
        <v>0.58153121356912874</v>
      </c>
      <c r="X753" s="42">
        <f t="shared" si="385"/>
        <v>3.6126968775189727E-3</v>
      </c>
      <c r="Y753" s="42">
        <f t="shared" si="359"/>
        <v>4.4311311865234985E-3</v>
      </c>
      <c r="Z753" s="10">
        <f t="shared" si="386"/>
        <v>15.170527192872061</v>
      </c>
      <c r="AA753">
        <f t="shared" si="364"/>
        <v>4850751.8396055745</v>
      </c>
      <c r="AB753" s="10">
        <f t="shared" si="365"/>
        <v>4.8507518396055742</v>
      </c>
      <c r="AC753" s="10">
        <f t="shared" si="366"/>
        <v>4.7497518396055742</v>
      </c>
      <c r="AD753" s="3">
        <f t="shared" si="367"/>
        <v>688.86901227056921</v>
      </c>
      <c r="AI753" s="94">
        <f t="shared" si="368"/>
        <v>0.58153121356912874</v>
      </c>
    </row>
    <row r="754" spans="2:35">
      <c r="B754" s="39">
        <f t="shared" si="369"/>
        <v>726</v>
      </c>
      <c r="C754" s="42">
        <f t="shared" si="370"/>
        <v>8.6179856115114433</v>
      </c>
      <c r="D754" s="10">
        <f t="shared" si="371"/>
        <v>1.2820143884885837</v>
      </c>
      <c r="E754" s="40">
        <f t="shared" si="372"/>
        <v>34.23597122302283</v>
      </c>
      <c r="F754" s="40">
        <f t="shared" si="373"/>
        <v>36.799999999999997</v>
      </c>
      <c r="G754" s="3">
        <f t="shared" si="374"/>
        <v>211.05611510790868</v>
      </c>
      <c r="H754" s="3">
        <f t="shared" si="375"/>
        <v>107.82541057508477</v>
      </c>
      <c r="I754">
        <f t="shared" si="360"/>
        <v>1.0782541057508477E-4</v>
      </c>
      <c r="J754" s="4">
        <f t="shared" si="376"/>
        <v>932.15901948012311</v>
      </c>
      <c r="K754" s="40">
        <f t="shared" si="377"/>
        <v>8.6450773941733274</v>
      </c>
      <c r="L754" s="40">
        <f t="shared" si="361"/>
        <v>0</v>
      </c>
      <c r="M754" s="10">
        <f t="shared" si="378"/>
        <v>4.8507518396055742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13.669515963944855</v>
      </c>
      <c r="Q754" s="42">
        <f t="shared" si="380"/>
        <v>0.63638214354651224</v>
      </c>
      <c r="R754" s="4">
        <f t="shared" si="381"/>
        <v>30191.802296534439</v>
      </c>
      <c r="S754">
        <f t="shared" si="362"/>
        <v>3.0191802296534437E-5</v>
      </c>
      <c r="T754" s="41">
        <f t="shared" si="363"/>
        <v>2.923712234107976E-4</v>
      </c>
      <c r="U754" s="42">
        <f t="shared" si="382"/>
        <v>5.4180698811245868E-2</v>
      </c>
      <c r="V754" s="42">
        <f t="shared" si="383"/>
        <v>0.58498166026947851</v>
      </c>
      <c r="W754" s="42">
        <f t="shared" si="384"/>
        <v>0.58137909769869789</v>
      </c>
      <c r="X754" s="42">
        <f t="shared" si="385"/>
        <v>3.6025625707806208E-3</v>
      </c>
      <c r="Y754" s="42">
        <f t="shared" si="359"/>
        <v>4.4342596244336709E-3</v>
      </c>
      <c r="Z754" s="10">
        <f t="shared" si="386"/>
        <v>15.166539212387852</v>
      </c>
      <c r="AA754">
        <f t="shared" si="364"/>
        <v>4849503.2397777392</v>
      </c>
      <c r="AB754" s="10">
        <f t="shared" si="365"/>
        <v>4.8495032397777393</v>
      </c>
      <c r="AC754" s="10">
        <f t="shared" si="366"/>
        <v>4.7485032397777394</v>
      </c>
      <c r="AD754" s="3">
        <f t="shared" si="367"/>
        <v>688.68792455079608</v>
      </c>
      <c r="AI754" s="94">
        <f t="shared" si="368"/>
        <v>0.58137909769869789</v>
      </c>
    </row>
    <row r="755" spans="2:35">
      <c r="B755" s="39">
        <f t="shared" si="369"/>
        <v>727</v>
      </c>
      <c r="C755" s="42">
        <f t="shared" si="370"/>
        <v>8.6298561151085664</v>
      </c>
      <c r="D755" s="10">
        <f t="shared" si="371"/>
        <v>1.2701438848914606</v>
      </c>
      <c r="E755" s="40">
        <f t="shared" si="372"/>
        <v>34.259712230217076</v>
      </c>
      <c r="F755" s="40">
        <f t="shared" si="373"/>
        <v>36.799999999999997</v>
      </c>
      <c r="G755" s="3">
        <f t="shared" si="374"/>
        <v>210.9611510791317</v>
      </c>
      <c r="H755" s="3">
        <f t="shared" si="375"/>
        <v>107.82541057508477</v>
      </c>
      <c r="I755">
        <f t="shared" si="360"/>
        <v>1.0782541057508477E-4</v>
      </c>
      <c r="J755" s="4">
        <f t="shared" si="376"/>
        <v>933.43619981933148</v>
      </c>
      <c r="K755" s="40">
        <f t="shared" si="377"/>
        <v>8.6569222861370729</v>
      </c>
      <c r="L755" s="40">
        <f t="shared" si="361"/>
        <v>0</v>
      </c>
      <c r="M755" s="10">
        <f t="shared" si="378"/>
        <v>4.8495032397777393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13.668393438740367</v>
      </c>
      <c r="Q755" s="42">
        <f t="shared" si="380"/>
        <v>0.63725060725077454</v>
      </c>
      <c r="R755" s="4">
        <f t="shared" si="381"/>
        <v>29908.782156471174</v>
      </c>
      <c r="S755">
        <f t="shared" si="362"/>
        <v>2.9908782156471175E-5</v>
      </c>
      <c r="T755" s="41">
        <f t="shared" si="363"/>
        <v>2.9265424355086084E-4</v>
      </c>
      <c r="U755" s="42">
        <f t="shared" si="382"/>
        <v>5.3672805018895341E-2</v>
      </c>
      <c r="V755" s="42">
        <f t="shared" si="383"/>
        <v>0.58481867446832203</v>
      </c>
      <c r="W755" s="42">
        <f t="shared" si="384"/>
        <v>0.58122626658966159</v>
      </c>
      <c r="X755" s="42">
        <f t="shared" si="385"/>
        <v>3.5924078786604419E-3</v>
      </c>
      <c r="Y755" s="42">
        <f t="shared" si="359"/>
        <v>4.4373795002871936E-3</v>
      </c>
      <c r="Z755" s="10">
        <f t="shared" si="386"/>
        <v>15.162532572386958</v>
      </c>
      <c r="AA755">
        <f t="shared" si="364"/>
        <v>4848248.7978277048</v>
      </c>
      <c r="AB755" s="10">
        <f t="shared" si="365"/>
        <v>4.8482487978277051</v>
      </c>
      <c r="AC755" s="10">
        <f t="shared" si="366"/>
        <v>4.7472487978277051</v>
      </c>
      <c r="AD755" s="3">
        <f t="shared" si="367"/>
        <v>688.50598953266206</v>
      </c>
      <c r="AI755" s="94">
        <f t="shared" si="368"/>
        <v>0.58122626658966159</v>
      </c>
    </row>
    <row r="756" spans="2:35">
      <c r="B756" s="39">
        <f t="shared" si="369"/>
        <v>728</v>
      </c>
      <c r="C756" s="42">
        <f t="shared" si="370"/>
        <v>8.6417266187056896</v>
      </c>
      <c r="D756" s="10">
        <f t="shared" si="371"/>
        <v>1.2582733812943374</v>
      </c>
      <c r="E756" s="40">
        <f t="shared" si="372"/>
        <v>34.283453237411322</v>
      </c>
      <c r="F756" s="40">
        <f t="shared" si="373"/>
        <v>36.799999999999997</v>
      </c>
      <c r="G756" s="3">
        <f t="shared" si="374"/>
        <v>210.86618705035471</v>
      </c>
      <c r="H756" s="3">
        <f t="shared" si="375"/>
        <v>107.82541057508477</v>
      </c>
      <c r="I756">
        <f t="shared" si="360"/>
        <v>1.0782541057508477E-4</v>
      </c>
      <c r="J756" s="4">
        <f t="shared" si="376"/>
        <v>934.7142655149911</v>
      </c>
      <c r="K756" s="40">
        <f t="shared" si="377"/>
        <v>8.6687753891194141</v>
      </c>
      <c r="L756" s="40">
        <f t="shared" si="361"/>
        <v>0</v>
      </c>
      <c r="M756" s="10">
        <f t="shared" si="378"/>
        <v>4.8482487978277051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13.667265463088093</v>
      </c>
      <c r="Q756" s="42">
        <f t="shared" si="380"/>
        <v>0.63811914263037794</v>
      </c>
      <c r="R756" s="4">
        <f t="shared" si="381"/>
        <v>29625.817897049812</v>
      </c>
      <c r="S756">
        <f t="shared" si="362"/>
        <v>2.9625817897049813E-5</v>
      </c>
      <c r="T756" s="41">
        <f t="shared" si="363"/>
        <v>2.9293720781028222E-4</v>
      </c>
      <c r="U756" s="42">
        <f t="shared" si="382"/>
        <v>5.3165011507150736E-2</v>
      </c>
      <c r="V756" s="42">
        <f t="shared" si="383"/>
        <v>0.58465495323457517</v>
      </c>
      <c r="W756" s="42">
        <f t="shared" si="384"/>
        <v>0.58107272039321722</v>
      </c>
      <c r="X756" s="42">
        <f t="shared" si="385"/>
        <v>3.5822328413579463E-3</v>
      </c>
      <c r="Y756" s="42">
        <f t="shared" si="359"/>
        <v>4.4404907962478906E-3</v>
      </c>
      <c r="Z756" s="10">
        <f t="shared" si="386"/>
        <v>15.158507276835003</v>
      </c>
      <c r="AA756">
        <f t="shared" si="364"/>
        <v>4846988.5149970707</v>
      </c>
      <c r="AB756" s="10">
        <f t="shared" si="365"/>
        <v>4.8469885149970704</v>
      </c>
      <c r="AC756" s="10">
        <f t="shared" si="366"/>
        <v>4.7459885149970704</v>
      </c>
      <c r="AD756" s="3">
        <f t="shared" si="367"/>
        <v>688.32320739623935</v>
      </c>
      <c r="AI756" s="94">
        <f t="shared" si="368"/>
        <v>0.58107272039321722</v>
      </c>
    </row>
    <row r="757" spans="2:35">
      <c r="B757" s="39">
        <f t="shared" si="369"/>
        <v>729</v>
      </c>
      <c r="C757" s="42">
        <f t="shared" si="370"/>
        <v>8.6535971223028127</v>
      </c>
      <c r="D757" s="10">
        <f t="shared" si="371"/>
        <v>1.2464028776972143</v>
      </c>
      <c r="E757" s="40">
        <f t="shared" si="372"/>
        <v>34.307194244605569</v>
      </c>
      <c r="F757" s="40">
        <f t="shared" si="373"/>
        <v>36.799999999999997</v>
      </c>
      <c r="G757" s="3">
        <f t="shared" si="374"/>
        <v>210.77122302157773</v>
      </c>
      <c r="H757" s="3">
        <f t="shared" si="375"/>
        <v>107.82541057508477</v>
      </c>
      <c r="I757">
        <f t="shared" si="360"/>
        <v>1.0782541057508477E-4</v>
      </c>
      <c r="J757" s="4">
        <f t="shared" si="376"/>
        <v>935.99321656710219</v>
      </c>
      <c r="K757" s="40">
        <f t="shared" si="377"/>
        <v>8.6806367031203511</v>
      </c>
      <c r="L757" s="40">
        <f t="shared" si="361"/>
        <v>0</v>
      </c>
      <c r="M757" s="10">
        <f t="shared" si="378"/>
        <v>4.8469885149970704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13.666132035241834</v>
      </c>
      <c r="Q757" s="42">
        <f t="shared" si="380"/>
        <v>0.63898775004369079</v>
      </c>
      <c r="R757" s="4">
        <f t="shared" si="381"/>
        <v>29342.909770501359</v>
      </c>
      <c r="S757">
        <f t="shared" si="362"/>
        <v>2.934290977050136E-5</v>
      </c>
      <c r="T757" s="41">
        <f t="shared" si="363"/>
        <v>2.9322011593683068E-4</v>
      </c>
      <c r="U757" s="42">
        <f t="shared" si="382"/>
        <v>5.2657318728653209E-2</v>
      </c>
      <c r="V757" s="42">
        <f t="shared" si="383"/>
        <v>0.58449049676101461</v>
      </c>
      <c r="W757" s="42">
        <f t="shared" si="384"/>
        <v>0.58091845926133878</v>
      </c>
      <c r="X757" s="42">
        <f t="shared" si="385"/>
        <v>3.5720374996758286E-3</v>
      </c>
      <c r="Y757" s="42">
        <f t="shared" si="359"/>
        <v>4.4435934945007407E-3</v>
      </c>
      <c r="Z757" s="10">
        <f t="shared" si="386"/>
        <v>15.154463329719295</v>
      </c>
      <c r="AA757">
        <f t="shared" si="364"/>
        <v>4845722.3925342243</v>
      </c>
      <c r="AB757" s="10">
        <f t="shared" si="365"/>
        <v>4.8457223925342241</v>
      </c>
      <c r="AC757" s="10">
        <f t="shared" si="366"/>
        <v>4.7447223925342241</v>
      </c>
      <c r="AD757" s="3">
        <f t="shared" si="367"/>
        <v>688.13957832258507</v>
      </c>
      <c r="AI757" s="94">
        <f t="shared" si="368"/>
        <v>0.58091845926133878</v>
      </c>
    </row>
    <row r="758" spans="2:35">
      <c r="B758" s="39">
        <f t="shared" si="369"/>
        <v>730</v>
      </c>
      <c r="C758" s="42">
        <f t="shared" si="370"/>
        <v>8.6654676258999359</v>
      </c>
      <c r="D758" s="10">
        <f t="shared" si="371"/>
        <v>1.2345323741000911</v>
      </c>
      <c r="E758" s="40">
        <f t="shared" si="372"/>
        <v>34.330935251799815</v>
      </c>
      <c r="F758" s="40">
        <f t="shared" si="373"/>
        <v>36.799999999999997</v>
      </c>
      <c r="G758" s="3">
        <f t="shared" si="374"/>
        <v>210.67625899280074</v>
      </c>
      <c r="H758" s="3">
        <f t="shared" si="375"/>
        <v>107.82541057508477</v>
      </c>
      <c r="I758">
        <f t="shared" si="360"/>
        <v>1.0782541057508477E-4</v>
      </c>
      <c r="J758" s="4">
        <f t="shared" si="376"/>
        <v>937.27305297566488</v>
      </c>
      <c r="K758" s="40">
        <f t="shared" si="377"/>
        <v>8.6925062281398873</v>
      </c>
      <c r="L758" s="40">
        <f t="shared" si="361"/>
        <v>0</v>
      </c>
      <c r="M758" s="10">
        <f t="shared" si="378"/>
        <v>4.8457223925342241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13.664993153446868</v>
      </c>
      <c r="Q758" s="42">
        <f t="shared" si="380"/>
        <v>0.63985642984936852</v>
      </c>
      <c r="R758" s="4">
        <f t="shared" si="381"/>
        <v>29060.058029056865</v>
      </c>
      <c r="S758">
        <f t="shared" si="362"/>
        <v>2.9060058029056864E-5</v>
      </c>
      <c r="T758" s="41">
        <f t="shared" si="363"/>
        <v>2.9350296767827519E-4</v>
      </c>
      <c r="U758" s="42">
        <f t="shared" si="382"/>
        <v>5.2149727136043988E-2</v>
      </c>
      <c r="V758" s="42">
        <f t="shared" si="383"/>
        <v>0.58432530524087123</v>
      </c>
      <c r="W758" s="42">
        <f t="shared" si="384"/>
        <v>0.58076348334683148</v>
      </c>
      <c r="X758" s="42">
        <f t="shared" si="385"/>
        <v>3.5618218940397517E-3</v>
      </c>
      <c r="Y758" s="42">
        <f t="shared" si="359"/>
        <v>4.4466875772515135E-3</v>
      </c>
      <c r="Z758" s="10">
        <f t="shared" si="386"/>
        <v>15.150400735047331</v>
      </c>
      <c r="AA758">
        <f t="shared" si="364"/>
        <v>4844450.431693879</v>
      </c>
      <c r="AB758" s="10">
        <f t="shared" si="365"/>
        <v>4.844450431693879</v>
      </c>
      <c r="AC758" s="10">
        <f t="shared" si="366"/>
        <v>4.743450431693879</v>
      </c>
      <c r="AD758" s="3">
        <f t="shared" si="367"/>
        <v>687.95510249367351</v>
      </c>
      <c r="AI758" s="94">
        <f t="shared" si="368"/>
        <v>0.58076348334683148</v>
      </c>
    </row>
    <row r="759" spans="2:35">
      <c r="B759" s="39">
        <f t="shared" si="369"/>
        <v>731</v>
      </c>
      <c r="C759" s="42">
        <f t="shared" si="370"/>
        <v>8.6773381294970591</v>
      </c>
      <c r="D759" s="10">
        <f t="shared" si="371"/>
        <v>1.2226618705029679</v>
      </c>
      <c r="E759" s="40">
        <f t="shared" si="372"/>
        <v>34.354676258994061</v>
      </c>
      <c r="F759" s="40">
        <f t="shared" si="373"/>
        <v>36.799999999999997</v>
      </c>
      <c r="G759" s="3">
        <f t="shared" si="374"/>
        <v>210.58129496402375</v>
      </c>
      <c r="H759" s="3">
        <f t="shared" si="375"/>
        <v>107.82541057508477</v>
      </c>
      <c r="I759">
        <f t="shared" si="360"/>
        <v>1.0782541057508477E-4</v>
      </c>
      <c r="J759" s="4">
        <f t="shared" si="376"/>
        <v>938.55377474067882</v>
      </c>
      <c r="K759" s="40">
        <f t="shared" si="377"/>
        <v>8.7043839641780174</v>
      </c>
      <c r="L759" s="40">
        <f t="shared" si="361"/>
        <v>0</v>
      </c>
      <c r="M759" s="10">
        <f t="shared" si="378"/>
        <v>4.844450431693879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13.663848815939517</v>
      </c>
      <c r="Q759" s="42">
        <f t="shared" si="380"/>
        <v>0.6407251824063549</v>
      </c>
      <c r="R759" s="4">
        <f t="shared" si="381"/>
        <v>28777.262924947405</v>
      </c>
      <c r="S759">
        <f t="shared" si="362"/>
        <v>2.8777262924947404E-5</v>
      </c>
      <c r="T759" s="41">
        <f t="shared" si="363"/>
        <v>2.9378576278238464E-4</v>
      </c>
      <c r="U759" s="42">
        <f t="shared" si="382"/>
        <v>5.1642237181964361E-2</v>
      </c>
      <c r="V759" s="42">
        <f t="shared" si="383"/>
        <v>0.58415937886855318</v>
      </c>
      <c r="W759" s="42">
        <f t="shared" si="384"/>
        <v>0.58060779280327468</v>
      </c>
      <c r="X759" s="42">
        <f t="shared" si="385"/>
        <v>3.5515860652785003E-3</v>
      </c>
      <c r="Y759" s="42">
        <f t="shared" si="359"/>
        <v>4.4497730267270812E-3</v>
      </c>
      <c r="Z759" s="10">
        <f t="shared" si="386"/>
        <v>15.146319496847616</v>
      </c>
      <c r="AA759">
        <f t="shared" si="364"/>
        <v>4843172.633737321</v>
      </c>
      <c r="AB759" s="10">
        <f t="shared" si="365"/>
        <v>4.8431726337373213</v>
      </c>
      <c r="AC759" s="10">
        <f t="shared" si="366"/>
        <v>4.7421726337373213</v>
      </c>
      <c r="AD759" s="3">
        <f t="shared" si="367"/>
        <v>687.76978009243237</v>
      </c>
      <c r="AI759" s="94">
        <f t="shared" si="368"/>
        <v>0.58060779280327468</v>
      </c>
    </row>
    <row r="760" spans="2:35">
      <c r="B760" s="39">
        <f t="shared" si="369"/>
        <v>732</v>
      </c>
      <c r="C760" s="42">
        <f t="shared" si="370"/>
        <v>8.6892086330941822</v>
      </c>
      <c r="D760" s="10">
        <f t="shared" si="371"/>
        <v>1.2107913669058448</v>
      </c>
      <c r="E760" s="40">
        <f t="shared" si="372"/>
        <v>34.378417266188308</v>
      </c>
      <c r="F760" s="40">
        <f t="shared" si="373"/>
        <v>36.799999999999997</v>
      </c>
      <c r="G760" s="3">
        <f t="shared" si="374"/>
        <v>210.48633093524677</v>
      </c>
      <c r="H760" s="3">
        <f t="shared" si="375"/>
        <v>107.82541057508477</v>
      </c>
      <c r="I760">
        <f t="shared" si="360"/>
        <v>1.0782541057508477E-4</v>
      </c>
      <c r="J760" s="4">
        <f t="shared" si="376"/>
        <v>939.83538186214457</v>
      </c>
      <c r="K760" s="40">
        <f t="shared" si="377"/>
        <v>8.7162699112347486</v>
      </c>
      <c r="L760" s="40">
        <f t="shared" si="361"/>
        <v>0</v>
      </c>
      <c r="M760" s="10">
        <f t="shared" si="378"/>
        <v>4.8431726337373213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13.662699020947366</v>
      </c>
      <c r="Q760" s="42">
        <f t="shared" si="380"/>
        <v>0.641594008073884</v>
      </c>
      <c r="R760" s="4">
        <f t="shared" si="381"/>
        <v>28494.524710403955</v>
      </c>
      <c r="S760">
        <f t="shared" si="362"/>
        <v>2.8494524710403957E-5</v>
      </c>
      <c r="T760" s="41">
        <f t="shared" si="363"/>
        <v>2.9406850099692806E-4</v>
      </c>
      <c r="U760" s="42">
        <f t="shared" si="382"/>
        <v>5.1134849319055417E-2</v>
      </c>
      <c r="V760" s="42">
        <f t="shared" si="383"/>
        <v>0.58399271783938933</v>
      </c>
      <c r="W760" s="42">
        <f t="shared" si="384"/>
        <v>0.58045138778505234</v>
      </c>
      <c r="X760" s="42">
        <f t="shared" si="385"/>
        <v>3.5413300543369886E-3</v>
      </c>
      <c r="Y760" s="42">
        <f t="shared" si="359"/>
        <v>4.4528498251754818E-3</v>
      </c>
      <c r="Z760" s="10">
        <f t="shared" si="386"/>
        <v>15.142219619169609</v>
      </c>
      <c r="AA760">
        <f t="shared" si="364"/>
        <v>4841888.9999323981</v>
      </c>
      <c r="AB760" s="10">
        <f t="shared" si="365"/>
        <v>4.8418889999323982</v>
      </c>
      <c r="AC760" s="10">
        <f t="shared" si="366"/>
        <v>4.7408889999323982</v>
      </c>
      <c r="AD760" s="3">
        <f t="shared" si="367"/>
        <v>687.58361130274079</v>
      </c>
      <c r="AI760" s="94">
        <f t="shared" si="368"/>
        <v>0.58045138778505234</v>
      </c>
    </row>
    <row r="761" spans="2:35">
      <c r="B761" s="39">
        <f t="shared" si="369"/>
        <v>733</v>
      </c>
      <c r="C761" s="42">
        <f t="shared" si="370"/>
        <v>8.7010791366913054</v>
      </c>
      <c r="D761" s="10">
        <f t="shared" si="371"/>
        <v>1.1989208633087216</v>
      </c>
      <c r="E761" s="40">
        <f t="shared" si="372"/>
        <v>34.402158273382554</v>
      </c>
      <c r="F761" s="40">
        <f t="shared" si="373"/>
        <v>36.799999999999997</v>
      </c>
      <c r="G761" s="3">
        <f t="shared" si="374"/>
        <v>210.39136690646978</v>
      </c>
      <c r="H761" s="3">
        <f t="shared" si="375"/>
        <v>107.82541057508477</v>
      </c>
      <c r="I761">
        <f t="shared" si="360"/>
        <v>1.0782541057508477E-4</v>
      </c>
      <c r="J761" s="4">
        <f t="shared" si="376"/>
        <v>941.11787434006158</v>
      </c>
      <c r="K761" s="40">
        <f t="shared" si="377"/>
        <v>8.7281640693100755</v>
      </c>
      <c r="L761" s="40">
        <f t="shared" si="361"/>
        <v>0</v>
      </c>
      <c r="M761" s="10">
        <f t="shared" si="378"/>
        <v>4.8418889999323982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13.661543766689224</v>
      </c>
      <c r="Q761" s="42">
        <f t="shared" si="380"/>
        <v>0.64246290721148125</v>
      </c>
      <c r="R761" s="4">
        <f t="shared" si="381"/>
        <v>28211.843637657643</v>
      </c>
      <c r="S761">
        <f t="shared" si="362"/>
        <v>2.8211843637657642E-5</v>
      </c>
      <c r="T761" s="41">
        <f t="shared" si="363"/>
        <v>2.9435118206967437E-4</v>
      </c>
      <c r="U761" s="42">
        <f t="shared" si="382"/>
        <v>5.0627563999958519E-2</v>
      </c>
      <c r="V761" s="42">
        <f t="shared" si="383"/>
        <v>0.58382532234948104</v>
      </c>
      <c r="W761" s="42">
        <f t="shared" si="384"/>
        <v>0.58029426844735177</v>
      </c>
      <c r="X761" s="42">
        <f t="shared" si="385"/>
        <v>3.5310539021292664E-3</v>
      </c>
      <c r="Y761" s="42">
        <f t="shared" si="359"/>
        <v>4.4559179548658515E-3</v>
      </c>
      <c r="Z761" s="10">
        <f t="shared" si="386"/>
        <v>15.138101106083257</v>
      </c>
      <c r="AA761">
        <f t="shared" si="364"/>
        <v>4840599.5315533737</v>
      </c>
      <c r="AB761" s="10">
        <f t="shared" si="365"/>
        <v>4.8405995315533739</v>
      </c>
      <c r="AC761" s="10">
        <f t="shared" si="366"/>
        <v>4.7395995315533739</v>
      </c>
      <c r="AD761" s="3">
        <f t="shared" si="367"/>
        <v>687.39659630940878</v>
      </c>
      <c r="AI761" s="94">
        <f t="shared" si="368"/>
        <v>0.58029426844735177</v>
      </c>
    </row>
    <row r="762" spans="2:35">
      <c r="B762" s="39">
        <f t="shared" si="369"/>
        <v>734</v>
      </c>
      <c r="C762" s="42">
        <f t="shared" si="370"/>
        <v>8.7129496402884286</v>
      </c>
      <c r="D762" s="10">
        <f t="shared" si="371"/>
        <v>1.1870503597115984</v>
      </c>
      <c r="E762" s="40">
        <f t="shared" si="372"/>
        <v>34.4258992805768</v>
      </c>
      <c r="F762" s="40">
        <f t="shared" si="373"/>
        <v>36.799999999999997</v>
      </c>
      <c r="G762" s="3">
        <f t="shared" si="374"/>
        <v>210.2964028776928</v>
      </c>
      <c r="H762" s="3">
        <f t="shared" si="375"/>
        <v>107.82541057508477</v>
      </c>
      <c r="I762">
        <f t="shared" si="360"/>
        <v>1.0782541057508477E-4</v>
      </c>
      <c r="J762" s="4">
        <f t="shared" si="376"/>
        <v>942.40125217443006</v>
      </c>
      <c r="K762" s="40">
        <f t="shared" si="377"/>
        <v>8.7400664384039981</v>
      </c>
      <c r="L762" s="40">
        <f t="shared" si="361"/>
        <v>0</v>
      </c>
      <c r="M762" s="10">
        <f t="shared" si="378"/>
        <v>4.8405995315533739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13.66038305137498</v>
      </c>
      <c r="Q762" s="42">
        <f t="shared" si="380"/>
        <v>0.64333188017896537</v>
      </c>
      <c r="R762" s="4">
        <f t="shared" si="381"/>
        <v>27929.21995893947</v>
      </c>
      <c r="S762">
        <f t="shared" si="362"/>
        <v>2.792921995893947E-5</v>
      </c>
      <c r="T762" s="41">
        <f t="shared" si="363"/>
        <v>2.9463380574839258E-4</v>
      </c>
      <c r="U762" s="42">
        <f t="shared" si="382"/>
        <v>5.0120381677314821E-2</v>
      </c>
      <c r="V762" s="42">
        <f t="shared" si="383"/>
        <v>0.58365719259611948</v>
      </c>
      <c r="W762" s="42">
        <f t="shared" si="384"/>
        <v>0.58013643494614486</v>
      </c>
      <c r="X762" s="42">
        <f t="shared" si="385"/>
        <v>3.5207576499746152E-3</v>
      </c>
      <c r="Y762" s="42">
        <f t="shared" si="359"/>
        <v>4.4589773980887428E-3</v>
      </c>
      <c r="Z762" s="10">
        <f t="shared" si="386"/>
        <v>15.133963961679809</v>
      </c>
      <c r="AA762">
        <f t="shared" si="364"/>
        <v>4839304.2298811795</v>
      </c>
      <c r="AB762" s="10">
        <f t="shared" si="365"/>
        <v>4.8393042298811793</v>
      </c>
      <c r="AC762" s="10">
        <f t="shared" si="366"/>
        <v>4.7383042298811793</v>
      </c>
      <c r="AD762" s="3">
        <f t="shared" si="367"/>
        <v>687.20873529821313</v>
      </c>
      <c r="AI762" s="94">
        <f t="shared" si="368"/>
        <v>0.58013643494614486</v>
      </c>
    </row>
    <row r="763" spans="2:35">
      <c r="B763" s="39">
        <f t="shared" si="369"/>
        <v>735</v>
      </c>
      <c r="C763" s="42">
        <f t="shared" si="370"/>
        <v>8.7248201438855517</v>
      </c>
      <c r="D763" s="10">
        <f t="shared" si="371"/>
        <v>1.1751798561144753</v>
      </c>
      <c r="E763" s="40">
        <f t="shared" si="372"/>
        <v>34.449640287771047</v>
      </c>
      <c r="F763" s="40">
        <f t="shared" si="373"/>
        <v>36.799999999999997</v>
      </c>
      <c r="G763" s="3">
        <f t="shared" si="374"/>
        <v>210.20143884891581</v>
      </c>
      <c r="H763" s="3">
        <f t="shared" si="375"/>
        <v>107.82541057508477</v>
      </c>
      <c r="I763">
        <f t="shared" si="360"/>
        <v>1.0782541057508477E-4</v>
      </c>
      <c r="J763" s="4">
        <f t="shared" si="376"/>
        <v>943.6855153652499</v>
      </c>
      <c r="K763" s="40">
        <f t="shared" si="377"/>
        <v>8.7519770185165182</v>
      </c>
      <c r="L763" s="40">
        <f t="shared" si="361"/>
        <v>0</v>
      </c>
      <c r="M763" s="10">
        <f t="shared" si="378"/>
        <v>4.8393042298811793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13.659216873205819</v>
      </c>
      <c r="Q763" s="42">
        <f t="shared" si="380"/>
        <v>0.64420092733644985</v>
      </c>
      <c r="R763" s="4">
        <f t="shared" si="381"/>
        <v>27646.653926480525</v>
      </c>
      <c r="S763">
        <f t="shared" si="362"/>
        <v>2.7646653926480527E-5</v>
      </c>
      <c r="T763" s="41">
        <f t="shared" si="363"/>
        <v>2.9491637178085149E-4</v>
      </c>
      <c r="U763" s="42">
        <f t="shared" si="382"/>
        <v>4.9613302803765628E-2</v>
      </c>
      <c r="V763" s="42">
        <f t="shared" si="383"/>
        <v>0.58348832877719548</v>
      </c>
      <c r="W763" s="42">
        <f t="shared" si="384"/>
        <v>0.57997788743822065</v>
      </c>
      <c r="X763" s="42">
        <f t="shared" si="385"/>
        <v>3.5104413389748235E-3</v>
      </c>
      <c r="Y763" s="42">
        <f t="shared" si="359"/>
        <v>4.462028137155895E-3</v>
      </c>
      <c r="Z763" s="10">
        <f t="shared" si="386"/>
        <v>15.129808190070811</v>
      </c>
      <c r="AA763">
        <f t="shared" si="364"/>
        <v>4838003.0962031027</v>
      </c>
      <c r="AB763" s="10">
        <f t="shared" si="365"/>
        <v>4.8380030962031029</v>
      </c>
      <c r="AC763" s="10">
        <f t="shared" si="366"/>
        <v>4.7370030962031029</v>
      </c>
      <c r="AD763" s="3">
        <f t="shared" si="367"/>
        <v>687.02002845585241</v>
      </c>
      <c r="AI763" s="94">
        <f t="shared" si="368"/>
        <v>0.57997788743822065</v>
      </c>
    </row>
    <row r="764" spans="2:35">
      <c r="B764" s="39">
        <f t="shared" si="369"/>
        <v>736</v>
      </c>
      <c r="C764" s="42">
        <f t="shared" si="370"/>
        <v>8.7366906474826749</v>
      </c>
      <c r="D764" s="10">
        <f t="shared" si="371"/>
        <v>1.1633093525173521</v>
      </c>
      <c r="E764" s="40">
        <f t="shared" si="372"/>
        <v>34.473381294965293</v>
      </c>
      <c r="F764" s="40">
        <f t="shared" si="373"/>
        <v>36.799999999999997</v>
      </c>
      <c r="G764" s="3">
        <f t="shared" si="374"/>
        <v>210.10647482013883</v>
      </c>
      <c r="H764" s="3">
        <f t="shared" si="375"/>
        <v>107.82541057508477</v>
      </c>
      <c r="I764">
        <f t="shared" si="360"/>
        <v>1.0782541057508477E-4</v>
      </c>
      <c r="J764" s="4">
        <f t="shared" si="376"/>
        <v>944.97066391252145</v>
      </c>
      <c r="K764" s="40">
        <f t="shared" si="377"/>
        <v>8.7638958096476376</v>
      </c>
      <c r="L764" s="40">
        <f t="shared" si="361"/>
        <v>0</v>
      </c>
      <c r="M764" s="10">
        <f t="shared" si="378"/>
        <v>4.8380030962031029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13.658045230373917</v>
      </c>
      <c r="Q764" s="42">
        <f t="shared" si="380"/>
        <v>0.6450700490443444</v>
      </c>
      <c r="R764" s="4">
        <f t="shared" si="381"/>
        <v>27364.145792511772</v>
      </c>
      <c r="S764">
        <f t="shared" si="362"/>
        <v>2.7364145792511772E-5</v>
      </c>
      <c r="T764" s="41">
        <f t="shared" si="363"/>
        <v>2.9519887991482025E-4</v>
      </c>
      <c r="U764" s="42">
        <f t="shared" si="382"/>
        <v>4.9106327831951999E-2</v>
      </c>
      <c r="V764" s="42">
        <f t="shared" si="383"/>
        <v>0.58331873109208021</v>
      </c>
      <c r="W764" s="42">
        <f t="shared" si="384"/>
        <v>0.57981862608114565</v>
      </c>
      <c r="X764" s="42">
        <f t="shared" si="385"/>
        <v>3.5001050109345622E-3</v>
      </c>
      <c r="Y764" s="42">
        <f t="shared" si="359"/>
        <v>4.4650701544008088E-3</v>
      </c>
      <c r="Z764" s="10">
        <f t="shared" si="386"/>
        <v>15.12563379538976</v>
      </c>
      <c r="AA764">
        <f t="shared" si="364"/>
        <v>4836696.1318133036</v>
      </c>
      <c r="AB764" s="10">
        <f t="shared" si="365"/>
        <v>4.8366961318133033</v>
      </c>
      <c r="AC764" s="10">
        <f t="shared" si="366"/>
        <v>4.7356961318133033</v>
      </c>
      <c r="AD764" s="3">
        <f t="shared" si="367"/>
        <v>686.83047597002223</v>
      </c>
      <c r="AI764" s="94">
        <f t="shared" si="368"/>
        <v>0.57981862608114565</v>
      </c>
    </row>
    <row r="765" spans="2:35">
      <c r="B765" s="39">
        <f t="shared" si="369"/>
        <v>737</v>
      </c>
      <c r="C765" s="42">
        <f t="shared" si="370"/>
        <v>8.748561151079798</v>
      </c>
      <c r="D765" s="10">
        <f t="shared" si="371"/>
        <v>1.151438848920229</v>
      </c>
      <c r="E765" s="40">
        <f t="shared" si="372"/>
        <v>34.497122302159539</v>
      </c>
      <c r="F765" s="40">
        <f t="shared" si="373"/>
        <v>36.799999999999997</v>
      </c>
      <c r="G765" s="3">
        <f t="shared" si="374"/>
        <v>210.01151079136184</v>
      </c>
      <c r="H765" s="3">
        <f t="shared" si="375"/>
        <v>107.82541057508477</v>
      </c>
      <c r="I765">
        <f t="shared" si="360"/>
        <v>1.0782541057508477E-4</v>
      </c>
      <c r="J765" s="4">
        <f t="shared" si="376"/>
        <v>946.25669781624435</v>
      </c>
      <c r="K765" s="40">
        <f t="shared" si="377"/>
        <v>8.7758228117973509</v>
      </c>
      <c r="L765" s="40">
        <f t="shared" si="361"/>
        <v>0</v>
      </c>
      <c r="M765" s="10">
        <f t="shared" si="378"/>
        <v>4.8366961318133033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13.656868121062896</v>
      </c>
      <c r="Q765" s="42">
        <f t="shared" si="380"/>
        <v>0.64593924566335659</v>
      </c>
      <c r="R765" s="4">
        <f t="shared" si="381"/>
        <v>27081.695809264344</v>
      </c>
      <c r="S765">
        <f t="shared" si="362"/>
        <v>2.7081695809264343E-5</v>
      </c>
      <c r="T765" s="41">
        <f t="shared" si="363"/>
        <v>2.9548132989806768E-4</v>
      </c>
      <c r="U765" s="42">
        <f t="shared" si="382"/>
        <v>4.8599457214515321E-2</v>
      </c>
      <c r="V765" s="42">
        <f t="shared" si="383"/>
        <v>0.58314839974034494</v>
      </c>
      <c r="W765" s="42">
        <f t="shared" si="384"/>
        <v>0.57965865103332725</v>
      </c>
      <c r="X765" s="42">
        <f t="shared" si="385"/>
        <v>3.4897487070176814E-3</v>
      </c>
      <c r="Y765" s="42">
        <f t="shared" si="359"/>
        <v>4.4681034321781511E-3</v>
      </c>
      <c r="Z765" s="10">
        <f t="shared" si="386"/>
        <v>15.121440781789884</v>
      </c>
      <c r="AA765">
        <f t="shared" si="364"/>
        <v>4835383.3380121198</v>
      </c>
      <c r="AB765" s="10">
        <f t="shared" si="365"/>
        <v>4.8353833380121198</v>
      </c>
      <c r="AC765" s="10">
        <f t="shared" si="366"/>
        <v>4.7343833380121199</v>
      </c>
      <c r="AD765" s="3">
        <f t="shared" si="367"/>
        <v>686.64007802931394</v>
      </c>
      <c r="AI765" s="94">
        <f t="shared" si="368"/>
        <v>0.57965865103332725</v>
      </c>
    </row>
    <row r="766" spans="2:35">
      <c r="B766" s="39">
        <f t="shared" si="369"/>
        <v>738</v>
      </c>
      <c r="C766" s="42">
        <f t="shared" si="370"/>
        <v>8.7604316546769212</v>
      </c>
      <c r="D766" s="10">
        <f t="shared" si="371"/>
        <v>1.1395683453231058</v>
      </c>
      <c r="E766" s="40">
        <f t="shared" si="372"/>
        <v>34.520863309353786</v>
      </c>
      <c r="F766" s="40">
        <f t="shared" si="373"/>
        <v>36.799999999999997</v>
      </c>
      <c r="G766" s="3">
        <f t="shared" si="374"/>
        <v>209.91654676258486</v>
      </c>
      <c r="H766" s="3">
        <f t="shared" si="375"/>
        <v>107.82541057508477</v>
      </c>
      <c r="I766">
        <f t="shared" si="360"/>
        <v>1.0782541057508477E-4</v>
      </c>
      <c r="J766" s="4">
        <f t="shared" si="376"/>
        <v>947.54361707641874</v>
      </c>
      <c r="K766" s="40">
        <f t="shared" si="377"/>
        <v>8.7877580249656635</v>
      </c>
      <c r="L766" s="40">
        <f t="shared" si="361"/>
        <v>0</v>
      </c>
      <c r="M766" s="10">
        <f t="shared" si="378"/>
        <v>4.8353833380121198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13.655685543447181</v>
      </c>
      <c r="Q766" s="42">
        <f t="shared" si="380"/>
        <v>0.64680851755449353</v>
      </c>
      <c r="R766" s="4">
        <f t="shared" si="381"/>
        <v>26799.304228969242</v>
      </c>
      <c r="S766">
        <f t="shared" si="362"/>
        <v>2.6799304228969242E-5</v>
      </c>
      <c r="T766" s="41">
        <f t="shared" si="363"/>
        <v>2.9576372147836278E-4</v>
      </c>
      <c r="U766" s="42">
        <f t="shared" si="382"/>
        <v>4.8092691404096756E-2</v>
      </c>
      <c r="V766" s="42">
        <f t="shared" si="383"/>
        <v>0.58297733492308224</v>
      </c>
      <c r="W766" s="42">
        <f t="shared" si="384"/>
        <v>0.57949796245392982</v>
      </c>
      <c r="X766" s="42">
        <f t="shared" si="385"/>
        <v>3.4793724691524197E-3</v>
      </c>
      <c r="Y766" s="42">
        <f t="shared" si="359"/>
        <v>4.4711279528643812E-3</v>
      </c>
      <c r="Z766" s="10">
        <f t="shared" si="386"/>
        <v>15.117229153445974</v>
      </c>
      <c r="AA766">
        <f t="shared" si="364"/>
        <v>4834064.7161066383</v>
      </c>
      <c r="AB766" s="10">
        <f t="shared" si="365"/>
        <v>4.8340647161066386</v>
      </c>
      <c r="AC766" s="10">
        <f t="shared" si="366"/>
        <v>4.7330647161066386</v>
      </c>
      <c r="AD766" s="3">
        <f t="shared" si="367"/>
        <v>686.44883482329783</v>
      </c>
      <c r="AI766" s="94">
        <f t="shared" si="368"/>
        <v>0.57949796245392982</v>
      </c>
    </row>
    <row r="767" spans="2:35">
      <c r="B767" s="39">
        <f t="shared" si="369"/>
        <v>739</v>
      </c>
      <c r="C767" s="42">
        <f t="shared" si="370"/>
        <v>8.7723021582740444</v>
      </c>
      <c r="D767" s="10">
        <f t="shared" si="371"/>
        <v>1.1276978417259826</v>
      </c>
      <c r="E767" s="40">
        <f t="shared" si="372"/>
        <v>34.544604316548032</v>
      </c>
      <c r="F767" s="40">
        <f t="shared" si="373"/>
        <v>36.799999999999997</v>
      </c>
      <c r="G767" s="3">
        <f t="shared" si="374"/>
        <v>209.82158273380787</v>
      </c>
      <c r="H767" s="3">
        <f t="shared" si="375"/>
        <v>107.82541057508477</v>
      </c>
      <c r="I767">
        <f t="shared" si="360"/>
        <v>1.0782541057508477E-4</v>
      </c>
      <c r="J767" s="4">
        <f t="shared" si="376"/>
        <v>948.8314216930446</v>
      </c>
      <c r="K767" s="40">
        <f t="shared" si="377"/>
        <v>8.7997014491525718</v>
      </c>
      <c r="L767" s="40">
        <f t="shared" si="361"/>
        <v>0</v>
      </c>
      <c r="M767" s="10">
        <f t="shared" si="378"/>
        <v>4.8340647161066386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13.654497495692496</v>
      </c>
      <c r="Q767" s="42">
        <f t="shared" si="380"/>
        <v>0.64767786507906322</v>
      </c>
      <c r="R767" s="4">
        <f t="shared" si="381"/>
        <v>26516.971303857517</v>
      </c>
      <c r="S767">
        <f t="shared" si="362"/>
        <v>2.6516971303857516E-5</v>
      </c>
      <c r="T767" s="41">
        <f t="shared" si="363"/>
        <v>2.9604605440347451E-4</v>
      </c>
      <c r="U767" s="42">
        <f t="shared" si="382"/>
        <v>4.7586030853337506E-2</v>
      </c>
      <c r="V767" s="42">
        <f t="shared" si="383"/>
        <v>0.58280553684217284</v>
      </c>
      <c r="W767" s="42">
        <f t="shared" si="384"/>
        <v>0.57933656050294324</v>
      </c>
      <c r="X767" s="42">
        <f t="shared" si="385"/>
        <v>3.4689763392296014E-3</v>
      </c>
      <c r="Y767" s="42">
        <f t="shared" si="359"/>
        <v>4.4741436988576817E-3</v>
      </c>
      <c r="Z767" s="10">
        <f t="shared" si="386"/>
        <v>15.112998914553922</v>
      </c>
      <c r="AA767">
        <f t="shared" si="364"/>
        <v>4832740.2674105549</v>
      </c>
      <c r="AB767" s="10">
        <f t="shared" si="365"/>
        <v>4.8327402674105553</v>
      </c>
      <c r="AC767" s="10">
        <f t="shared" si="366"/>
        <v>4.7317402674105553</v>
      </c>
      <c r="AD767" s="3">
        <f t="shared" si="367"/>
        <v>686.25674654250258</v>
      </c>
      <c r="AI767" s="94">
        <f t="shared" si="368"/>
        <v>0.57933656050294324</v>
      </c>
    </row>
    <row r="768" spans="2:35">
      <c r="B768" s="39">
        <f t="shared" si="369"/>
        <v>740</v>
      </c>
      <c r="C768" s="42">
        <f t="shared" si="370"/>
        <v>8.7841726618711675</v>
      </c>
      <c r="D768" s="10">
        <f t="shared" si="371"/>
        <v>1.1158273381288595</v>
      </c>
      <c r="E768" s="40">
        <f t="shared" si="372"/>
        <v>34.568345323742278</v>
      </c>
      <c r="F768" s="40">
        <f t="shared" si="373"/>
        <v>36.799999999999997</v>
      </c>
      <c r="G768" s="3">
        <f t="shared" si="374"/>
        <v>209.72661870503089</v>
      </c>
      <c r="H768" s="3">
        <f t="shared" si="375"/>
        <v>107.82541057508477</v>
      </c>
      <c r="I768">
        <f t="shared" si="360"/>
        <v>1.0782541057508477E-4</v>
      </c>
      <c r="J768" s="4">
        <f t="shared" si="376"/>
        <v>950.12011166612172</v>
      </c>
      <c r="K768" s="40">
        <f t="shared" si="377"/>
        <v>8.8116530843580758</v>
      </c>
      <c r="L768" s="40">
        <f t="shared" si="361"/>
        <v>0</v>
      </c>
      <c r="M768" s="10">
        <f t="shared" si="378"/>
        <v>4.8327402674105553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13.653303975955714</v>
      </c>
      <c r="Q768" s="42">
        <f t="shared" si="380"/>
        <v>0.64854728859867639</v>
      </c>
      <c r="R768" s="4">
        <f t="shared" si="381"/>
        <v>26234.697286160248</v>
      </c>
      <c r="S768">
        <f t="shared" si="362"/>
        <v>2.6234697286160249E-5</v>
      </c>
      <c r="T768" s="41">
        <f t="shared" si="363"/>
        <v>2.9632832842117177E-4</v>
      </c>
      <c r="U768" s="42">
        <f t="shared" si="382"/>
        <v>4.7079476014878871E-2</v>
      </c>
      <c r="V768" s="42">
        <f t="shared" si="383"/>
        <v>0.58263300570016485</v>
      </c>
      <c r="W768" s="42">
        <f t="shared" si="384"/>
        <v>0.57917444534116658</v>
      </c>
      <c r="X768" s="42">
        <f t="shared" si="385"/>
        <v>3.458560358998275E-3</v>
      </c>
      <c r="Y768" s="42">
        <f t="shared" si="359"/>
        <v>4.4771506525777965E-3</v>
      </c>
      <c r="Z768" s="10">
        <f t="shared" si="386"/>
        <v>15.108750069329915</v>
      </c>
      <c r="AA768">
        <f t="shared" si="364"/>
        <v>4831409.9932439188</v>
      </c>
      <c r="AB768" s="10">
        <f t="shared" si="365"/>
        <v>4.831409993243919</v>
      </c>
      <c r="AC768" s="10">
        <f t="shared" si="366"/>
        <v>4.730409993243919</v>
      </c>
      <c r="AD768" s="3">
        <f t="shared" si="367"/>
        <v>686.06381337837831</v>
      </c>
      <c r="AI768" s="94">
        <f t="shared" si="368"/>
        <v>0.57917444534116658</v>
      </c>
    </row>
    <row r="769" spans="2:35">
      <c r="B769" s="39">
        <f t="shared" si="369"/>
        <v>741</v>
      </c>
      <c r="C769" s="42">
        <f t="shared" si="370"/>
        <v>8.7960431654682907</v>
      </c>
      <c r="D769" s="10">
        <f t="shared" si="371"/>
        <v>1.1039568345317363</v>
      </c>
      <c r="E769" s="40">
        <f t="shared" si="372"/>
        <v>34.592086330936525</v>
      </c>
      <c r="F769" s="40">
        <f t="shared" si="373"/>
        <v>36.799999999999997</v>
      </c>
      <c r="G769" s="3">
        <f t="shared" si="374"/>
        <v>209.6316546762539</v>
      </c>
      <c r="H769" s="3">
        <f t="shared" si="375"/>
        <v>107.82541057508477</v>
      </c>
      <c r="I769">
        <f t="shared" si="360"/>
        <v>1.0782541057508477E-4</v>
      </c>
      <c r="J769" s="4">
        <f t="shared" si="376"/>
        <v>951.40968699565065</v>
      </c>
      <c r="K769" s="40">
        <f t="shared" si="377"/>
        <v>8.8236129305821809</v>
      </c>
      <c r="L769" s="40">
        <f t="shared" si="361"/>
        <v>0</v>
      </c>
      <c r="M769" s="10">
        <f t="shared" si="378"/>
        <v>4.831409993243919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13.652104982384627</v>
      </c>
      <c r="Q769" s="42">
        <f t="shared" si="380"/>
        <v>0.64941678847524775</v>
      </c>
      <c r="R769" s="4">
        <f t="shared" si="381"/>
        <v>25952.482428108411</v>
      </c>
      <c r="S769">
        <f t="shared" si="362"/>
        <v>2.5952482428108412E-5</v>
      </c>
      <c r="T769" s="41">
        <f t="shared" si="363"/>
        <v>2.9661054327922363E-4</v>
      </c>
      <c r="U769" s="42">
        <f t="shared" si="382"/>
        <v>4.6573027341361942E-2</v>
      </c>
      <c r="V769" s="42">
        <f t="shared" si="383"/>
        <v>0.58245974170113757</v>
      </c>
      <c r="W769" s="42">
        <f t="shared" si="384"/>
        <v>0.57901161713017624</v>
      </c>
      <c r="X769" s="42">
        <f t="shared" si="385"/>
        <v>3.4481245709613306E-3</v>
      </c>
      <c r="Y769" s="42">
        <f t="shared" si="359"/>
        <v>4.4801487964666502E-3</v>
      </c>
      <c r="Z769" s="10">
        <f t="shared" si="386"/>
        <v>15.104482622012265</v>
      </c>
      <c r="AA769">
        <f t="shared" si="364"/>
        <v>4830073.8949337061</v>
      </c>
      <c r="AB769" s="10">
        <f t="shared" si="365"/>
        <v>4.8300738949337063</v>
      </c>
      <c r="AC769" s="10">
        <f t="shared" si="366"/>
        <v>4.7290738949337063</v>
      </c>
      <c r="AD769" s="3">
        <f t="shared" si="367"/>
        <v>685.87003552338012</v>
      </c>
      <c r="AI769" s="94">
        <f t="shared" si="368"/>
        <v>0.57901161713017624</v>
      </c>
    </row>
    <row r="770" spans="2:35">
      <c r="B770" s="39">
        <f t="shared" si="369"/>
        <v>742</v>
      </c>
      <c r="C770" s="42">
        <f t="shared" si="370"/>
        <v>8.8079136690654138</v>
      </c>
      <c r="D770" s="10">
        <f t="shared" si="371"/>
        <v>1.0920863309346132</v>
      </c>
      <c r="E770" s="40">
        <f t="shared" si="372"/>
        <v>34.615827338130771</v>
      </c>
      <c r="F770" s="40">
        <f t="shared" si="373"/>
        <v>36.799999999999997</v>
      </c>
      <c r="G770" s="3">
        <f t="shared" si="374"/>
        <v>209.53669064747692</v>
      </c>
      <c r="H770" s="3">
        <f t="shared" si="375"/>
        <v>107.82541057508477</v>
      </c>
      <c r="I770">
        <f t="shared" si="360"/>
        <v>1.0782541057508477E-4</v>
      </c>
      <c r="J770" s="4">
        <f t="shared" si="376"/>
        <v>952.70014768163082</v>
      </c>
      <c r="K770" s="40">
        <f t="shared" si="377"/>
        <v>8.8355809878248799</v>
      </c>
      <c r="L770" s="40">
        <f t="shared" si="361"/>
        <v>0</v>
      </c>
      <c r="M770" s="10">
        <f t="shared" si="378"/>
        <v>4.8300738949337063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13.650900513118433</v>
      </c>
      <c r="Q770" s="42">
        <f t="shared" si="380"/>
        <v>0.65028636507099802</v>
      </c>
      <c r="R770" s="4">
        <f t="shared" si="381"/>
        <v>25670.326981933125</v>
      </c>
      <c r="S770">
        <f t="shared" si="362"/>
        <v>2.5670326981933124E-5</v>
      </c>
      <c r="T770" s="41">
        <f t="shared" si="363"/>
        <v>2.9689269872539893E-4</v>
      </c>
      <c r="U770" s="42">
        <f t="shared" si="382"/>
        <v>4.6066685285428087E-2</v>
      </c>
      <c r="V770" s="42">
        <f t="shared" si="383"/>
        <v>0.582285745049274</v>
      </c>
      <c r="W770" s="42">
        <f t="shared" si="384"/>
        <v>0.57884807603239685</v>
      </c>
      <c r="X770" s="42">
        <f t="shared" si="385"/>
        <v>3.4376690168771429E-3</v>
      </c>
      <c r="Y770" s="42">
        <f t="shared" si="359"/>
        <v>4.483138112987662E-3</v>
      </c>
      <c r="Z770" s="10">
        <f t="shared" si="386"/>
        <v>15.100196576858874</v>
      </c>
      <c r="AA770">
        <f t="shared" si="364"/>
        <v>4828731.9738130271</v>
      </c>
      <c r="AB770" s="10">
        <f t="shared" si="365"/>
        <v>4.828731973813027</v>
      </c>
      <c r="AC770" s="10">
        <f t="shared" si="366"/>
        <v>4.727731973813027</v>
      </c>
      <c r="AD770" s="3">
        <f t="shared" si="367"/>
        <v>685.67541317085238</v>
      </c>
      <c r="AI770" s="94">
        <f t="shared" si="368"/>
        <v>0.57884807603239685</v>
      </c>
    </row>
    <row r="771" spans="2:35">
      <c r="B771" s="39">
        <f t="shared" si="369"/>
        <v>743</v>
      </c>
      <c r="C771" s="42">
        <f t="shared" si="370"/>
        <v>8.819784172662537</v>
      </c>
      <c r="D771" s="10">
        <f t="shared" si="371"/>
        <v>1.08021582733749</v>
      </c>
      <c r="E771" s="40">
        <f t="shared" si="372"/>
        <v>34.639568345325017</v>
      </c>
      <c r="F771" s="40">
        <f t="shared" si="373"/>
        <v>36.799999999999997</v>
      </c>
      <c r="G771" s="3">
        <f t="shared" si="374"/>
        <v>209.44172661869993</v>
      </c>
      <c r="H771" s="3">
        <f t="shared" si="375"/>
        <v>107.82541057508477</v>
      </c>
      <c r="I771">
        <f t="shared" si="360"/>
        <v>1.0782541057508477E-4</v>
      </c>
      <c r="J771" s="4">
        <f t="shared" si="376"/>
        <v>953.99149372406259</v>
      </c>
      <c r="K771" s="40">
        <f t="shared" si="377"/>
        <v>8.8475572560861782</v>
      </c>
      <c r="L771" s="40">
        <f t="shared" si="361"/>
        <v>0</v>
      </c>
      <c r="M771" s="10">
        <f t="shared" si="378"/>
        <v>4.828731973813027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13.649690566287008</v>
      </c>
      <c r="Q771" s="42">
        <f t="shared" si="380"/>
        <v>0.65115601874845519</v>
      </c>
      <c r="R771" s="4">
        <f t="shared" si="381"/>
        <v>25388.2311998654</v>
      </c>
      <c r="S771">
        <f t="shared" si="362"/>
        <v>2.53882311998654E-5</v>
      </c>
      <c r="T771" s="41">
        <f t="shared" si="363"/>
        <v>2.9717479450746664E-4</v>
      </c>
      <c r="U771" s="42">
        <f t="shared" si="382"/>
        <v>4.5560450299718454E-2</v>
      </c>
      <c r="V771" s="42">
        <f t="shared" si="383"/>
        <v>0.58211101595044312</v>
      </c>
      <c r="W771" s="42">
        <f t="shared" si="384"/>
        <v>0.57868382221100412</v>
      </c>
      <c r="X771" s="42">
        <f t="shared" si="385"/>
        <v>3.4271937394390051E-3</v>
      </c>
      <c r="Y771" s="42">
        <f t="shared" si="359"/>
        <v>4.4861185846265233E-3</v>
      </c>
      <c r="Z771" s="10">
        <f t="shared" si="386"/>
        <v>15.095891938149579</v>
      </c>
      <c r="AA771">
        <f t="shared" si="364"/>
        <v>4827384.2312218584</v>
      </c>
      <c r="AB771" s="10">
        <f t="shared" si="365"/>
        <v>4.827384231221858</v>
      </c>
      <c r="AC771" s="10">
        <f t="shared" si="366"/>
        <v>4.726384231221858</v>
      </c>
      <c r="AD771" s="3">
        <f t="shared" si="367"/>
        <v>685.47994651513534</v>
      </c>
      <c r="AI771" s="94">
        <f t="shared" si="368"/>
        <v>0.57868382221100412</v>
      </c>
    </row>
    <row r="772" spans="2:35">
      <c r="B772" s="39">
        <f t="shared" si="369"/>
        <v>744</v>
      </c>
      <c r="C772" s="42">
        <f t="shared" si="370"/>
        <v>8.8316546762596602</v>
      </c>
      <c r="D772" s="10">
        <f t="shared" si="371"/>
        <v>1.0683453237403668</v>
      </c>
      <c r="E772" s="40">
        <f t="shared" si="372"/>
        <v>34.663309352519263</v>
      </c>
      <c r="F772" s="40">
        <f t="shared" si="373"/>
        <v>36.799999999999997</v>
      </c>
      <c r="G772" s="3">
        <f t="shared" si="374"/>
        <v>209.34676258992295</v>
      </c>
      <c r="H772" s="3">
        <f t="shared" si="375"/>
        <v>107.82541057508477</v>
      </c>
      <c r="I772">
        <f t="shared" si="360"/>
        <v>1.0782541057508477E-4</v>
      </c>
      <c r="J772" s="4">
        <f t="shared" si="376"/>
        <v>955.28372512294561</v>
      </c>
      <c r="K772" s="40">
        <f t="shared" si="377"/>
        <v>8.8595417353660704</v>
      </c>
      <c r="L772" s="40">
        <f t="shared" si="361"/>
        <v>0</v>
      </c>
      <c r="M772" s="10">
        <f t="shared" si="378"/>
        <v>4.827384231221858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13.64847514001155</v>
      </c>
      <c r="Q772" s="42">
        <f t="shared" si="380"/>
        <v>0.65202574987045603</v>
      </c>
      <c r="R772" s="4">
        <f t="shared" si="381"/>
        <v>25106.195334136326</v>
      </c>
      <c r="S772">
        <f t="shared" si="362"/>
        <v>2.5106195334136327E-5</v>
      </c>
      <c r="T772" s="41">
        <f t="shared" si="363"/>
        <v>2.9745683037319569E-4</v>
      </c>
      <c r="U772" s="42">
        <f t="shared" si="382"/>
        <v>4.5054322836874341E-2</v>
      </c>
      <c r="V772" s="42">
        <f t="shared" si="383"/>
        <v>0.58193555461112301</v>
      </c>
      <c r="W772" s="42">
        <f t="shared" si="384"/>
        <v>0.57851885583001328</v>
      </c>
      <c r="X772" s="42">
        <f t="shared" si="385"/>
        <v>3.4166987811097282E-3</v>
      </c>
      <c r="Y772" s="42">
        <f t="shared" si="359"/>
        <v>4.4890901938909565E-3</v>
      </c>
      <c r="Z772" s="10">
        <f t="shared" si="386"/>
        <v>15.091568710185099</v>
      </c>
      <c r="AA772">
        <f t="shared" si="364"/>
        <v>4826030.6685067164</v>
      </c>
      <c r="AB772" s="10">
        <f t="shared" si="365"/>
        <v>4.826030668506716</v>
      </c>
      <c r="AC772" s="10">
        <f t="shared" si="366"/>
        <v>4.725030668506716</v>
      </c>
      <c r="AD772" s="3">
        <f t="shared" si="367"/>
        <v>685.28363575151798</v>
      </c>
      <c r="AI772" s="94">
        <f t="shared" si="368"/>
        <v>0.57851885583001328</v>
      </c>
    </row>
    <row r="773" spans="2:35">
      <c r="B773" s="39">
        <f t="shared" si="369"/>
        <v>745</v>
      </c>
      <c r="C773" s="42">
        <f t="shared" si="370"/>
        <v>8.8435251798567833</v>
      </c>
      <c r="D773" s="10">
        <f t="shared" si="371"/>
        <v>1.0564748201432437</v>
      </c>
      <c r="E773" s="40">
        <f t="shared" si="372"/>
        <v>34.68705035971351</v>
      </c>
      <c r="F773" s="40">
        <f t="shared" si="373"/>
        <v>36.799999999999997</v>
      </c>
      <c r="G773" s="3">
        <f t="shared" si="374"/>
        <v>209.25179856114596</v>
      </c>
      <c r="H773" s="3">
        <f t="shared" si="375"/>
        <v>107.82541057508477</v>
      </c>
      <c r="I773">
        <f t="shared" si="360"/>
        <v>1.0782541057508477E-4</v>
      </c>
      <c r="J773" s="4">
        <f t="shared" si="376"/>
        <v>956.57684187828033</v>
      </c>
      <c r="K773" s="40">
        <f t="shared" si="377"/>
        <v>8.8715344256645619</v>
      </c>
      <c r="L773" s="40">
        <f t="shared" si="361"/>
        <v>0</v>
      </c>
      <c r="M773" s="10">
        <f t="shared" si="378"/>
        <v>4.826030668506716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13.647254232404263</v>
      </c>
      <c r="Q773" s="42">
        <f t="shared" si="380"/>
        <v>0.65289555880014816</v>
      </c>
      <c r="R773" s="4">
        <f t="shared" si="381"/>
        <v>24824.219636976864</v>
      </c>
      <c r="S773">
        <f t="shared" si="362"/>
        <v>2.4824219636976864E-5</v>
      </c>
      <c r="T773" s="41">
        <f t="shared" si="363"/>
        <v>2.9773880607035519E-4</v>
      </c>
      <c r="U773" s="42">
        <f t="shared" si="382"/>
        <v>4.4548303349536827E-2</v>
      </c>
      <c r="V773" s="42">
        <f t="shared" si="383"/>
        <v>0.58175936123881955</v>
      </c>
      <c r="W773" s="42">
        <f t="shared" si="384"/>
        <v>0.57835317705424094</v>
      </c>
      <c r="X773" s="42">
        <f t="shared" si="385"/>
        <v>3.4061841845786089E-3</v>
      </c>
      <c r="Y773" s="42">
        <f t="shared" si="359"/>
        <v>4.492052923310879E-3</v>
      </c>
      <c r="Z773" s="10">
        <f t="shared" si="386"/>
        <v>15.08722689728733</v>
      </c>
      <c r="AA773">
        <f t="shared" si="364"/>
        <v>4824671.2870207457</v>
      </c>
      <c r="AB773" s="10">
        <f t="shared" si="365"/>
        <v>4.8246712870207453</v>
      </c>
      <c r="AC773" s="10">
        <f t="shared" si="366"/>
        <v>4.7236712870207453</v>
      </c>
      <c r="AD773" s="3">
        <f t="shared" si="367"/>
        <v>685.08648107625027</v>
      </c>
      <c r="AI773" s="94">
        <f t="shared" si="368"/>
        <v>0.57835317705424094</v>
      </c>
    </row>
    <row r="774" spans="2:35">
      <c r="B774" s="39">
        <f t="shared" si="369"/>
        <v>746</v>
      </c>
      <c r="C774" s="42">
        <f t="shared" si="370"/>
        <v>8.8553956834539065</v>
      </c>
      <c r="D774" s="10">
        <f t="shared" si="371"/>
        <v>1.0446043165461205</v>
      </c>
      <c r="E774" s="40">
        <f t="shared" si="372"/>
        <v>34.710791366907756</v>
      </c>
      <c r="F774" s="40">
        <f t="shared" si="373"/>
        <v>36.799999999999997</v>
      </c>
      <c r="G774" s="3">
        <f t="shared" si="374"/>
        <v>209.15683453236898</v>
      </c>
      <c r="H774" s="3">
        <f t="shared" si="375"/>
        <v>107.82541057508477</v>
      </c>
      <c r="I774">
        <f t="shared" si="360"/>
        <v>1.0782541057508477E-4</v>
      </c>
      <c r="J774" s="4">
        <f t="shared" si="376"/>
        <v>957.87084399006642</v>
      </c>
      <c r="K774" s="40">
        <f t="shared" si="377"/>
        <v>8.8835353269816508</v>
      </c>
      <c r="L774" s="40">
        <f t="shared" si="361"/>
        <v>0</v>
      </c>
      <c r="M774" s="10">
        <f t="shared" si="378"/>
        <v>4.8246712870207453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13.646027841568426</v>
      </c>
      <c r="Q774" s="42">
        <f t="shared" si="380"/>
        <v>0.65376544590099106</v>
      </c>
      <c r="R774" s="4">
        <f t="shared" si="381"/>
        <v>24542.304360618142</v>
      </c>
      <c r="S774">
        <f t="shared" si="362"/>
        <v>2.4542304360618143E-5</v>
      </c>
      <c r="T774" s="41">
        <f t="shared" si="363"/>
        <v>2.9802072134671388E-4</v>
      </c>
      <c r="U774" s="42">
        <f t="shared" si="382"/>
        <v>4.4042392290347288E-2</v>
      </c>
      <c r="V774" s="42">
        <f t="shared" si="383"/>
        <v>0.58158243604178317</v>
      </c>
      <c r="W774" s="42">
        <f t="shared" si="384"/>
        <v>0.57818678604931484</v>
      </c>
      <c r="X774" s="42">
        <f t="shared" si="385"/>
        <v>3.3956499924683303E-3</v>
      </c>
      <c r="Y774" s="42">
        <f t="shared" si="359"/>
        <v>4.4950067554383041E-3</v>
      </c>
      <c r="Z774" s="10">
        <f t="shared" si="386"/>
        <v>15.08286650379879</v>
      </c>
      <c r="AA774">
        <f t="shared" si="364"/>
        <v>4823306.0881235497</v>
      </c>
      <c r="AB774" s="10">
        <f t="shared" si="365"/>
        <v>4.8233060881235499</v>
      </c>
      <c r="AC774" s="10">
        <f t="shared" si="366"/>
        <v>4.7223060881235499</v>
      </c>
      <c r="AD774" s="3">
        <f t="shared" si="367"/>
        <v>684.88848268651918</v>
      </c>
      <c r="AI774" s="94">
        <f t="shared" si="368"/>
        <v>0.57818678604931484</v>
      </c>
    </row>
    <row r="775" spans="2:35">
      <c r="B775" s="39">
        <f t="shared" si="369"/>
        <v>747</v>
      </c>
      <c r="C775" s="42">
        <f t="shared" si="370"/>
        <v>8.8672661870510296</v>
      </c>
      <c r="D775" s="10">
        <f t="shared" si="371"/>
        <v>1.0327338129489974</v>
      </c>
      <c r="E775" s="40">
        <f t="shared" si="372"/>
        <v>34.734532374102002</v>
      </c>
      <c r="F775" s="40">
        <f t="shared" si="373"/>
        <v>36.799999999999997</v>
      </c>
      <c r="G775" s="3">
        <f t="shared" si="374"/>
        <v>209.06187050359199</v>
      </c>
      <c r="H775" s="3">
        <f t="shared" si="375"/>
        <v>107.82541057508477</v>
      </c>
      <c r="I775">
        <f t="shared" si="360"/>
        <v>1.0782541057508477E-4</v>
      </c>
      <c r="J775" s="4">
        <f t="shared" si="376"/>
        <v>959.16573145830398</v>
      </c>
      <c r="K775" s="40">
        <f t="shared" si="377"/>
        <v>8.8955444393173355</v>
      </c>
      <c r="L775" s="40">
        <f t="shared" si="361"/>
        <v>0</v>
      </c>
      <c r="M775" s="10">
        <f t="shared" si="378"/>
        <v>4.8233060881235499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13.644795965598222</v>
      </c>
      <c r="Q775" s="42">
        <f t="shared" si="380"/>
        <v>0.65463541153675808</v>
      </c>
      <c r="R775" s="4">
        <f t="shared" si="381"/>
        <v>24260.449757291168</v>
      </c>
      <c r="S775">
        <f t="shared" si="362"/>
        <v>2.4260449757291168E-5</v>
      </c>
      <c r="T775" s="41">
        <f t="shared" si="363"/>
        <v>2.9830257595004088E-4</v>
      </c>
      <c r="U775" s="42">
        <f t="shared" si="382"/>
        <v>4.3536590111946862E-2</v>
      </c>
      <c r="V775" s="42">
        <f t="shared" si="383"/>
        <v>0.5814047792295558</v>
      </c>
      <c r="W775" s="42">
        <f t="shared" si="384"/>
        <v>0.57801968298165285</v>
      </c>
      <c r="X775" s="42">
        <f t="shared" si="385"/>
        <v>3.3850962479029523E-3</v>
      </c>
      <c r="Y775" s="42">
        <f t="shared" si="359"/>
        <v>4.4979516728477437E-3</v>
      </c>
      <c r="Z775" s="10">
        <f t="shared" si="386"/>
        <v>15.078487534083687</v>
      </c>
      <c r="AA775">
        <f t="shared" si="364"/>
        <v>4821935.0731815202</v>
      </c>
      <c r="AB775" s="10">
        <f t="shared" si="365"/>
        <v>4.8219350731815203</v>
      </c>
      <c r="AC775" s="10">
        <f t="shared" si="366"/>
        <v>4.7209350731815203</v>
      </c>
      <c r="AD775" s="3">
        <f t="shared" si="367"/>
        <v>684.68964078049601</v>
      </c>
      <c r="AI775" s="94">
        <f t="shared" si="368"/>
        <v>0.57801968298165285</v>
      </c>
    </row>
    <row r="776" spans="2:35">
      <c r="B776" s="39">
        <f t="shared" si="369"/>
        <v>748</v>
      </c>
      <c r="C776" s="42">
        <f t="shared" si="370"/>
        <v>8.8791366906481528</v>
      </c>
      <c r="D776" s="10">
        <f t="shared" si="371"/>
        <v>1.0208633093518742</v>
      </c>
      <c r="E776" s="40">
        <f t="shared" si="372"/>
        <v>34.758273381296249</v>
      </c>
      <c r="F776" s="40">
        <f t="shared" si="373"/>
        <v>36.799999999999997</v>
      </c>
      <c r="G776" s="3">
        <f t="shared" si="374"/>
        <v>208.966906474815</v>
      </c>
      <c r="H776" s="3">
        <f t="shared" si="375"/>
        <v>107.82541057508477</v>
      </c>
      <c r="I776">
        <f t="shared" si="360"/>
        <v>1.0782541057508477E-4</v>
      </c>
      <c r="J776" s="4">
        <f t="shared" si="376"/>
        <v>960.46150428299313</v>
      </c>
      <c r="K776" s="40">
        <f t="shared" si="377"/>
        <v>8.9075617626716195</v>
      </c>
      <c r="L776" s="40">
        <f t="shared" si="361"/>
        <v>0</v>
      </c>
      <c r="M776" s="10">
        <f t="shared" si="378"/>
        <v>4.8219350731815203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13.643558602579009</v>
      </c>
      <c r="Q776" s="42">
        <f t="shared" si="380"/>
        <v>0.65550545607153798</v>
      </c>
      <c r="R776" s="4">
        <f t="shared" si="381"/>
        <v>23978.656079226988</v>
      </c>
      <c r="S776">
        <f t="shared" si="362"/>
        <v>2.3978656079226987E-5</v>
      </c>
      <c r="T776" s="41">
        <f t="shared" si="363"/>
        <v>2.9858436962810505E-4</v>
      </c>
      <c r="U776" s="42">
        <f t="shared" si="382"/>
        <v>4.3030897266976793E-2</v>
      </c>
      <c r="V776" s="42">
        <f t="shared" si="383"/>
        <v>0.58122639101226625</v>
      </c>
      <c r="W776" s="42">
        <f t="shared" si="384"/>
        <v>0.5778518680185043</v>
      </c>
      <c r="X776" s="42">
        <f t="shared" si="385"/>
        <v>3.3745229937619525E-3</v>
      </c>
      <c r="Y776" s="42">
        <f t="shared" si="359"/>
        <v>4.5008876581359557E-3</v>
      </c>
      <c r="Z776" s="10">
        <f t="shared" si="386"/>
        <v>15.074089992526849</v>
      </c>
      <c r="AA776">
        <f t="shared" si="364"/>
        <v>4820558.2435675077</v>
      </c>
      <c r="AB776" s="10">
        <f t="shared" si="365"/>
        <v>4.8205582435675076</v>
      </c>
      <c r="AC776" s="10">
        <f t="shared" si="366"/>
        <v>4.7195582435675076</v>
      </c>
      <c r="AD776" s="3">
        <f t="shared" si="367"/>
        <v>684.48995555728902</v>
      </c>
      <c r="AI776" s="94">
        <f t="shared" si="368"/>
        <v>0.5778518680185043</v>
      </c>
    </row>
    <row r="777" spans="2:35">
      <c r="B777" s="39">
        <f t="shared" si="369"/>
        <v>749</v>
      </c>
      <c r="C777" s="42">
        <f t="shared" si="370"/>
        <v>8.891007194245276</v>
      </c>
      <c r="D777" s="10">
        <f t="shared" si="371"/>
        <v>1.008992805754751</v>
      </c>
      <c r="E777" s="40">
        <f t="shared" si="372"/>
        <v>34.782014388490495</v>
      </c>
      <c r="F777" s="40">
        <f t="shared" si="373"/>
        <v>36.799999999999997</v>
      </c>
      <c r="G777" s="3">
        <f t="shared" si="374"/>
        <v>208.87194244603802</v>
      </c>
      <c r="H777" s="3">
        <f t="shared" si="375"/>
        <v>107.82541057508477</v>
      </c>
      <c r="I777">
        <f t="shared" si="360"/>
        <v>1.0782541057508477E-4</v>
      </c>
      <c r="J777" s="4">
        <f t="shared" si="376"/>
        <v>961.75816246413365</v>
      </c>
      <c r="K777" s="40">
        <f t="shared" si="377"/>
        <v>8.9195872970444974</v>
      </c>
      <c r="L777" s="40">
        <f t="shared" si="361"/>
        <v>0</v>
      </c>
      <c r="M777" s="10">
        <f t="shared" si="378"/>
        <v>4.8205582435675076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13.642315750587017</v>
      </c>
      <c r="Q777" s="42">
        <f t="shared" si="380"/>
        <v>0.65637557986973638</v>
      </c>
      <c r="R777" s="4">
        <f t="shared" si="381"/>
        <v>23696.92357865665</v>
      </c>
      <c r="S777">
        <f t="shared" si="362"/>
        <v>2.3696923578656649E-5</v>
      </c>
      <c r="T777" s="41">
        <f t="shared" si="363"/>
        <v>2.9886610212867537E-4</v>
      </c>
      <c r="U777" s="42">
        <f t="shared" si="382"/>
        <v>4.2525314208078285E-2</v>
      </c>
      <c r="V777" s="42">
        <f t="shared" si="383"/>
        <v>0.5810472716012649</v>
      </c>
      <c r="W777" s="42">
        <f t="shared" si="384"/>
        <v>0.57768334132790855</v>
      </c>
      <c r="X777" s="42">
        <f t="shared" si="385"/>
        <v>3.3639302733563525E-3</v>
      </c>
      <c r="Y777" s="42">
        <f t="shared" si="359"/>
        <v>4.5038146939222834E-3</v>
      </c>
      <c r="Z777" s="10">
        <f t="shared" si="386"/>
        <v>15.069673883534598</v>
      </c>
      <c r="AA777">
        <f t="shared" si="364"/>
        <v>4819175.6006610896</v>
      </c>
      <c r="AB777" s="10">
        <f t="shared" si="365"/>
        <v>4.8191756006610893</v>
      </c>
      <c r="AC777" s="10">
        <f t="shared" si="366"/>
        <v>4.7181756006610893</v>
      </c>
      <c r="AD777" s="3">
        <f t="shared" si="367"/>
        <v>684.28942721698184</v>
      </c>
      <c r="AI777" s="94">
        <f t="shared" si="368"/>
        <v>0.57768334132790855</v>
      </c>
    </row>
    <row r="778" spans="2:35">
      <c r="B778" s="39">
        <f t="shared" si="369"/>
        <v>750</v>
      </c>
      <c r="C778" s="42">
        <f t="shared" si="370"/>
        <v>8.9028776978423991</v>
      </c>
      <c r="D778" s="10">
        <f t="shared" si="371"/>
        <v>0.99712230215762787</v>
      </c>
      <c r="E778" s="40">
        <f t="shared" si="372"/>
        <v>34.805755395684741</v>
      </c>
      <c r="F778" s="40">
        <f t="shared" si="373"/>
        <v>36.799999999999997</v>
      </c>
      <c r="G778" s="3">
        <f t="shared" si="374"/>
        <v>208.77697841726103</v>
      </c>
      <c r="H778" s="3">
        <f t="shared" si="375"/>
        <v>107.82541057508477</v>
      </c>
      <c r="I778">
        <f t="shared" si="360"/>
        <v>1.0782541057508477E-4</v>
      </c>
      <c r="J778" s="4">
        <f t="shared" si="376"/>
        <v>963.05570600172564</v>
      </c>
      <c r="K778" s="40">
        <f t="shared" si="377"/>
        <v>8.9316210424359745</v>
      </c>
      <c r="L778" s="40">
        <f t="shared" si="361"/>
        <v>0</v>
      </c>
      <c r="M778" s="10">
        <f t="shared" si="378"/>
        <v>4.8191756006610893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13.641067407689571</v>
      </c>
      <c r="Q778" s="42">
        <f t="shared" si="380"/>
        <v>0.65724578329607763</v>
      </c>
      <c r="R778" s="4">
        <f t="shared" si="381"/>
        <v>23415.252507811234</v>
      </c>
      <c r="S778">
        <f t="shared" si="362"/>
        <v>2.3415252507811236E-5</v>
      </c>
      <c r="T778" s="41">
        <f t="shared" si="363"/>
        <v>2.9914777319952078E-4</v>
      </c>
      <c r="U778" s="42">
        <f t="shared" si="382"/>
        <v>4.2019841387892644E-2</v>
      </c>
      <c r="V778" s="42">
        <f t="shared" si="383"/>
        <v>0.58086742120849588</v>
      </c>
      <c r="W778" s="42">
        <f t="shared" si="384"/>
        <v>0.57751410307872897</v>
      </c>
      <c r="X778" s="42">
        <f t="shared" si="385"/>
        <v>3.3533181297669135E-3</v>
      </c>
      <c r="Y778" s="42">
        <f t="shared" si="359"/>
        <v>4.5067327628484193E-3</v>
      </c>
      <c r="Z778" s="10">
        <f t="shared" si="386"/>
        <v>15.065239211533729</v>
      </c>
      <c r="AA778">
        <f t="shared" si="364"/>
        <v>4817787.1458482556</v>
      </c>
      <c r="AB778" s="10">
        <f t="shared" si="365"/>
        <v>4.8177871458482553</v>
      </c>
      <c r="AC778" s="10">
        <f t="shared" si="366"/>
        <v>4.7167871458482553</v>
      </c>
      <c r="AD778" s="3">
        <f t="shared" si="367"/>
        <v>684.08805596058824</v>
      </c>
      <c r="AI778" s="94">
        <f t="shared" si="368"/>
        <v>0.57751410307872897</v>
      </c>
    </row>
    <row r="779" spans="2:35">
      <c r="B779" s="39">
        <f t="shared" si="369"/>
        <v>751</v>
      </c>
      <c r="C779" s="42">
        <f t="shared" si="370"/>
        <v>8.9147482014395223</v>
      </c>
      <c r="D779" s="10">
        <f t="shared" si="371"/>
        <v>0.98525179856050471</v>
      </c>
      <c r="E779" s="40">
        <f t="shared" si="372"/>
        <v>34.829496402878988</v>
      </c>
      <c r="F779" s="40">
        <f t="shared" si="373"/>
        <v>36.799999999999997</v>
      </c>
      <c r="G779" s="3">
        <f t="shared" si="374"/>
        <v>208.68201438848405</v>
      </c>
      <c r="H779" s="3">
        <f t="shared" si="375"/>
        <v>107.82541057508477</v>
      </c>
      <c r="I779">
        <f t="shared" si="360"/>
        <v>1.0782541057508477E-4</v>
      </c>
      <c r="J779" s="4">
        <f t="shared" si="376"/>
        <v>964.35413489576899</v>
      </c>
      <c r="K779" s="40">
        <f t="shared" si="377"/>
        <v>8.9436629988460474</v>
      </c>
      <c r="L779" s="40">
        <f t="shared" si="361"/>
        <v>0</v>
      </c>
      <c r="M779" s="10">
        <f t="shared" si="378"/>
        <v>4.8177871458482553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13.639813571944773</v>
      </c>
      <c r="Q779" s="42">
        <f t="shared" si="380"/>
        <v>0.65811606671560618</v>
      </c>
      <c r="R779" s="4">
        <f t="shared" si="381"/>
        <v>23133.643118921751</v>
      </c>
      <c r="S779">
        <f t="shared" si="362"/>
        <v>2.3133643118921751E-5</v>
      </c>
      <c r="T779" s="41">
        <f t="shared" si="363"/>
        <v>2.9942938258841026E-4</v>
      </c>
      <c r="U779" s="42">
        <f t="shared" si="382"/>
        <v>4.1514479259061023E-2</v>
      </c>
      <c r="V779" s="42">
        <f t="shared" si="383"/>
        <v>0.58068684004733295</v>
      </c>
      <c r="W779" s="42">
        <f t="shared" si="384"/>
        <v>0.57734415344061307</v>
      </c>
      <c r="X779" s="42">
        <f t="shared" si="385"/>
        <v>3.3426866067198802E-3</v>
      </c>
      <c r="Y779" s="42">
        <f t="shared" si="359"/>
        <v>4.509641847578928E-3</v>
      </c>
      <c r="Z779" s="10">
        <f t="shared" si="386"/>
        <v>15.060785980972993</v>
      </c>
      <c r="AA779">
        <f t="shared" si="364"/>
        <v>4816392.8805218684</v>
      </c>
      <c r="AB779" s="10">
        <f t="shared" si="365"/>
        <v>4.8163928805218683</v>
      </c>
      <c r="AC779" s="10">
        <f t="shared" si="366"/>
        <v>4.7153928805218683</v>
      </c>
      <c r="AD779" s="3">
        <f t="shared" si="367"/>
        <v>683.88584199011871</v>
      </c>
      <c r="AI779" s="94">
        <f t="shared" si="368"/>
        <v>0.57734415344061307</v>
      </c>
    </row>
    <row r="780" spans="2:35">
      <c r="B780" s="39">
        <f t="shared" si="369"/>
        <v>752</v>
      </c>
      <c r="C780" s="42">
        <f t="shared" si="370"/>
        <v>8.9266187050366455</v>
      </c>
      <c r="D780" s="10">
        <f t="shared" si="371"/>
        <v>0.97338129496338155</v>
      </c>
      <c r="E780" s="40">
        <f t="shared" si="372"/>
        <v>34.853237410073234</v>
      </c>
      <c r="F780" s="40">
        <f t="shared" si="373"/>
        <v>36.799999999999997</v>
      </c>
      <c r="G780" s="3">
        <f t="shared" si="374"/>
        <v>208.58705035970706</v>
      </c>
      <c r="H780" s="3">
        <f t="shared" si="375"/>
        <v>107.82541057508477</v>
      </c>
      <c r="I780">
        <f t="shared" si="360"/>
        <v>1.0782541057508477E-4</v>
      </c>
      <c r="J780" s="4">
        <f t="shared" si="376"/>
        <v>965.65344914626394</v>
      </c>
      <c r="K780" s="40">
        <f t="shared" si="377"/>
        <v>8.9557131662747178</v>
      </c>
      <c r="L780" s="40">
        <f t="shared" si="361"/>
        <v>0</v>
      </c>
      <c r="M780" s="10">
        <f t="shared" si="378"/>
        <v>4.8163928805218683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13.638554241401923</v>
      </c>
      <c r="Q780" s="42">
        <f t="shared" si="380"/>
        <v>0.65898643049368821</v>
      </c>
      <c r="R780" s="4">
        <f t="shared" si="381"/>
        <v>22852.09566421925</v>
      </c>
      <c r="S780">
        <f t="shared" si="362"/>
        <v>2.285209566421925E-5</v>
      </c>
      <c r="T780" s="41">
        <f t="shared" si="363"/>
        <v>2.997109300431128E-4</v>
      </c>
      <c r="U780" s="42">
        <f t="shared" si="382"/>
        <v>4.1009228274224652E-2</v>
      </c>
      <c r="V780" s="42">
        <f t="shared" si="383"/>
        <v>0.5805055283318018</v>
      </c>
      <c r="W780" s="42">
        <f t="shared" si="384"/>
        <v>0.57717349258405037</v>
      </c>
      <c r="X780" s="42">
        <f t="shared" si="385"/>
        <v>3.3320357477514273E-3</v>
      </c>
      <c r="Y780" s="42">
        <f t="shared" si="359"/>
        <v>4.5125419308010457E-3</v>
      </c>
      <c r="Z780" s="10">
        <f t="shared" si="386"/>
        <v>15.056314196322189</v>
      </c>
      <c r="AA780">
        <f t="shared" si="364"/>
        <v>4814992.8060813798</v>
      </c>
      <c r="AB780" s="10">
        <f t="shared" si="365"/>
        <v>4.8149928060813796</v>
      </c>
      <c r="AC780" s="10">
        <f t="shared" si="366"/>
        <v>4.7139928060813796</v>
      </c>
      <c r="AD780" s="3">
        <f t="shared" si="367"/>
        <v>683.6827855085395</v>
      </c>
      <c r="AI780" s="94">
        <f t="shared" si="368"/>
        <v>0.57717349258405037</v>
      </c>
    </row>
    <row r="781" spans="2:35">
      <c r="B781" s="39">
        <f t="shared" si="369"/>
        <v>753</v>
      </c>
      <c r="C781" s="42">
        <f t="shared" si="370"/>
        <v>8.9384892086337686</v>
      </c>
      <c r="D781" s="10">
        <f t="shared" si="371"/>
        <v>0.96151079136625839</v>
      </c>
      <c r="E781" s="40">
        <f t="shared" si="372"/>
        <v>34.87697841726748</v>
      </c>
      <c r="F781" s="40">
        <f t="shared" si="373"/>
        <v>36.799999999999997</v>
      </c>
      <c r="G781" s="3">
        <f t="shared" si="374"/>
        <v>208.49208633093008</v>
      </c>
      <c r="H781" s="3">
        <f t="shared" si="375"/>
        <v>107.82541057508477</v>
      </c>
      <c r="I781">
        <f t="shared" si="360"/>
        <v>1.0782541057508477E-4</v>
      </c>
      <c r="J781" s="4">
        <f t="shared" si="376"/>
        <v>966.95364875321036</v>
      </c>
      <c r="K781" s="40">
        <f t="shared" si="377"/>
        <v>8.9677715447219857</v>
      </c>
      <c r="L781" s="40">
        <f t="shared" si="361"/>
        <v>0</v>
      </c>
      <c r="M781" s="10">
        <f t="shared" si="378"/>
        <v>4.8149928060813796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13.637289414101236</v>
      </c>
      <c r="Q781" s="42">
        <f t="shared" si="380"/>
        <v>0.65985687499601353</v>
      </c>
      <c r="R781" s="4">
        <f t="shared" si="381"/>
        <v>22570.610395934782</v>
      </c>
      <c r="S781">
        <f t="shared" si="362"/>
        <v>2.2570610395934781E-5</v>
      </c>
      <c r="T781" s="41">
        <f t="shared" si="363"/>
        <v>2.9999241531139726E-4</v>
      </c>
      <c r="U781" s="42">
        <f t="shared" si="382"/>
        <v>4.0504088886024761E-2</v>
      </c>
      <c r="V781" s="42">
        <f t="shared" si="383"/>
        <v>0.58032348627678598</v>
      </c>
      <c r="W781" s="42">
        <f t="shared" si="384"/>
        <v>0.57700212068033641</v>
      </c>
      <c r="X781" s="42">
        <f t="shared" si="385"/>
        <v>3.321365596449577E-3</v>
      </c>
      <c r="Y781" s="42">
        <f t="shared" si="359"/>
        <v>4.515432995224688E-3</v>
      </c>
      <c r="Z781" s="10">
        <f t="shared" si="386"/>
        <v>15.05182386207195</v>
      </c>
      <c r="AA781">
        <f t="shared" si="364"/>
        <v>4813586.9239327656</v>
      </c>
      <c r="AB781" s="10">
        <f t="shared" si="365"/>
        <v>4.8135869239327658</v>
      </c>
      <c r="AC781" s="10">
        <f t="shared" si="366"/>
        <v>4.7125869239327658</v>
      </c>
      <c r="AD781" s="3">
        <f t="shared" si="367"/>
        <v>683.47888671976295</v>
      </c>
      <c r="AI781" s="94">
        <f t="shared" si="368"/>
        <v>0.57700212068033641</v>
      </c>
    </row>
    <row r="782" spans="2:35">
      <c r="B782" s="39">
        <f t="shared" si="369"/>
        <v>754</v>
      </c>
      <c r="C782" s="42">
        <f t="shared" si="370"/>
        <v>8.9503597122308918</v>
      </c>
      <c r="D782" s="10">
        <f t="shared" si="371"/>
        <v>0.94964028776913523</v>
      </c>
      <c r="E782" s="40">
        <f t="shared" si="372"/>
        <v>34.900719424461727</v>
      </c>
      <c r="F782" s="40">
        <f t="shared" si="373"/>
        <v>36.799999999999997</v>
      </c>
      <c r="G782" s="3">
        <f t="shared" si="374"/>
        <v>208.39712230215309</v>
      </c>
      <c r="H782" s="3">
        <f t="shared" si="375"/>
        <v>107.82541057508477</v>
      </c>
      <c r="I782">
        <f t="shared" si="360"/>
        <v>1.0782541057508477E-4</v>
      </c>
      <c r="J782" s="4">
        <f t="shared" si="376"/>
        <v>968.25473371660814</v>
      </c>
      <c r="K782" s="40">
        <f t="shared" si="377"/>
        <v>8.9798381341878493</v>
      </c>
      <c r="L782" s="40">
        <f t="shared" si="361"/>
        <v>0</v>
      </c>
      <c r="M782" s="10">
        <f t="shared" si="378"/>
        <v>4.8135869239327658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13.636019088073756</v>
      </c>
      <c r="Q782" s="42">
        <f t="shared" si="380"/>
        <v>0.66072740058859691</v>
      </c>
      <c r="R782" s="4">
        <f t="shared" si="381"/>
        <v>22289.187566299417</v>
      </c>
      <c r="S782">
        <f t="shared" si="362"/>
        <v>2.2289187566299416E-5</v>
      </c>
      <c r="T782" s="41">
        <f t="shared" si="363"/>
        <v>3.0027383814103264E-4</v>
      </c>
      <c r="U782" s="42">
        <f t="shared" si="382"/>
        <v>3.9999061547102616E-2</v>
      </c>
      <c r="V782" s="42">
        <f t="shared" si="383"/>
        <v>0.58014071409827284</v>
      </c>
      <c r="W782" s="42">
        <f t="shared" si="384"/>
        <v>0.5768300379015654</v>
      </c>
      <c r="X782" s="42">
        <f t="shared" si="385"/>
        <v>3.3106761967074405E-3</v>
      </c>
      <c r="Y782" s="42">
        <f t="shared" si="359"/>
        <v>4.5183150235826785E-3</v>
      </c>
      <c r="Z782" s="10">
        <f t="shared" si="386"/>
        <v>15.047314982734246</v>
      </c>
      <c r="AA782">
        <f t="shared" si="364"/>
        <v>4812175.235488683</v>
      </c>
      <c r="AB782" s="10">
        <f t="shared" si="365"/>
        <v>4.8121752354886826</v>
      </c>
      <c r="AC782" s="10">
        <f t="shared" si="366"/>
        <v>4.7111752354886827</v>
      </c>
      <c r="AD782" s="3">
        <f t="shared" si="367"/>
        <v>683.2741458286705</v>
      </c>
      <c r="AI782" s="94">
        <f t="shared" si="368"/>
        <v>0.5768300379015654</v>
      </c>
    </row>
    <row r="783" spans="2:35">
      <c r="B783" s="39">
        <f t="shared" si="369"/>
        <v>755</v>
      </c>
      <c r="C783" s="42">
        <f t="shared" si="370"/>
        <v>8.9622302158280149</v>
      </c>
      <c r="D783" s="10">
        <f t="shared" si="371"/>
        <v>0.93776978417201207</v>
      </c>
      <c r="E783" s="40">
        <f t="shared" si="372"/>
        <v>34.924460431655973</v>
      </c>
      <c r="F783" s="40">
        <f t="shared" si="373"/>
        <v>36.799999999999997</v>
      </c>
      <c r="G783" s="3">
        <f t="shared" si="374"/>
        <v>208.30215827337611</v>
      </c>
      <c r="H783" s="3">
        <f t="shared" si="375"/>
        <v>107.82541057508477</v>
      </c>
      <c r="I783">
        <f t="shared" si="360"/>
        <v>1.0782541057508477E-4</v>
      </c>
      <c r="J783" s="4">
        <f t="shared" si="376"/>
        <v>969.5567040364574</v>
      </c>
      <c r="K783" s="40">
        <f t="shared" si="377"/>
        <v>8.9919129346723121</v>
      </c>
      <c r="L783" s="40">
        <f t="shared" si="361"/>
        <v>0</v>
      </c>
      <c r="M783" s="10">
        <f t="shared" si="378"/>
        <v>4.8121752354886826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13.634743261341489</v>
      </c>
      <c r="Q783" s="42">
        <f t="shared" si="380"/>
        <v>0.66159800763777987</v>
      </c>
      <c r="R783" s="4">
        <f t="shared" si="381"/>
        <v>22007.82742754418</v>
      </c>
      <c r="S783">
        <f t="shared" si="362"/>
        <v>2.200782742754418E-5</v>
      </c>
      <c r="T783" s="41">
        <f t="shared" si="363"/>
        <v>3.0055519827978786E-4</v>
      </c>
      <c r="U783" s="42">
        <f t="shared" si="382"/>
        <v>3.9494146710099404E-2</v>
      </c>
      <c r="V783" s="42">
        <f t="shared" si="383"/>
        <v>0.57995721201322792</v>
      </c>
      <c r="W783" s="42">
        <f t="shared" si="384"/>
        <v>0.57665724442064936</v>
      </c>
      <c r="X783" s="42">
        <f t="shared" si="385"/>
        <v>3.2999675925785565E-3</v>
      </c>
      <c r="Y783" s="42">
        <f t="shared" si="359"/>
        <v>4.5211879986308528E-3</v>
      </c>
      <c r="Z783" s="10">
        <f t="shared" si="386"/>
        <v>15.042787562842495</v>
      </c>
      <c r="AA783">
        <f t="shared" si="364"/>
        <v>4810757.7421685029</v>
      </c>
      <c r="AB783" s="10">
        <f t="shared" si="365"/>
        <v>4.8107577421685033</v>
      </c>
      <c r="AC783" s="10">
        <f t="shared" si="366"/>
        <v>4.7097577421685033</v>
      </c>
      <c r="AD783" s="3">
        <f t="shared" si="367"/>
        <v>683.06856304111716</v>
      </c>
      <c r="AI783" s="94">
        <f t="shared" si="368"/>
        <v>0.57665724442064936</v>
      </c>
    </row>
    <row r="784" spans="2:35">
      <c r="B784" s="39">
        <f t="shared" si="369"/>
        <v>756</v>
      </c>
      <c r="C784" s="42">
        <f t="shared" si="370"/>
        <v>8.9741007194251381</v>
      </c>
      <c r="D784" s="10">
        <f t="shared" si="371"/>
        <v>0.92589928057488891</v>
      </c>
      <c r="E784" s="40">
        <f t="shared" si="372"/>
        <v>34.948201438850219</v>
      </c>
      <c r="F784" s="40">
        <f t="shared" si="373"/>
        <v>36.799999999999997</v>
      </c>
      <c r="G784" s="3">
        <f t="shared" si="374"/>
        <v>208.20719424459912</v>
      </c>
      <c r="H784" s="3">
        <f t="shared" si="375"/>
        <v>107.82541057508477</v>
      </c>
      <c r="I784">
        <f t="shared" si="360"/>
        <v>1.0782541057508477E-4</v>
      </c>
      <c r="J784" s="4">
        <f t="shared" si="376"/>
        <v>970.85955971275826</v>
      </c>
      <c r="K784" s="40">
        <f t="shared" si="377"/>
        <v>9.0039959461753707</v>
      </c>
      <c r="L784" s="40">
        <f t="shared" si="361"/>
        <v>0</v>
      </c>
      <c r="M784" s="10">
        <f t="shared" si="378"/>
        <v>4.8107577421685033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13.633461931917422</v>
      </c>
      <c r="Q784" s="42">
        <f t="shared" si="380"/>
        <v>0.66246869651023221</v>
      </c>
      <c r="R784" s="4">
        <f t="shared" si="381"/>
        <v>21726.530231900109</v>
      </c>
      <c r="S784">
        <f t="shared" si="362"/>
        <v>2.1726530231900109E-5</v>
      </c>
      <c r="T784" s="41">
        <f t="shared" si="363"/>
        <v>3.0083649547543191E-4</v>
      </c>
      <c r="U784" s="42">
        <f t="shared" si="382"/>
        <v>3.8989344827656335E-2</v>
      </c>
      <c r="V784" s="42">
        <f t="shared" si="383"/>
        <v>0.57977298023950641</v>
      </c>
      <c r="W784" s="42">
        <f t="shared" si="384"/>
        <v>0.57648374041132233</v>
      </c>
      <c r="X784" s="42">
        <f t="shared" si="385"/>
        <v>3.2892398281840762E-3</v>
      </c>
      <c r="Y784" s="42">
        <f t="shared" si="359"/>
        <v>4.52405190314808E-3</v>
      </c>
      <c r="Z784" s="10">
        <f t="shared" si="386"/>
        <v>15.038241606951377</v>
      </c>
      <c r="AA784">
        <f t="shared" si="364"/>
        <v>4809334.4453982534</v>
      </c>
      <c r="AB784" s="10">
        <f t="shared" si="365"/>
        <v>4.8093344453982532</v>
      </c>
      <c r="AC784" s="10">
        <f t="shared" si="366"/>
        <v>4.7083344453982532</v>
      </c>
      <c r="AD784" s="3">
        <f t="shared" si="367"/>
        <v>682.86213856392362</v>
      </c>
      <c r="AI784" s="94">
        <f t="shared" si="368"/>
        <v>0.57648374041132233</v>
      </c>
    </row>
    <row r="785" spans="2:35">
      <c r="B785" s="39">
        <f t="shared" si="369"/>
        <v>757</v>
      </c>
      <c r="C785" s="42">
        <f t="shared" si="370"/>
        <v>8.9859712230222613</v>
      </c>
      <c r="D785" s="10">
        <f t="shared" si="371"/>
        <v>0.91402877697776574</v>
      </c>
      <c r="E785" s="40">
        <f t="shared" si="372"/>
        <v>34.971942446044466</v>
      </c>
      <c r="F785" s="40">
        <f t="shared" si="373"/>
        <v>36.799999999999997</v>
      </c>
      <c r="G785" s="3">
        <f t="shared" si="374"/>
        <v>208.11223021582214</v>
      </c>
      <c r="H785" s="3">
        <f t="shared" si="375"/>
        <v>107.82541057508477</v>
      </c>
      <c r="I785">
        <f t="shared" si="360"/>
        <v>1.0782541057508477E-4</v>
      </c>
      <c r="J785" s="4">
        <f t="shared" si="376"/>
        <v>972.16330074551047</v>
      </c>
      <c r="K785" s="40">
        <f t="shared" si="377"/>
        <v>9.0160871686970268</v>
      </c>
      <c r="L785" s="40">
        <f t="shared" si="361"/>
        <v>0</v>
      </c>
      <c r="M785" s="10">
        <f t="shared" si="378"/>
        <v>4.8093344453982532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13.632175097805433</v>
      </c>
      <c r="Q785" s="42">
        <f t="shared" si="380"/>
        <v>0.66333946757295381</v>
      </c>
      <c r="R785" s="4">
        <f t="shared" si="381"/>
        <v>21445.296231598248</v>
      </c>
      <c r="S785">
        <f t="shared" si="362"/>
        <v>2.1445296231598247E-5</v>
      </c>
      <c r="T785" s="41">
        <f t="shared" si="363"/>
        <v>3.0111772947573378E-4</v>
      </c>
      <c r="U785" s="42">
        <f t="shared" si="382"/>
        <v>3.8484656352414631E-2</v>
      </c>
      <c r="V785" s="42">
        <f t="shared" si="383"/>
        <v>0.57958801899582846</v>
      </c>
      <c r="W785" s="42">
        <f t="shared" si="384"/>
        <v>0.57630952604813279</v>
      </c>
      <c r="X785" s="42">
        <f t="shared" si="385"/>
        <v>3.2784929476956659E-3</v>
      </c>
      <c r="Y785" s="42">
        <f t="shared" si="359"/>
        <v>4.5269067199362701E-3</v>
      </c>
      <c r="Z785" s="10">
        <f t="shared" si="386"/>
        <v>15.033677119636627</v>
      </c>
      <c r="AA785">
        <f t="shared" si="364"/>
        <v>4807905.3466105545</v>
      </c>
      <c r="AB785" s="10">
        <f t="shared" si="365"/>
        <v>4.8079053466105544</v>
      </c>
      <c r="AC785" s="10">
        <f t="shared" si="366"/>
        <v>4.7069053466105544</v>
      </c>
      <c r="AD785" s="3">
        <f t="shared" si="367"/>
        <v>682.65487260486645</v>
      </c>
      <c r="AI785" s="94">
        <f t="shared" si="368"/>
        <v>0.57630952604813279</v>
      </c>
    </row>
    <row r="786" spans="2:35">
      <c r="B786" s="39">
        <f t="shared" si="369"/>
        <v>758</v>
      </c>
      <c r="C786" s="42">
        <f t="shared" si="370"/>
        <v>8.9978417266193844</v>
      </c>
      <c r="D786" s="10">
        <f t="shared" si="371"/>
        <v>0.90215827338064258</v>
      </c>
      <c r="E786" s="40">
        <f t="shared" si="372"/>
        <v>34.995683453238712</v>
      </c>
      <c r="F786" s="40">
        <f t="shared" si="373"/>
        <v>36.799999999999997</v>
      </c>
      <c r="G786" s="3">
        <f t="shared" si="374"/>
        <v>208.01726618704515</v>
      </c>
      <c r="H786" s="3">
        <f t="shared" si="375"/>
        <v>107.82541057508477</v>
      </c>
      <c r="I786">
        <f t="shared" si="360"/>
        <v>1.0782541057508477E-4</v>
      </c>
      <c r="J786" s="4">
        <f t="shared" si="376"/>
        <v>973.46792713471427</v>
      </c>
      <c r="K786" s="40">
        <f t="shared" si="377"/>
        <v>9.0281866022372803</v>
      </c>
      <c r="L786" s="40">
        <f t="shared" si="361"/>
        <v>0</v>
      </c>
      <c r="M786" s="10">
        <f t="shared" si="378"/>
        <v>4.8079053466105544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13.630882757000233</v>
      </c>
      <c r="Q786" s="42">
        <f t="shared" si="380"/>
        <v>0.66421032119327617</v>
      </c>
      <c r="R786" s="4">
        <f t="shared" si="381"/>
        <v>21164.125678869648</v>
      </c>
      <c r="S786">
        <f t="shared" si="362"/>
        <v>2.1164125678869648E-5</v>
      </c>
      <c r="T786" s="41">
        <f t="shared" si="363"/>
        <v>3.0139890002846238E-4</v>
      </c>
      <c r="U786" s="42">
        <f t="shared" si="382"/>
        <v>3.7980081737015524E-2</v>
      </c>
      <c r="V786" s="42">
        <f t="shared" si="383"/>
        <v>0.57940232850192985</v>
      </c>
      <c r="W786" s="42">
        <f t="shared" si="384"/>
        <v>0.57613460150643636</v>
      </c>
      <c r="X786" s="42">
        <f t="shared" si="385"/>
        <v>3.2677269954934918E-3</v>
      </c>
      <c r="Y786" s="42">
        <f t="shared" si="359"/>
        <v>4.5297524318205209E-3</v>
      </c>
      <c r="Z786" s="10">
        <f t="shared" si="386"/>
        <v>15.029094105495266</v>
      </c>
      <c r="AA786">
        <f t="shared" si="364"/>
        <v>4806470.4472446907</v>
      </c>
      <c r="AB786" s="10">
        <f t="shared" si="365"/>
        <v>4.8064704472446911</v>
      </c>
      <c r="AC786" s="10">
        <f t="shared" si="366"/>
        <v>4.7054704472446911</v>
      </c>
      <c r="AD786" s="3">
        <f t="shared" si="367"/>
        <v>682.44676537268901</v>
      </c>
      <c r="AI786" s="94">
        <f t="shared" si="368"/>
        <v>0.57613460150643636</v>
      </c>
    </row>
    <row r="787" spans="2:35">
      <c r="B787" s="39">
        <f t="shared" si="369"/>
        <v>759</v>
      </c>
      <c r="C787" s="42">
        <f t="shared" si="370"/>
        <v>9.0097122302165076</v>
      </c>
      <c r="D787" s="10">
        <f t="shared" si="371"/>
        <v>0.89028776978351942</v>
      </c>
      <c r="E787" s="40">
        <f t="shared" si="372"/>
        <v>35.019424460432958</v>
      </c>
      <c r="F787" s="40">
        <f t="shared" si="373"/>
        <v>36.799999999999997</v>
      </c>
      <c r="G787" s="3">
        <f t="shared" si="374"/>
        <v>207.92230215826817</v>
      </c>
      <c r="H787" s="3">
        <f t="shared" si="375"/>
        <v>107.82541057508477</v>
      </c>
      <c r="I787">
        <f t="shared" si="360"/>
        <v>1.0782541057508477E-4</v>
      </c>
      <c r="J787" s="4">
        <f t="shared" si="376"/>
        <v>974.77343888036944</v>
      </c>
      <c r="K787" s="40">
        <f t="shared" si="377"/>
        <v>9.0402942467961296</v>
      </c>
      <c r="L787" s="40">
        <f t="shared" si="361"/>
        <v>0</v>
      </c>
      <c r="M787" s="10">
        <f t="shared" si="378"/>
        <v>4.8064704472446911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13.629584907487402</v>
      </c>
      <c r="Q787" s="42">
        <f t="shared" si="380"/>
        <v>0.66508125773886406</v>
      </c>
      <c r="R787" s="4">
        <f t="shared" si="381"/>
        <v>20883.018825945397</v>
      </c>
      <c r="S787">
        <f t="shared" si="362"/>
        <v>2.0883018825945397E-5</v>
      </c>
      <c r="T787" s="41">
        <f t="shared" si="363"/>
        <v>3.0168000688138665E-4</v>
      </c>
      <c r="U787" s="42">
        <f t="shared" si="382"/>
        <v>3.7475621434100305E-2</v>
      </c>
      <c r="V787" s="42">
        <f t="shared" si="383"/>
        <v>0.57921590897842001</v>
      </c>
      <c r="W787" s="42">
        <f t="shared" si="384"/>
        <v>0.57595896696240434</v>
      </c>
      <c r="X787" s="42">
        <f t="shared" si="385"/>
        <v>3.2569420160156737E-3</v>
      </c>
      <c r="Y787" s="42">
        <f t="shared" si="359"/>
        <v>4.5325890216491296E-3</v>
      </c>
      <c r="Z787" s="10">
        <f t="shared" si="386"/>
        <v>15.024492569145409</v>
      </c>
      <c r="AA787">
        <f t="shared" si="364"/>
        <v>4805029.7487465516</v>
      </c>
      <c r="AB787" s="10">
        <f t="shared" si="365"/>
        <v>4.8050297487465512</v>
      </c>
      <c r="AC787" s="10">
        <f t="shared" si="366"/>
        <v>4.7040297487465512</v>
      </c>
      <c r="AD787" s="3">
        <f t="shared" si="367"/>
        <v>682.23781707709236</v>
      </c>
      <c r="AI787" s="94">
        <f t="shared" si="368"/>
        <v>0.57595896696240434</v>
      </c>
    </row>
    <row r="788" spans="2:35">
      <c r="B788" s="39">
        <f t="shared" si="369"/>
        <v>760</v>
      </c>
      <c r="C788" s="42">
        <f t="shared" si="370"/>
        <v>9.0215827338136307</v>
      </c>
      <c r="D788" s="10">
        <f t="shared" si="371"/>
        <v>0.87841726618639626</v>
      </c>
      <c r="E788" s="40">
        <f t="shared" si="372"/>
        <v>35.043165467627205</v>
      </c>
      <c r="F788" s="40">
        <f t="shared" si="373"/>
        <v>36.799999999999997</v>
      </c>
      <c r="G788" s="3">
        <f t="shared" si="374"/>
        <v>207.82733812949118</v>
      </c>
      <c r="H788" s="3">
        <f t="shared" si="375"/>
        <v>107.82541057508477</v>
      </c>
      <c r="I788">
        <f t="shared" si="360"/>
        <v>1.0782541057508477E-4</v>
      </c>
      <c r="J788" s="4">
        <f t="shared" si="376"/>
        <v>976.07983598247597</v>
      </c>
      <c r="K788" s="40">
        <f t="shared" si="377"/>
        <v>9.0524101023735764</v>
      </c>
      <c r="L788" s="40">
        <f t="shared" si="361"/>
        <v>0</v>
      </c>
      <c r="M788" s="10">
        <f t="shared" si="378"/>
        <v>4.8050297487465512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13.628281547243322</v>
      </c>
      <c r="Q788" s="42">
        <f t="shared" si="380"/>
        <v>0.66595227757771702</v>
      </c>
      <c r="R788" s="4">
        <f t="shared" si="381"/>
        <v>20601.975925056497</v>
      </c>
      <c r="S788">
        <f t="shared" si="362"/>
        <v>2.0601975925056498E-5</v>
      </c>
      <c r="T788" s="41">
        <f t="shared" si="363"/>
        <v>3.0196104978227553E-4</v>
      </c>
      <c r="U788" s="42">
        <f t="shared" si="382"/>
        <v>3.6971275896310135E-2</v>
      </c>
      <c r="V788" s="42">
        <f t="shared" si="383"/>
        <v>0.57902876064721898</v>
      </c>
      <c r="W788" s="42">
        <f t="shared" si="384"/>
        <v>0.5757826225930166</v>
      </c>
      <c r="X788" s="42">
        <f t="shared" si="385"/>
        <v>3.2461380542023743E-3</v>
      </c>
      <c r="Y788" s="42">
        <f t="shared" si="359"/>
        <v>4.5354164722939952E-3</v>
      </c>
      <c r="Z788" s="10">
        <f t="shared" si="386"/>
        <v>15.019872515227341</v>
      </c>
      <c r="AA788">
        <f t="shared" si="364"/>
        <v>4803583.2525689676</v>
      </c>
      <c r="AB788" s="10">
        <f t="shared" si="365"/>
        <v>4.8035832525689672</v>
      </c>
      <c r="AC788" s="10">
        <f t="shared" si="366"/>
        <v>4.7025832525689673</v>
      </c>
      <c r="AD788" s="3">
        <f t="shared" si="367"/>
        <v>682.02802792878424</v>
      </c>
      <c r="AI788" s="94">
        <f t="shared" si="368"/>
        <v>0.5757826225930166</v>
      </c>
    </row>
    <row r="789" spans="2:35">
      <c r="B789" s="39">
        <f t="shared" si="369"/>
        <v>761</v>
      </c>
      <c r="C789" s="42">
        <f t="shared" si="370"/>
        <v>9.0334532374107539</v>
      </c>
      <c r="D789" s="10">
        <f t="shared" si="371"/>
        <v>0.8665467625892731</v>
      </c>
      <c r="E789" s="40">
        <f t="shared" si="372"/>
        <v>35.066906474821451</v>
      </c>
      <c r="F789" s="40">
        <f t="shared" si="373"/>
        <v>36.799999999999997</v>
      </c>
      <c r="G789" s="3">
        <f t="shared" si="374"/>
        <v>207.7323741007142</v>
      </c>
      <c r="H789" s="3">
        <f t="shared" si="375"/>
        <v>107.82541057508477</v>
      </c>
      <c r="I789">
        <f t="shared" si="360"/>
        <v>1.0782541057508477E-4</v>
      </c>
      <c r="J789" s="4">
        <f t="shared" si="376"/>
        <v>977.3871184410342</v>
      </c>
      <c r="K789" s="40">
        <f t="shared" si="377"/>
        <v>9.0645341689696206</v>
      </c>
      <c r="L789" s="40">
        <f t="shared" si="361"/>
        <v>0</v>
      </c>
      <c r="M789" s="10">
        <f t="shared" si="378"/>
        <v>4.8035832525689672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13.626972674235457</v>
      </c>
      <c r="Q789" s="42">
        <f t="shared" si="380"/>
        <v>0.66682338107817141</v>
      </c>
      <c r="R789" s="4">
        <f t="shared" si="381"/>
        <v>20320.997228433993</v>
      </c>
      <c r="S789">
        <f t="shared" si="362"/>
        <v>2.0320997228433994E-5</v>
      </c>
      <c r="T789" s="41">
        <f t="shared" si="363"/>
        <v>3.0224202847889804E-4</v>
      </c>
      <c r="U789" s="42">
        <f t="shared" si="382"/>
        <v>3.6467045576286217E-2</v>
      </c>
      <c r="V789" s="42">
        <f t="shared" si="383"/>
        <v>0.57884088373069587</v>
      </c>
      <c r="W789" s="42">
        <f t="shared" si="384"/>
        <v>0.57560556857610223</v>
      </c>
      <c r="X789" s="42">
        <f t="shared" si="385"/>
        <v>3.2353151545936321E-3</v>
      </c>
      <c r="Y789" s="42">
        <f t="shared" si="359"/>
        <v>4.538234766650235E-3</v>
      </c>
      <c r="Z789" s="10">
        <f t="shared" si="386"/>
        <v>15.015233948402003</v>
      </c>
      <c r="AA789">
        <f t="shared" si="364"/>
        <v>4802130.9601712367</v>
      </c>
      <c r="AB789" s="10">
        <f t="shared" si="365"/>
        <v>4.8021309601712368</v>
      </c>
      <c r="AC789" s="10">
        <f t="shared" si="366"/>
        <v>4.7011309601712368</v>
      </c>
      <c r="AD789" s="3">
        <f t="shared" si="367"/>
        <v>681.81739813941067</v>
      </c>
      <c r="AI789" s="94">
        <f t="shared" si="368"/>
        <v>0.57560556857610223</v>
      </c>
    </row>
    <row r="790" spans="2:35">
      <c r="B790" s="39">
        <f t="shared" si="369"/>
        <v>762</v>
      </c>
      <c r="C790" s="42">
        <f t="shared" si="370"/>
        <v>9.0453237410078771</v>
      </c>
      <c r="D790" s="10">
        <f t="shared" si="371"/>
        <v>0.85467625899214994</v>
      </c>
      <c r="E790" s="40">
        <f t="shared" si="372"/>
        <v>35.090647482015697</v>
      </c>
      <c r="F790" s="40">
        <f t="shared" si="373"/>
        <v>36.799999999999997</v>
      </c>
      <c r="G790" s="3">
        <f t="shared" si="374"/>
        <v>207.63741007193721</v>
      </c>
      <c r="H790" s="3">
        <f t="shared" si="375"/>
        <v>107.82541057508477</v>
      </c>
      <c r="I790">
        <f t="shared" si="360"/>
        <v>1.0782541057508477E-4</v>
      </c>
      <c r="J790" s="4">
        <f t="shared" si="376"/>
        <v>978.6952862560438</v>
      </c>
      <c r="K790" s="40">
        <f t="shared" si="377"/>
        <v>9.0766664465842624</v>
      </c>
      <c r="L790" s="40">
        <f t="shared" si="361"/>
        <v>0</v>
      </c>
      <c r="M790" s="10">
        <f t="shared" si="378"/>
        <v>4.8021309601712368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13.625658286421917</v>
      </c>
      <c r="Q790" s="42">
        <f t="shared" si="380"/>
        <v>0.66769456860890175</v>
      </c>
      <c r="R790" s="4">
        <f t="shared" si="381"/>
        <v>20040.082988308939</v>
      </c>
      <c r="S790">
        <f t="shared" si="362"/>
        <v>2.0040082988308938E-5</v>
      </c>
      <c r="T790" s="41">
        <f t="shared" si="363"/>
        <v>3.0252294271902313E-4</v>
      </c>
      <c r="U790" s="42">
        <f t="shared" si="382"/>
        <v>3.5962930926669801E-2</v>
      </c>
      <c r="V790" s="42">
        <f t="shared" si="383"/>
        <v>0.57865227845237976</v>
      </c>
      <c r="W790" s="42">
        <f t="shared" si="384"/>
        <v>0.57542780509028235</v>
      </c>
      <c r="X790" s="42">
        <f t="shared" si="385"/>
        <v>3.2244733620974131E-3</v>
      </c>
      <c r="Y790" s="42">
        <f t="shared" si="359"/>
        <v>4.5410438876364667E-3</v>
      </c>
      <c r="Z790" s="10">
        <f t="shared" si="386"/>
        <v>15.01057687335169</v>
      </c>
      <c r="AA790">
        <f t="shared" si="364"/>
        <v>4800672.8730193414</v>
      </c>
      <c r="AB790" s="10">
        <f t="shared" si="365"/>
        <v>4.8006728730193418</v>
      </c>
      <c r="AC790" s="10">
        <f t="shared" si="366"/>
        <v>4.6996728730193418</v>
      </c>
      <c r="AD790" s="3">
        <f t="shared" si="367"/>
        <v>681.60592792158684</v>
      </c>
      <c r="AI790" s="94">
        <f t="shared" si="368"/>
        <v>0.57542780509028235</v>
      </c>
    </row>
    <row r="791" spans="2:35">
      <c r="B791" s="39">
        <f t="shared" si="369"/>
        <v>763</v>
      </c>
      <c r="C791" s="42">
        <f t="shared" si="370"/>
        <v>9.0571942446050002</v>
      </c>
      <c r="D791" s="10">
        <f t="shared" si="371"/>
        <v>0.84280575539502678</v>
      </c>
      <c r="E791" s="40">
        <f t="shared" si="372"/>
        <v>35.114388489209944</v>
      </c>
      <c r="F791" s="40">
        <f t="shared" si="373"/>
        <v>36.799999999999997</v>
      </c>
      <c r="G791" s="3">
        <f t="shared" si="374"/>
        <v>207.54244604316023</v>
      </c>
      <c r="H791" s="3">
        <f t="shared" si="375"/>
        <v>107.82541057508477</v>
      </c>
      <c r="I791">
        <f t="shared" si="360"/>
        <v>1.0782541057508477E-4</v>
      </c>
      <c r="J791" s="4">
        <f t="shared" si="376"/>
        <v>980.00433942750476</v>
      </c>
      <c r="K791" s="40">
        <f t="shared" si="377"/>
        <v>9.0888069352174998</v>
      </c>
      <c r="L791" s="40">
        <f t="shared" si="361"/>
        <v>0</v>
      </c>
      <c r="M791" s="10">
        <f t="shared" si="378"/>
        <v>4.8006728730193418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13.624338381751617</v>
      </c>
      <c r="Q791" s="42">
        <f t="shared" si="380"/>
        <v>0.66856584053892243</v>
      </c>
      <c r="R791" s="4">
        <f t="shared" si="381"/>
        <v>19759.233456912418</v>
      </c>
      <c r="S791">
        <f t="shared" si="362"/>
        <v>1.9759233456912417E-5</v>
      </c>
      <c r="T791" s="41">
        <f t="shared" si="363"/>
        <v>3.028037922504196E-4</v>
      </c>
      <c r="U791" s="42">
        <f t="shared" si="382"/>
        <v>3.5458932400102172E-2</v>
      </c>
      <c r="V791" s="42">
        <f t="shared" si="383"/>
        <v>0.57846294503676554</v>
      </c>
      <c r="W791" s="42">
        <f t="shared" si="384"/>
        <v>0.57524933231499631</v>
      </c>
      <c r="X791" s="42">
        <f t="shared" si="385"/>
        <v>3.2136127217692323E-3</v>
      </c>
      <c r="Y791" s="42">
        <f t="shared" si="359"/>
        <v>4.5438438181949013E-3</v>
      </c>
      <c r="Z791" s="10">
        <f t="shared" si="386"/>
        <v>15.005901294780118</v>
      </c>
      <c r="AA791">
        <f t="shared" si="364"/>
        <v>4799208.992585972</v>
      </c>
      <c r="AB791" s="10">
        <f t="shared" si="365"/>
        <v>4.7992089925859718</v>
      </c>
      <c r="AC791" s="10">
        <f t="shared" si="366"/>
        <v>4.6982089925859718</v>
      </c>
      <c r="AD791" s="3">
        <f t="shared" si="367"/>
        <v>681.39361748890099</v>
      </c>
      <c r="AI791" s="94">
        <f t="shared" si="368"/>
        <v>0.57524933231499631</v>
      </c>
    </row>
    <row r="792" spans="2:35">
      <c r="B792" s="39">
        <f t="shared" si="369"/>
        <v>764</v>
      </c>
      <c r="C792" s="42">
        <f t="shared" si="370"/>
        <v>9.0690647482021234</v>
      </c>
      <c r="D792" s="10">
        <f t="shared" si="371"/>
        <v>0.83093525179790362</v>
      </c>
      <c r="E792" s="40">
        <f t="shared" si="372"/>
        <v>35.13812949640419</v>
      </c>
      <c r="F792" s="40">
        <f t="shared" si="373"/>
        <v>36.799999999999997</v>
      </c>
      <c r="G792" s="3">
        <f t="shared" si="374"/>
        <v>207.44748201438324</v>
      </c>
      <c r="H792" s="3">
        <f t="shared" si="375"/>
        <v>107.82541057508477</v>
      </c>
      <c r="I792">
        <f t="shared" si="360"/>
        <v>1.0782541057508477E-4</v>
      </c>
      <c r="J792" s="4">
        <f t="shared" si="376"/>
        <v>981.31427795541731</v>
      </c>
      <c r="K792" s="40">
        <f t="shared" si="377"/>
        <v>9.1009556348693348</v>
      </c>
      <c r="L792" s="40">
        <f t="shared" si="361"/>
        <v>0</v>
      </c>
      <c r="M792" s="10">
        <f t="shared" si="378"/>
        <v>4.7992089925859718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13.623012958164297</v>
      </c>
      <c r="Q792" s="42">
        <f t="shared" si="380"/>
        <v>0.66943719723758943</v>
      </c>
      <c r="R792" s="4">
        <f t="shared" si="381"/>
        <v>19478.448886475435</v>
      </c>
      <c r="S792">
        <f t="shared" si="362"/>
        <v>1.9478448886475434E-5</v>
      </c>
      <c r="T792" s="41">
        <f t="shared" si="363"/>
        <v>3.0308457682085661E-4</v>
      </c>
      <c r="U792" s="42">
        <f t="shared" si="382"/>
        <v>3.4955050449224485E-2</v>
      </c>
      <c r="V792" s="42">
        <f t="shared" si="383"/>
        <v>0.57827288370941865</v>
      </c>
      <c r="W792" s="42">
        <f t="shared" si="384"/>
        <v>0.57507015043050402</v>
      </c>
      <c r="X792" s="42">
        <f t="shared" si="385"/>
        <v>3.2027332789146268E-3</v>
      </c>
      <c r="Y792" s="42">
        <f t="shared" si="359"/>
        <v>4.5466345412915271E-3</v>
      </c>
      <c r="Z792" s="10">
        <f t="shared" si="386"/>
        <v>15.001207217412762</v>
      </c>
      <c r="AA792">
        <f t="shared" si="364"/>
        <v>4797739.3203506311</v>
      </c>
      <c r="AB792" s="10">
        <f t="shared" si="365"/>
        <v>4.7977393203506313</v>
      </c>
      <c r="AC792" s="10">
        <f t="shared" si="366"/>
        <v>4.6967393203506314</v>
      </c>
      <c r="AD792" s="3">
        <f t="shared" si="367"/>
        <v>681.18046705592906</v>
      </c>
      <c r="AI792" s="94">
        <f t="shared" si="368"/>
        <v>0.57507015043050402</v>
      </c>
    </row>
    <row r="793" spans="2:35">
      <c r="B793" s="39">
        <f t="shared" si="369"/>
        <v>765</v>
      </c>
      <c r="C793" s="42">
        <f t="shared" si="370"/>
        <v>9.0809352517992465</v>
      </c>
      <c r="D793" s="10">
        <f t="shared" si="371"/>
        <v>0.81906474820078046</v>
      </c>
      <c r="E793" s="40">
        <f t="shared" si="372"/>
        <v>35.161870503598436</v>
      </c>
      <c r="F793" s="40">
        <f t="shared" si="373"/>
        <v>36.799999999999997</v>
      </c>
      <c r="G793" s="3">
        <f t="shared" si="374"/>
        <v>207.35251798560626</v>
      </c>
      <c r="H793" s="3">
        <f t="shared" si="375"/>
        <v>107.82541057508477</v>
      </c>
      <c r="I793">
        <f t="shared" si="360"/>
        <v>1.0782541057508477E-4</v>
      </c>
      <c r="J793" s="4">
        <f t="shared" si="376"/>
        <v>982.62510183978122</v>
      </c>
      <c r="K793" s="40">
        <f t="shared" si="377"/>
        <v>9.1131125455397655</v>
      </c>
      <c r="L793" s="40">
        <f t="shared" si="361"/>
        <v>0</v>
      </c>
      <c r="M793" s="10">
        <f t="shared" si="378"/>
        <v>4.7977393203506313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13.621682013590593</v>
      </c>
      <c r="Q793" s="42">
        <f t="shared" si="380"/>
        <v>0.67030863907460192</v>
      </c>
      <c r="R793" s="4">
        <f t="shared" si="381"/>
        <v>19197.72952922904</v>
      </c>
      <c r="S793">
        <f t="shared" si="362"/>
        <v>1.9197729529229038E-5</v>
      </c>
      <c r="T793" s="41">
        <f t="shared" si="363"/>
        <v>3.0336529617810298E-4</v>
      </c>
      <c r="U793" s="42">
        <f t="shared" si="382"/>
        <v>3.445128552667797E-2</v>
      </c>
      <c r="V793" s="42">
        <f t="shared" si="383"/>
        <v>0.57808209469669547</v>
      </c>
      <c r="W793" s="42">
        <f t="shared" si="384"/>
        <v>0.57489025961789975</v>
      </c>
      <c r="X793" s="42">
        <f t="shared" si="385"/>
        <v>3.1918350787957239E-3</v>
      </c>
      <c r="Y793" s="42">
        <f t="shared" si="359"/>
        <v>4.5494160399160337E-3</v>
      </c>
      <c r="Z793" s="10">
        <f t="shared" si="386"/>
        <v>14.996494645996401</v>
      </c>
      <c r="AA793">
        <f t="shared" si="364"/>
        <v>4796263.8577994909</v>
      </c>
      <c r="AB793" s="10">
        <f t="shared" si="365"/>
        <v>4.7962638577994907</v>
      </c>
      <c r="AC793" s="10">
        <f t="shared" si="366"/>
        <v>4.6952638577994907</v>
      </c>
      <c r="AD793" s="3">
        <f t="shared" si="367"/>
        <v>680.96647683821482</v>
      </c>
      <c r="AI793" s="94">
        <f t="shared" si="368"/>
        <v>0.57489025961789975</v>
      </c>
    </row>
    <row r="794" spans="2:35">
      <c r="B794" s="39">
        <f t="shared" si="369"/>
        <v>766</v>
      </c>
      <c r="C794" s="42">
        <f t="shared" si="370"/>
        <v>9.0928057553963697</v>
      </c>
      <c r="D794" s="10">
        <f t="shared" si="371"/>
        <v>0.8071942446036573</v>
      </c>
      <c r="E794" s="40">
        <f t="shared" si="372"/>
        <v>35.185611510792683</v>
      </c>
      <c r="F794" s="40">
        <f t="shared" si="373"/>
        <v>36.799999999999997</v>
      </c>
      <c r="G794" s="3">
        <f t="shared" si="374"/>
        <v>207.25755395682927</v>
      </c>
      <c r="H794" s="3">
        <f t="shared" si="375"/>
        <v>107.82541057508477</v>
      </c>
      <c r="I794">
        <f t="shared" si="360"/>
        <v>1.0782541057508477E-4</v>
      </c>
      <c r="J794" s="4">
        <f t="shared" si="376"/>
        <v>983.93681108059673</v>
      </c>
      <c r="K794" s="40">
        <f t="shared" si="377"/>
        <v>9.1252776672287954</v>
      </c>
      <c r="L794" s="40">
        <f t="shared" si="361"/>
        <v>0</v>
      </c>
      <c r="M794" s="10">
        <f t="shared" si="378"/>
        <v>4.7962638577994907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13.62034554595188</v>
      </c>
      <c r="Q794" s="42">
        <f t="shared" si="380"/>
        <v>0.67118016642000411</v>
      </c>
      <c r="R794" s="4">
        <f t="shared" si="381"/>
        <v>18917.075637404276</v>
      </c>
      <c r="S794">
        <f t="shared" si="362"/>
        <v>1.8917075637404277E-5</v>
      </c>
      <c r="T794" s="41">
        <f t="shared" si="363"/>
        <v>3.0364595006992774E-4</v>
      </c>
      <c r="U794" s="42">
        <f t="shared" si="382"/>
        <v>3.3947638085103843E-2</v>
      </c>
      <c r="V794" s="42">
        <f t="shared" si="383"/>
        <v>0.57789057822586809</v>
      </c>
      <c r="W794" s="42">
        <f t="shared" si="384"/>
        <v>0.57470966005909385</v>
      </c>
      <c r="X794" s="42">
        <f t="shared" si="385"/>
        <v>3.1809181667742381E-3</v>
      </c>
      <c r="Y794" s="42">
        <f t="shared" si="359"/>
        <v>4.5521882970818639E-3</v>
      </c>
      <c r="Z794" s="10">
        <f t="shared" si="386"/>
        <v>14.99176358529901</v>
      </c>
      <c r="AA794">
        <f t="shared" si="364"/>
        <v>4794782.6064253608</v>
      </c>
      <c r="AB794" s="10">
        <f t="shared" si="365"/>
        <v>4.7947826064253611</v>
      </c>
      <c r="AC794" s="10">
        <f t="shared" si="366"/>
        <v>4.6937826064253612</v>
      </c>
      <c r="AD794" s="3">
        <f t="shared" si="367"/>
        <v>680.75164705226405</v>
      </c>
      <c r="AI794" s="94">
        <f t="shared" si="368"/>
        <v>0.57470966005909385</v>
      </c>
    </row>
    <row r="795" spans="2:35">
      <c r="B795" s="39">
        <f t="shared" si="369"/>
        <v>767</v>
      </c>
      <c r="C795" s="42">
        <f t="shared" si="370"/>
        <v>9.1046762589934929</v>
      </c>
      <c r="D795" s="10">
        <f t="shared" si="371"/>
        <v>0.79532374100653414</v>
      </c>
      <c r="E795" s="40">
        <f t="shared" si="372"/>
        <v>35.209352517986929</v>
      </c>
      <c r="F795" s="40">
        <f t="shared" si="373"/>
        <v>36.799999999999997</v>
      </c>
      <c r="G795" s="3">
        <f t="shared" si="374"/>
        <v>207.16258992805228</v>
      </c>
      <c r="H795" s="3">
        <f t="shared" si="375"/>
        <v>107.82541057508477</v>
      </c>
      <c r="I795">
        <f t="shared" si="360"/>
        <v>1.0782541057508477E-4</v>
      </c>
      <c r="J795" s="4">
        <f t="shared" si="376"/>
        <v>985.24940567786371</v>
      </c>
      <c r="K795" s="40">
        <f t="shared" si="377"/>
        <v>9.1374509999364228</v>
      </c>
      <c r="L795" s="40">
        <f t="shared" si="361"/>
        <v>0</v>
      </c>
      <c r="M795" s="10">
        <f t="shared" si="378"/>
        <v>4.7947826064253611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13.619003553160232</v>
      </c>
      <c r="Q795" s="42">
        <f t="shared" si="380"/>
        <v>0.67205177964418661</v>
      </c>
      <c r="R795" s="4">
        <f t="shared" si="381"/>
        <v>18636.487463232195</v>
      </c>
      <c r="S795">
        <f t="shared" si="362"/>
        <v>1.8636487463232196E-5</v>
      </c>
      <c r="T795" s="41">
        <f t="shared" si="363"/>
        <v>3.0392653824409983E-4</v>
      </c>
      <c r="U795" s="42">
        <f t="shared" si="382"/>
        <v>3.3444108577143333E-2</v>
      </c>
      <c r="V795" s="42">
        <f t="shared" si="383"/>
        <v>0.57769833452536057</v>
      </c>
      <c r="W795" s="42">
        <f t="shared" si="384"/>
        <v>0.57452835193680929</v>
      </c>
      <c r="X795" s="42">
        <f t="shared" si="385"/>
        <v>3.1699825885512789E-3</v>
      </c>
      <c r="Y795" s="42">
        <f t="shared" si="359"/>
        <v>4.5549512958264734E-3</v>
      </c>
      <c r="Z795" s="10">
        <f t="shared" si="386"/>
        <v>14.987014040110395</v>
      </c>
      <c r="AA795">
        <f t="shared" si="364"/>
        <v>4793295.5677278852</v>
      </c>
      <c r="AB795" s="10">
        <f t="shared" si="365"/>
        <v>4.7932955677278848</v>
      </c>
      <c r="AC795" s="10">
        <f t="shared" si="366"/>
        <v>4.6922955677278848</v>
      </c>
      <c r="AD795" s="3">
        <f t="shared" si="367"/>
        <v>680.53597791557434</v>
      </c>
      <c r="AI795" s="94">
        <f t="shared" si="368"/>
        <v>0.57452835193680929</v>
      </c>
    </row>
    <row r="796" spans="2:35">
      <c r="B796" s="39">
        <f t="shared" si="369"/>
        <v>768</v>
      </c>
      <c r="C796" s="42">
        <f t="shared" si="370"/>
        <v>9.116546762590616</v>
      </c>
      <c r="D796" s="10">
        <f t="shared" si="371"/>
        <v>0.78345323740941097</v>
      </c>
      <c r="E796" s="40">
        <f t="shared" si="372"/>
        <v>35.233093525181175</v>
      </c>
      <c r="F796" s="40">
        <f t="shared" si="373"/>
        <v>36.799999999999997</v>
      </c>
      <c r="G796" s="3">
        <f t="shared" si="374"/>
        <v>207.0676258992753</v>
      </c>
      <c r="H796" s="3">
        <f t="shared" si="375"/>
        <v>107.82541057508477</v>
      </c>
      <c r="I796">
        <f t="shared" si="360"/>
        <v>1.0782541057508477E-4</v>
      </c>
      <c r="J796" s="4">
        <f t="shared" si="376"/>
        <v>986.56288563158205</v>
      </c>
      <c r="K796" s="40">
        <f t="shared" si="377"/>
        <v>9.149632543662646</v>
      </c>
      <c r="L796" s="40">
        <f t="shared" si="361"/>
        <v>0</v>
      </c>
      <c r="M796" s="10">
        <f t="shared" si="378"/>
        <v>4.7932955677278848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13.61765603311858</v>
      </c>
      <c r="Q796" s="42">
        <f t="shared" si="380"/>
        <v>0.67292347911788852</v>
      </c>
      <c r="R796" s="4">
        <f t="shared" si="381"/>
        <v>18355.965258943874</v>
      </c>
      <c r="S796">
        <f t="shared" si="362"/>
        <v>1.8355965258943873E-5</v>
      </c>
      <c r="T796" s="41">
        <f t="shared" si="363"/>
        <v>3.0420706044838818E-4</v>
      </c>
      <c r="U796" s="42">
        <f t="shared" si="382"/>
        <v>3.294069745543772E-2</v>
      </c>
      <c r="V796" s="42">
        <f t="shared" si="383"/>
        <v>0.57750536382422901</v>
      </c>
      <c r="W796" s="42">
        <f t="shared" si="384"/>
        <v>0.57434633543460534</v>
      </c>
      <c r="X796" s="42">
        <f t="shared" si="385"/>
        <v>3.1590283896236748E-3</v>
      </c>
      <c r="Y796" s="42">
        <f t="shared" si="359"/>
        <v>4.5577050192111175E-3</v>
      </c>
      <c r="Z796" s="10">
        <f t="shared" si="386"/>
        <v>14.982246015241248</v>
      </c>
      <c r="AA796">
        <f t="shared" si="364"/>
        <v>4791802.7432132456</v>
      </c>
      <c r="AB796" s="10">
        <f t="shared" si="365"/>
        <v>4.7918027432132453</v>
      </c>
      <c r="AC796" s="10">
        <f t="shared" si="366"/>
        <v>4.6908027432132453</v>
      </c>
      <c r="AD796" s="3">
        <f t="shared" si="367"/>
        <v>680.31946964659107</v>
      </c>
      <c r="AI796" s="94">
        <f t="shared" si="368"/>
        <v>0.57434633543460534</v>
      </c>
    </row>
    <row r="797" spans="2:35">
      <c r="B797" s="39">
        <f t="shared" si="369"/>
        <v>769</v>
      </c>
      <c r="C797" s="42">
        <f t="shared" si="370"/>
        <v>9.1284172661877392</v>
      </c>
      <c r="D797" s="10">
        <f t="shared" si="371"/>
        <v>0.77158273381228781</v>
      </c>
      <c r="E797" s="40">
        <f t="shared" si="372"/>
        <v>35.256834532375422</v>
      </c>
      <c r="F797" s="40">
        <f t="shared" si="373"/>
        <v>36.799999999999997</v>
      </c>
      <c r="G797" s="3">
        <f t="shared" si="374"/>
        <v>206.97266187049831</v>
      </c>
      <c r="H797" s="3">
        <f t="shared" si="375"/>
        <v>107.82541057508477</v>
      </c>
      <c r="I797">
        <f t="shared" si="360"/>
        <v>1.0782541057508477E-4</v>
      </c>
      <c r="J797" s="4">
        <f t="shared" si="376"/>
        <v>987.87725094175187</v>
      </c>
      <c r="K797" s="40">
        <f t="shared" si="377"/>
        <v>9.1618222984074666</v>
      </c>
      <c r="L797" s="40">
        <f t="shared" si="361"/>
        <v>0</v>
      </c>
      <c r="M797" s="10">
        <f t="shared" si="378"/>
        <v>4.7918027432132453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13.616302983720425</v>
      </c>
      <c r="Q797" s="42">
        <f t="shared" si="380"/>
        <v>0.67379526521219879</v>
      </c>
      <c r="R797" s="4">
        <f t="shared" si="381"/>
        <v>18075.509276770328</v>
      </c>
      <c r="S797">
        <f t="shared" si="362"/>
        <v>1.8075509276770328E-5</v>
      </c>
      <c r="T797" s="41">
        <f t="shared" si="363"/>
        <v>3.0448751643056171E-4</v>
      </c>
      <c r="U797" s="42">
        <f t="shared" si="382"/>
        <v>3.2437405172628192E-2</v>
      </c>
      <c r="V797" s="42">
        <f t="shared" si="383"/>
        <v>0.57731166635287856</v>
      </c>
      <c r="W797" s="42">
        <f t="shared" si="384"/>
        <v>0.57416361073684186</v>
      </c>
      <c r="X797" s="42">
        <f t="shared" si="385"/>
        <v>3.1480556160367046E-3</v>
      </c>
      <c r="Y797" s="42">
        <f t="shared" si="359"/>
        <v>4.5604494503212935E-3</v>
      </c>
      <c r="Z797" s="10">
        <f t="shared" si="386"/>
        <v>14.97745951552435</v>
      </c>
      <c r="AA797">
        <f t="shared" si="364"/>
        <v>4790304.1343945432</v>
      </c>
      <c r="AB797" s="10">
        <f t="shared" si="365"/>
        <v>4.7903041343945434</v>
      </c>
      <c r="AC797" s="10">
        <f t="shared" si="366"/>
        <v>4.6893041343945434</v>
      </c>
      <c r="AD797" s="3">
        <f t="shared" si="367"/>
        <v>680.1021224647634</v>
      </c>
      <c r="AI797" s="94">
        <f t="shared" si="368"/>
        <v>0.57416361073684186</v>
      </c>
    </row>
    <row r="798" spans="2:35">
      <c r="B798" s="39">
        <f t="shared" si="369"/>
        <v>770</v>
      </c>
      <c r="C798" s="42">
        <f t="shared" si="370"/>
        <v>9.1402877697848623</v>
      </c>
      <c r="D798" s="10">
        <f t="shared" si="371"/>
        <v>0.75971223021516465</v>
      </c>
      <c r="E798" s="40">
        <f t="shared" si="372"/>
        <v>35.280575539569668</v>
      </c>
      <c r="F798" s="40">
        <f t="shared" si="373"/>
        <v>36.799999999999997</v>
      </c>
      <c r="G798" s="3">
        <f t="shared" si="374"/>
        <v>206.87769784172133</v>
      </c>
      <c r="H798" s="3">
        <f t="shared" si="375"/>
        <v>107.82541057508477</v>
      </c>
      <c r="I798">
        <f t="shared" si="360"/>
        <v>1.0782541057508477E-4</v>
      </c>
      <c r="J798" s="4">
        <f t="shared" si="376"/>
        <v>989.19250160837328</v>
      </c>
      <c r="K798" s="40">
        <f t="shared" si="377"/>
        <v>9.1740202641708848</v>
      </c>
      <c r="L798" s="40">
        <f t="shared" si="361"/>
        <v>0</v>
      </c>
      <c r="M798" s="10">
        <f t="shared" si="378"/>
        <v>4.7903041343945434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13.614944402850162</v>
      </c>
      <c r="Q798" s="42">
        <f t="shared" si="380"/>
        <v>0.67466713829855807</v>
      </c>
      <c r="R798" s="4">
        <f t="shared" si="381"/>
        <v>17795.119768942604</v>
      </c>
      <c r="S798">
        <f t="shared" si="362"/>
        <v>1.7795119768942605E-5</v>
      </c>
      <c r="T798" s="41">
        <f t="shared" si="363"/>
        <v>3.0476790593838941E-4</v>
      </c>
      <c r="U798" s="42">
        <f t="shared" si="382"/>
        <v>3.1934232181355951E-2</v>
      </c>
      <c r="V798" s="42">
        <f t="shared" si="383"/>
        <v>0.57711724234242112</v>
      </c>
      <c r="W798" s="42">
        <f t="shared" si="384"/>
        <v>0.57398017802872525</v>
      </c>
      <c r="X798" s="42">
        <f t="shared" si="385"/>
        <v>3.1370643136958698E-3</v>
      </c>
      <c r="Y798" s="42">
        <f t="shared" ref="Y798:Y861" si="389">IF((X798*(Q798-Q797)+Y797)&lt;0,0,X798*(Q798-Q797)+Y797)</f>
        <v>4.5631845722665827E-3</v>
      </c>
      <c r="Z798" s="10">
        <f t="shared" si="386"/>
        <v>14.972654545813812</v>
      </c>
      <c r="AA798">
        <f t="shared" si="364"/>
        <v>4788799.742791554</v>
      </c>
      <c r="AB798" s="10">
        <f t="shared" si="365"/>
        <v>4.7887997427915536</v>
      </c>
      <c r="AC798" s="10">
        <f t="shared" si="366"/>
        <v>4.6877997427915536</v>
      </c>
      <c r="AD798" s="3">
        <f t="shared" si="367"/>
        <v>679.88393659050814</v>
      </c>
      <c r="AI798" s="94">
        <f t="shared" si="368"/>
        <v>0.57398017802872525</v>
      </c>
    </row>
    <row r="799" spans="2:35">
      <c r="B799" s="39">
        <f t="shared" si="369"/>
        <v>771</v>
      </c>
      <c r="C799" s="42">
        <f t="shared" si="370"/>
        <v>9.1521582733819855</v>
      </c>
      <c r="D799" s="10">
        <f t="shared" si="371"/>
        <v>0.74784172661804149</v>
      </c>
      <c r="E799" s="40">
        <f t="shared" si="372"/>
        <v>35.304316546763914</v>
      </c>
      <c r="F799" s="40">
        <f t="shared" si="373"/>
        <v>36.799999999999997</v>
      </c>
      <c r="G799" s="3">
        <f t="shared" si="374"/>
        <v>206.78273381294434</v>
      </c>
      <c r="H799" s="3">
        <f t="shared" si="375"/>
        <v>107.82541057508477</v>
      </c>
      <c r="I799">
        <f t="shared" si="360"/>
        <v>1.0782541057508477E-4</v>
      </c>
      <c r="J799" s="4">
        <f t="shared" si="376"/>
        <v>990.50863763144605</v>
      </c>
      <c r="K799" s="40">
        <f t="shared" si="377"/>
        <v>9.1862264409528986</v>
      </c>
      <c r="L799" s="40">
        <f t="shared" si="361"/>
        <v>0</v>
      </c>
      <c r="M799" s="10">
        <f t="shared" si="378"/>
        <v>4.7887997427915536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13.613580288382833</v>
      </c>
      <c r="Q799" s="42">
        <f t="shared" si="380"/>
        <v>0.67553909874876039</v>
      </c>
      <c r="R799" s="4">
        <f t="shared" si="381"/>
        <v>17514.796987691745</v>
      </c>
      <c r="S799">
        <f t="shared" si="362"/>
        <v>1.7514796987691746E-5</v>
      </c>
      <c r="T799" s="41">
        <f t="shared" si="363"/>
        <v>3.0504822871964027E-4</v>
      </c>
      <c r="U799" s="42">
        <f t="shared" si="382"/>
        <v>3.143117893426222E-2</v>
      </c>
      <c r="V799" s="42">
        <f t="shared" si="383"/>
        <v>0.57692209202493649</v>
      </c>
      <c r="W799" s="42">
        <f t="shared" si="384"/>
        <v>0.57379603749627928</v>
      </c>
      <c r="X799" s="42">
        <f t="shared" si="385"/>
        <v>3.1260545286572183E-3</v>
      </c>
      <c r="Y799" s="42">
        <f t="shared" si="389"/>
        <v>4.5659103681807475E-3</v>
      </c>
      <c r="Z799" s="10">
        <f t="shared" si="386"/>
        <v>14.967831110985157</v>
      </c>
      <c r="AA799">
        <f t="shared" si="364"/>
        <v>4787289.5699307593</v>
      </c>
      <c r="AB799" s="10">
        <f t="shared" si="365"/>
        <v>4.7872895699307589</v>
      </c>
      <c r="AC799" s="10">
        <f t="shared" si="366"/>
        <v>4.686289569930759</v>
      </c>
      <c r="AD799" s="3">
        <f t="shared" si="367"/>
        <v>679.66491224521531</v>
      </c>
      <c r="AI799" s="94">
        <f t="shared" si="368"/>
        <v>0.57379603749627928</v>
      </c>
    </row>
    <row r="800" spans="2:35">
      <c r="B800" s="39">
        <f t="shared" si="369"/>
        <v>772</v>
      </c>
      <c r="C800" s="42">
        <f t="shared" si="370"/>
        <v>9.1640287769791087</v>
      </c>
      <c r="D800" s="10">
        <f t="shared" si="371"/>
        <v>0.73597122302091833</v>
      </c>
      <c r="E800" s="40">
        <f t="shared" si="372"/>
        <v>35.32805755395816</v>
      </c>
      <c r="F800" s="40">
        <f t="shared" si="373"/>
        <v>36.799999999999997</v>
      </c>
      <c r="G800" s="3">
        <f t="shared" si="374"/>
        <v>206.68776978416736</v>
      </c>
      <c r="H800" s="3">
        <f t="shared" si="375"/>
        <v>107.82541057508477</v>
      </c>
      <c r="I800">
        <f t="shared" si="360"/>
        <v>1.0782541057508477E-4</v>
      </c>
      <c r="J800" s="4">
        <f t="shared" si="376"/>
        <v>991.8256590109703</v>
      </c>
      <c r="K800" s="40">
        <f t="shared" si="377"/>
        <v>9.19844082875351</v>
      </c>
      <c r="L800" s="40">
        <f t="shared" si="361"/>
        <v>0</v>
      </c>
      <c r="M800" s="10">
        <f t="shared" si="378"/>
        <v>4.7872895699307589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13.612210638184147</v>
      </c>
      <c r="Q800" s="42">
        <f t="shared" si="380"/>
        <v>0.67641114693495474</v>
      </c>
      <c r="R800" s="4">
        <f t="shared" si="381"/>
        <v>17234.541185248836</v>
      </c>
      <c r="S800">
        <f t="shared" si="362"/>
        <v>1.7234541185248838E-5</v>
      </c>
      <c r="T800" s="41">
        <f t="shared" si="363"/>
        <v>3.0532848452208321E-4</v>
      </c>
      <c r="U800" s="42">
        <f t="shared" si="382"/>
        <v>3.0928245883988296E-2</v>
      </c>
      <c r="V800" s="42">
        <f t="shared" si="383"/>
        <v>0.5767262156334978</v>
      </c>
      <c r="W800" s="42">
        <f t="shared" si="384"/>
        <v>0.57361118932634825</v>
      </c>
      <c r="X800" s="42">
        <f t="shared" si="385"/>
        <v>3.1150263071495488E-3</v>
      </c>
      <c r="Y800" s="42">
        <f t="shared" si="389"/>
        <v>4.568626821221845E-3</v>
      </c>
      <c r="Z800" s="10">
        <f t="shared" si="386"/>
        <v>14.962989215935449</v>
      </c>
      <c r="AA800">
        <f t="shared" si="364"/>
        <v>4785773.6173453853</v>
      </c>
      <c r="AB800" s="10">
        <f t="shared" si="365"/>
        <v>4.7857736173453853</v>
      </c>
      <c r="AC800" s="10">
        <f t="shared" si="366"/>
        <v>4.6847736173453853</v>
      </c>
      <c r="AD800" s="3">
        <f t="shared" si="367"/>
        <v>679.44504965125236</v>
      </c>
      <c r="AI800" s="94">
        <f t="shared" si="368"/>
        <v>0.57361118932634825</v>
      </c>
    </row>
    <row r="801" spans="2:35">
      <c r="B801" s="39">
        <f t="shared" si="369"/>
        <v>773</v>
      </c>
      <c r="C801" s="42">
        <f t="shared" si="370"/>
        <v>9.1758992805762318</v>
      </c>
      <c r="D801" s="10">
        <f t="shared" si="371"/>
        <v>0.72410071942379517</v>
      </c>
      <c r="E801" s="40">
        <f t="shared" si="372"/>
        <v>35.351798561152407</v>
      </c>
      <c r="F801" s="40">
        <f t="shared" si="373"/>
        <v>36.799999999999997</v>
      </c>
      <c r="G801" s="3">
        <f t="shared" si="374"/>
        <v>206.59280575539037</v>
      </c>
      <c r="H801" s="3">
        <f t="shared" si="375"/>
        <v>107.82541057508477</v>
      </c>
      <c r="I801">
        <f t="shared" si="360"/>
        <v>1.0782541057508477E-4</v>
      </c>
      <c r="J801" s="4">
        <f t="shared" si="376"/>
        <v>993.14356574694602</v>
      </c>
      <c r="K801" s="40">
        <f t="shared" si="377"/>
        <v>9.2106634275727188</v>
      </c>
      <c r="L801" s="40">
        <f t="shared" si="361"/>
        <v>0</v>
      </c>
      <c r="M801" s="10">
        <f t="shared" si="378"/>
        <v>4.7857736173453853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13.610835450110487</v>
      </c>
      <c r="Q801" s="42">
        <f t="shared" si="380"/>
        <v>0.67728328322964682</v>
      </c>
      <c r="R801" s="4">
        <f t="shared" si="381"/>
        <v>16954.352613844883</v>
      </c>
      <c r="S801">
        <f t="shared" si="362"/>
        <v>1.6954352613844882E-5</v>
      </c>
      <c r="T801" s="41">
        <f t="shared" si="363"/>
        <v>3.0560867309348716E-4</v>
      </c>
      <c r="U801" s="42">
        <f t="shared" si="382"/>
        <v>3.0425433483175335E-2</v>
      </c>
      <c r="V801" s="42">
        <f t="shared" si="383"/>
        <v>0.57652961340233033</v>
      </c>
      <c r="W801" s="42">
        <f t="shared" si="384"/>
        <v>0.57342563370660204</v>
      </c>
      <c r="X801" s="42">
        <f t="shared" si="385"/>
        <v>3.1039796957282872E-3</v>
      </c>
      <c r="Y801" s="42">
        <f t="shared" si="389"/>
        <v>4.5713339145724771E-3</v>
      </c>
      <c r="Z801" s="10">
        <f t="shared" si="386"/>
        <v>14.958128865583877</v>
      </c>
      <c r="AA801">
        <f t="shared" si="364"/>
        <v>4784251.8865755834</v>
      </c>
      <c r="AB801" s="10">
        <f t="shared" si="365"/>
        <v>4.784251886575583</v>
      </c>
      <c r="AC801" s="10">
        <f t="shared" si="366"/>
        <v>4.683251886575583</v>
      </c>
      <c r="AD801" s="3">
        <f t="shared" si="367"/>
        <v>679.22434903199178</v>
      </c>
      <c r="AI801" s="94">
        <f t="shared" si="368"/>
        <v>0.57342563370660204</v>
      </c>
    </row>
    <row r="802" spans="2:35">
      <c r="B802" s="39">
        <f t="shared" si="369"/>
        <v>774</v>
      </c>
      <c r="C802" s="42">
        <f t="shared" si="370"/>
        <v>9.187769784173355</v>
      </c>
      <c r="D802" s="10">
        <f t="shared" si="371"/>
        <v>0.71223021582667201</v>
      </c>
      <c r="E802" s="40">
        <f t="shared" si="372"/>
        <v>35.375539568346653</v>
      </c>
      <c r="F802" s="40">
        <f t="shared" si="373"/>
        <v>36.799999999999997</v>
      </c>
      <c r="G802" s="3">
        <f t="shared" si="374"/>
        <v>206.49784172661339</v>
      </c>
      <c r="H802" s="3">
        <f t="shared" si="375"/>
        <v>107.82541057508477</v>
      </c>
      <c r="I802">
        <f t="shared" si="360"/>
        <v>1.0782541057508477E-4</v>
      </c>
      <c r="J802" s="4">
        <f t="shared" si="376"/>
        <v>994.46235783937311</v>
      </c>
      <c r="K802" s="40">
        <f t="shared" si="377"/>
        <v>9.2228942374105234</v>
      </c>
      <c r="L802" s="40">
        <f t="shared" si="361"/>
        <v>0</v>
      </c>
      <c r="M802" s="10">
        <f t="shared" si="378"/>
        <v>4.784251886575583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13.609454722009062</v>
      </c>
      <c r="Q802" s="42">
        <f t="shared" si="380"/>
        <v>0.6781555080057009</v>
      </c>
      <c r="R802" s="4">
        <f t="shared" si="381"/>
        <v>16674.23152571094</v>
      </c>
      <c r="S802">
        <f t="shared" si="362"/>
        <v>1.667423152571094E-5</v>
      </c>
      <c r="T802" s="41">
        <f t="shared" si="363"/>
        <v>3.0588879418162111E-4</v>
      </c>
      <c r="U802" s="42">
        <f t="shared" si="382"/>
        <v>2.9922742184464564E-2</v>
      </c>
      <c r="V802" s="42">
        <f t="shared" si="383"/>
        <v>0.57633228556625971</v>
      </c>
      <c r="W802" s="42">
        <f t="shared" si="384"/>
        <v>0.5732393708255582</v>
      </c>
      <c r="X802" s="42">
        <f t="shared" si="385"/>
        <v>3.0929147407015023E-3</v>
      </c>
      <c r="Y802" s="42">
        <f t="shared" si="389"/>
        <v>4.5740316314395396E-3</v>
      </c>
      <c r="Z802" s="10">
        <f t="shared" si="386"/>
        <v>14.953250064870678</v>
      </c>
      <c r="AA802">
        <f t="shared" si="364"/>
        <v>4782724.3791680969</v>
      </c>
      <c r="AB802" s="10">
        <f t="shared" si="365"/>
        <v>4.7827243791680969</v>
      </c>
      <c r="AC802" s="10">
        <f t="shared" si="366"/>
        <v>4.6817243791680969</v>
      </c>
      <c r="AD802" s="3">
        <f t="shared" si="367"/>
        <v>679.00281061176167</v>
      </c>
      <c r="AI802" s="94">
        <f t="shared" si="368"/>
        <v>0.5732393708255582</v>
      </c>
    </row>
    <row r="803" spans="2:35">
      <c r="B803" s="39">
        <f t="shared" si="369"/>
        <v>775</v>
      </c>
      <c r="C803" s="42">
        <f t="shared" si="370"/>
        <v>9.1996402877704782</v>
      </c>
      <c r="D803" s="10">
        <f t="shared" si="371"/>
        <v>0.70035971222954885</v>
      </c>
      <c r="E803" s="40">
        <f t="shared" si="372"/>
        <v>35.399280575540899</v>
      </c>
      <c r="F803" s="40">
        <f t="shared" si="373"/>
        <v>36.799999999999997</v>
      </c>
      <c r="G803" s="3">
        <f t="shared" si="374"/>
        <v>206.4028776978364</v>
      </c>
      <c r="H803" s="3">
        <f t="shared" si="375"/>
        <v>107.82541057508477</v>
      </c>
      <c r="I803">
        <f t="shared" si="360"/>
        <v>1.0782541057508477E-4</v>
      </c>
      <c r="J803" s="4">
        <f t="shared" si="376"/>
        <v>995.78203528825179</v>
      </c>
      <c r="K803" s="40">
        <f t="shared" si="377"/>
        <v>9.2351332582669272</v>
      </c>
      <c r="L803" s="40">
        <f t="shared" si="361"/>
        <v>0</v>
      </c>
      <c r="M803" s="10">
        <f t="shared" si="378"/>
        <v>4.7827243791680969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13.608068451717571</v>
      </c>
      <c r="Q803" s="42">
        <f t="shared" si="380"/>
        <v>0.67902782163634146</v>
      </c>
      <c r="R803" s="4">
        <f t="shared" si="381"/>
        <v>16394.178173078049</v>
      </c>
      <c r="S803">
        <f t="shared" si="362"/>
        <v>1.639417817307805E-5</v>
      </c>
      <c r="T803" s="41">
        <f t="shared" si="363"/>
        <v>3.0616884753425399E-4</v>
      </c>
      <c r="U803" s="42">
        <f t="shared" si="382"/>
        <v>2.9420172440497213E-2</v>
      </c>
      <c r="V803" s="42">
        <f t="shared" si="383"/>
        <v>0.57613423236125083</v>
      </c>
      <c r="W803" s="42">
        <f t="shared" si="384"/>
        <v>0.5730524008725415</v>
      </c>
      <c r="X803" s="42">
        <f t="shared" si="385"/>
        <v>3.0818314887093301E-3</v>
      </c>
      <c r="Y803" s="42">
        <f t="shared" si="389"/>
        <v>4.5767199550544781E-3</v>
      </c>
      <c r="Z803" s="10">
        <f t="shared" si="386"/>
        <v>14.948352818757753</v>
      </c>
      <c r="AA803">
        <f t="shared" si="364"/>
        <v>4781191.0966764512</v>
      </c>
      <c r="AB803" s="10">
        <f t="shared" si="365"/>
        <v>4.7811910966764515</v>
      </c>
      <c r="AC803" s="10">
        <f t="shared" si="366"/>
        <v>4.6801910966764515</v>
      </c>
      <c r="AD803" s="3">
        <f t="shared" si="367"/>
        <v>678.78043461587401</v>
      </c>
      <c r="AI803" s="94">
        <f t="shared" si="368"/>
        <v>0.5730524008725415</v>
      </c>
    </row>
    <row r="804" spans="2:35">
      <c r="B804" s="39">
        <f t="shared" si="369"/>
        <v>776</v>
      </c>
      <c r="C804" s="42">
        <f t="shared" si="370"/>
        <v>9.2115107913676013</v>
      </c>
      <c r="D804" s="10">
        <f t="shared" si="371"/>
        <v>0.68848920863242569</v>
      </c>
      <c r="E804" s="40">
        <f t="shared" si="372"/>
        <v>35.423021582735146</v>
      </c>
      <c r="F804" s="40">
        <f t="shared" si="373"/>
        <v>36.799999999999997</v>
      </c>
      <c r="G804" s="3">
        <f t="shared" si="374"/>
        <v>206.30791366905942</v>
      </c>
      <c r="H804" s="3">
        <f t="shared" si="375"/>
        <v>107.82541057508477</v>
      </c>
      <c r="I804">
        <f t="shared" si="360"/>
        <v>1.0782541057508477E-4</v>
      </c>
      <c r="J804" s="4">
        <f t="shared" si="376"/>
        <v>997.10259809358206</v>
      </c>
      <c r="K804" s="40">
        <f t="shared" si="377"/>
        <v>9.2473804901419285</v>
      </c>
      <c r="L804" s="40">
        <f t="shared" si="361"/>
        <v>0</v>
      </c>
      <c r="M804" s="10">
        <f t="shared" si="378"/>
        <v>4.7811910966764515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13.606676637064373</v>
      </c>
      <c r="Q804" s="42">
        <f t="shared" si="380"/>
        <v>0.67990022449515475</v>
      </c>
      <c r="R804" s="4">
        <f t="shared" si="381"/>
        <v>16114.192808177257</v>
      </c>
      <c r="S804">
        <f t="shared" si="362"/>
        <v>1.6114192808177256E-5</v>
      </c>
      <c r="T804" s="41">
        <f t="shared" si="363"/>
        <v>3.0644883289915477E-4</v>
      </c>
      <c r="U804" s="42">
        <f t="shared" si="382"/>
        <v>2.8917724703914491E-2</v>
      </c>
      <c r="V804" s="42">
        <f t="shared" si="383"/>
        <v>0.57593545402428914</v>
      </c>
      <c r="W804" s="42">
        <f t="shared" si="384"/>
        <v>0.57286472403770616</v>
      </c>
      <c r="X804" s="42">
        <f t="shared" si="385"/>
        <v>3.0707299865829762E-3</v>
      </c>
      <c r="Y804" s="42">
        <f t="shared" si="389"/>
        <v>4.5793988686734172E-3</v>
      </c>
      <c r="Z804" s="10">
        <f t="shared" si="386"/>
        <v>14.94343713222883</v>
      </c>
      <c r="AA804">
        <f t="shared" si="364"/>
        <v>4779652.0406610053</v>
      </c>
      <c r="AB804" s="10">
        <f t="shared" si="365"/>
        <v>4.7796520406610057</v>
      </c>
      <c r="AC804" s="10">
        <f t="shared" si="366"/>
        <v>4.6786520406610057</v>
      </c>
      <c r="AD804" s="3">
        <f t="shared" si="367"/>
        <v>678.55722127063166</v>
      </c>
      <c r="AI804" s="94">
        <f t="shared" si="368"/>
        <v>0.57286472403770616</v>
      </c>
    </row>
    <row r="805" spans="2:35">
      <c r="B805" s="39">
        <f t="shared" si="369"/>
        <v>777</v>
      </c>
      <c r="C805" s="42">
        <f t="shared" si="370"/>
        <v>9.2233812949647245</v>
      </c>
      <c r="D805" s="10">
        <f t="shared" si="371"/>
        <v>0.67661870503530253</v>
      </c>
      <c r="E805" s="40">
        <f t="shared" si="372"/>
        <v>35.446762589929392</v>
      </c>
      <c r="F805" s="40">
        <f t="shared" si="373"/>
        <v>36.799999999999997</v>
      </c>
      <c r="G805" s="3">
        <f t="shared" si="374"/>
        <v>206.21294964028243</v>
      </c>
      <c r="H805" s="3">
        <f t="shared" si="375"/>
        <v>107.82541057508477</v>
      </c>
      <c r="I805">
        <f t="shared" si="360"/>
        <v>1.0782541057508477E-4</v>
      </c>
      <c r="J805" s="4">
        <f t="shared" si="376"/>
        <v>998.42404625536358</v>
      </c>
      <c r="K805" s="40">
        <f t="shared" si="377"/>
        <v>9.2596359330355238</v>
      </c>
      <c r="L805" s="40">
        <f t="shared" si="361"/>
        <v>0</v>
      </c>
      <c r="M805" s="10">
        <f t="shared" si="378"/>
        <v>4.7796520406610057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13.605279275868497</v>
      </c>
      <c r="Q805" s="42">
        <f t="shared" si="380"/>
        <v>0.68077271695609065</v>
      </c>
      <c r="R805" s="4">
        <f t="shared" si="381"/>
        <v>15834.275683239648</v>
      </c>
      <c r="S805">
        <f t="shared" si="362"/>
        <v>1.5834275683239649E-5</v>
      </c>
      <c r="T805" s="41">
        <f t="shared" si="363"/>
        <v>3.067287500240924E-4</v>
      </c>
      <c r="U805" s="42">
        <f t="shared" si="382"/>
        <v>2.8415399427357709E-2</v>
      </c>
      <c r="V805" s="42">
        <f t="shared" si="383"/>
        <v>0.57573595079314421</v>
      </c>
      <c r="W805" s="42">
        <f t="shared" si="384"/>
        <v>0.57267634051204341</v>
      </c>
      <c r="X805" s="42">
        <f t="shared" si="385"/>
        <v>3.0596102811007997E-3</v>
      </c>
      <c r="Y805" s="42">
        <f t="shared" si="389"/>
        <v>4.5820683555770798E-3</v>
      </c>
      <c r="Z805" s="10">
        <f t="shared" si="386"/>
        <v>14.938503010288978</v>
      </c>
      <c r="AA805">
        <f t="shared" si="364"/>
        <v>4778107.212688799</v>
      </c>
      <c r="AB805" s="10">
        <f t="shared" si="365"/>
        <v>4.7781072126887993</v>
      </c>
      <c r="AC805" s="10">
        <f t="shared" si="366"/>
        <v>4.6771072126887994</v>
      </c>
      <c r="AD805" s="3">
        <f t="shared" si="367"/>
        <v>678.33317080330664</v>
      </c>
      <c r="AI805" s="94">
        <f t="shared" si="368"/>
        <v>0.57267634051204341</v>
      </c>
    </row>
    <row r="806" spans="2:35">
      <c r="B806" s="39">
        <f t="shared" si="369"/>
        <v>778</v>
      </c>
      <c r="C806" s="42">
        <f t="shared" si="370"/>
        <v>9.2352517985618476</v>
      </c>
      <c r="D806" s="10">
        <f t="shared" si="371"/>
        <v>0.66474820143817936</v>
      </c>
      <c r="E806" s="40">
        <f t="shared" si="372"/>
        <v>35.470503597123638</v>
      </c>
      <c r="F806" s="40">
        <f t="shared" si="373"/>
        <v>36.799999999999997</v>
      </c>
      <c r="G806" s="3">
        <f t="shared" si="374"/>
        <v>206.11798561150545</v>
      </c>
      <c r="H806" s="3">
        <f t="shared" si="375"/>
        <v>107.82541057508477</v>
      </c>
      <c r="I806">
        <f t="shared" si="360"/>
        <v>1.0782541057508477E-4</v>
      </c>
      <c r="J806" s="4">
        <f t="shared" si="376"/>
        <v>999.74637977359669</v>
      </c>
      <c r="K806" s="40">
        <f t="shared" si="377"/>
        <v>9.2718995869477183</v>
      </c>
      <c r="L806" s="40">
        <f t="shared" si="361"/>
        <v>0</v>
      </c>
      <c r="M806" s="10">
        <f t="shared" si="378"/>
        <v>4.7781072126887993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13.603876365939497</v>
      </c>
      <c r="Q806" s="42">
        <f t="shared" si="380"/>
        <v>0.68164529939346441</v>
      </c>
      <c r="R806" s="4">
        <f t="shared" si="381"/>
        <v>15554.42705049623</v>
      </c>
      <c r="S806">
        <f t="shared" si="362"/>
        <v>1.555442705049623E-5</v>
      </c>
      <c r="T806" s="41">
        <f t="shared" si="363"/>
        <v>3.070085986568358E-4</v>
      </c>
      <c r="U806" s="42">
        <f t="shared" si="382"/>
        <v>2.7913197063468006E-2</v>
      </c>
      <c r="V806" s="42">
        <f t="shared" si="383"/>
        <v>0.5755357229068222</v>
      </c>
      <c r="W806" s="42">
        <f t="shared" si="384"/>
        <v>0.57248725048736215</v>
      </c>
      <c r="X806" s="42">
        <f t="shared" si="385"/>
        <v>3.0484724194600465E-3</v>
      </c>
      <c r="Y806" s="42">
        <f t="shared" si="389"/>
        <v>4.5847283990711188E-3</v>
      </c>
      <c r="Z806" s="10">
        <f t="shared" si="386"/>
        <v>14.933550457965442</v>
      </c>
      <c r="AA806">
        <f t="shared" si="364"/>
        <v>4776556.6143338187</v>
      </c>
      <c r="AB806" s="10">
        <f t="shared" si="365"/>
        <v>4.7765566143338187</v>
      </c>
      <c r="AC806" s="10">
        <f t="shared" si="366"/>
        <v>4.6755566143338188</v>
      </c>
      <c r="AD806" s="3">
        <f t="shared" si="367"/>
        <v>678.10828344217816</v>
      </c>
      <c r="AI806" s="94">
        <f t="shared" si="368"/>
        <v>0.57248725048736215</v>
      </c>
    </row>
    <row r="807" spans="2:35">
      <c r="B807" s="39">
        <f t="shared" si="369"/>
        <v>779</v>
      </c>
      <c r="C807" s="42">
        <f t="shared" si="370"/>
        <v>9.2471223021589708</v>
      </c>
      <c r="D807" s="10">
        <f t="shared" si="371"/>
        <v>0.6528776978410562</v>
      </c>
      <c r="E807" s="40">
        <f t="shared" si="372"/>
        <v>35.494244604317885</v>
      </c>
      <c r="F807" s="40">
        <f t="shared" si="373"/>
        <v>36.799999999999997</v>
      </c>
      <c r="G807" s="3">
        <f t="shared" si="374"/>
        <v>206.02302158272846</v>
      </c>
      <c r="H807" s="3">
        <f t="shared" si="375"/>
        <v>107.82541057508477</v>
      </c>
      <c r="I807">
        <f t="shared" ref="I807:I862" si="390">H807/1000^2</f>
        <v>1.0782541057508477E-4</v>
      </c>
      <c r="J807" s="4">
        <f t="shared" si="376"/>
        <v>1001.0695986482812</v>
      </c>
      <c r="K807" s="40">
        <f t="shared" si="377"/>
        <v>9.2841714518785086</v>
      </c>
      <c r="L807" s="40">
        <f t="shared" ref="L807:L862" si="391">IF((gstar-K807)&lt;0,0,gstar-K807)</f>
        <v>0</v>
      </c>
      <c r="M807" s="10">
        <f t="shared" si="378"/>
        <v>4.7765566143338187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13.602467905077658</v>
      </c>
      <c r="Q807" s="42">
        <f t="shared" si="380"/>
        <v>0.68251797218195831</v>
      </c>
      <c r="R807" s="4">
        <f t="shared" si="381"/>
        <v>15274.647162178055</v>
      </c>
      <c r="S807">
        <f t="shared" ref="S807:S862" si="392">R807/1000^3</f>
        <v>1.5274647162178054E-5</v>
      </c>
      <c r="T807" s="41">
        <f t="shared" ref="T807:T862" si="393">(vc/1000^3-S807)</f>
        <v>3.0728837854515401E-4</v>
      </c>
      <c r="U807" s="42">
        <f t="shared" si="382"/>
        <v>2.7411118064886626E-2</v>
      </c>
      <c r="V807" s="42">
        <f t="shared" si="383"/>
        <v>0.57533477060501903</v>
      </c>
      <c r="W807" s="42">
        <f t="shared" si="384"/>
        <v>0.57229745415632138</v>
      </c>
      <c r="X807" s="42">
        <f t="shared" si="385"/>
        <v>3.0373164486976467E-3</v>
      </c>
      <c r="Y807" s="42">
        <f t="shared" si="389"/>
        <v>4.587378982485942E-3</v>
      </c>
      <c r="Z807" s="10">
        <f t="shared" si="386"/>
        <v>14.928579480306825</v>
      </c>
      <c r="AA807">
        <f t="shared" ref="AA807:AA862" si="394">Z807*rat*to+patm*1000000</f>
        <v>4775000.2471767338</v>
      </c>
      <c r="AB807" s="10">
        <f t="shared" ref="AB807:AB862" si="395">AA807/1000000</f>
        <v>4.7750002471767337</v>
      </c>
      <c r="AC807" s="10">
        <f t="shared" ref="AC807:AC862" si="396">AB807-patm</f>
        <v>4.6740002471767337</v>
      </c>
      <c r="AD807" s="3">
        <f t="shared" ref="AD807:AD862" si="397">AC807*1000000/6895</f>
        <v>677.88255941649516</v>
      </c>
      <c r="AI807" s="94">
        <f t="shared" ref="AI807:AI862" si="398">($M807-patm)*1000000*$I807/SQRT(rat*to)*SQRT(k)*(2/(k+1))^((k+1)/2/(k-1))</f>
        <v>0.57229745415632138</v>
      </c>
    </row>
    <row r="808" spans="2:35">
      <c r="B808" s="39">
        <f t="shared" ref="B808:B862" si="399">1+B807</f>
        <v>780</v>
      </c>
      <c r="C808" s="42">
        <f t="shared" ref="C808:C862" si="400">xincp+C807</f>
        <v>9.258992805756094</v>
      </c>
      <c r="D808" s="10">
        <f t="shared" ref="D808:D862" si="401">(F808-E808)/2</f>
        <v>0.64100719424393304</v>
      </c>
      <c r="E808" s="40">
        <f t="shared" ref="E808:E862" si="402">E807+ci*2*xincp</f>
        <v>35.517985611512131</v>
      </c>
      <c r="F808" s="40">
        <f t="shared" ref="F808:F862" si="403">F807-osi*2*xincp</f>
        <v>36.799999999999997</v>
      </c>
      <c r="G808" s="3">
        <f t="shared" ref="G808:G862" si="404">G807-ei*n*2*xincp</f>
        <v>205.92805755395148</v>
      </c>
      <c r="H808" s="3">
        <f t="shared" ref="H808:H862" si="405">PI()/4*(dto+erate*(two-D808)/two)^2</f>
        <v>107.82541057508477</v>
      </c>
      <c r="I808">
        <f t="shared" si="390"/>
        <v>1.0782541057508477E-4</v>
      </c>
      <c r="J808" s="4">
        <f t="shared" ref="J808:J862" si="406">PI()/4*dc^2-PI()/4*(F808^2-E808^2)</f>
        <v>1002.3937028794172</v>
      </c>
      <c r="K808" s="40">
        <f t="shared" ref="K808:K862" si="407">J808/H808</f>
        <v>9.2964515278278981</v>
      </c>
      <c r="L808" s="40">
        <f t="shared" si="391"/>
        <v>0</v>
      </c>
      <c r="M808" s="10">
        <f t="shared" ref="M808:M862" si="408">AB807</f>
        <v>4.7750002471767337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13.601053891073754</v>
      </c>
      <c r="Q808" s="42">
        <f t="shared" ref="Q808:Q862" si="410">xincp/P808+Q807</f>
        <v>0.68339073569662345</v>
      </c>
      <c r="R808" s="4">
        <f t="shared" ref="R808:R862" si="411">PI()/4*(F808^2-E808^2)*G808</f>
        <v>14994.936270516162</v>
      </c>
      <c r="S808">
        <f t="shared" si="392"/>
        <v>1.4994936270516161E-5</v>
      </c>
      <c r="T808" s="41">
        <f t="shared" si="393"/>
        <v>3.075680894368159E-4</v>
      </c>
      <c r="U808" s="42">
        <f t="shared" ref="U808:U862" si="412">rhopgrain*R808/1000^2</f>
        <v>2.6909162884254777E-2</v>
      </c>
      <c r="V808" s="42">
        <f t="shared" ref="V808:V862" si="413">(U807-U808)/(Q808-Q807)</f>
        <v>0.5751330941285232</v>
      </c>
      <c r="W808" s="42">
        <f t="shared" ref="W808:W862" si="414">IF(V808&lt;AI808,IF(AB807&gt;pbd,AI808,0),AI808)</f>
        <v>0.57210695171239812</v>
      </c>
      <c r="X808" s="42">
        <f t="shared" ref="X808:X862" si="415">V808-W808</f>
        <v>3.0261424161250883E-3</v>
      </c>
      <c r="Y808" s="42">
        <f t="shared" si="389"/>
        <v>4.5900200891769169E-3</v>
      </c>
      <c r="Z808" s="10">
        <f t="shared" ref="Z808:Z862" si="416">Y808/T808</f>
        <v>14.923590082383532</v>
      </c>
      <c r="AA808">
        <f t="shared" si="394"/>
        <v>4773438.1128050415</v>
      </c>
      <c r="AB808" s="10">
        <f t="shared" si="395"/>
        <v>4.7734381128050414</v>
      </c>
      <c r="AC808" s="10">
        <f t="shared" si="396"/>
        <v>4.6724381128050414</v>
      </c>
      <c r="AD808" s="3">
        <f t="shared" si="397"/>
        <v>677.65599895649621</v>
      </c>
      <c r="AI808" s="94">
        <f t="shared" si="398"/>
        <v>0.57210695171239812</v>
      </c>
    </row>
    <row r="809" spans="2:35">
      <c r="B809" s="39">
        <f t="shared" si="399"/>
        <v>781</v>
      </c>
      <c r="C809" s="42">
        <f t="shared" si="400"/>
        <v>9.2708633093532171</v>
      </c>
      <c r="D809" s="10">
        <f t="shared" si="401"/>
        <v>0.62913669064680988</v>
      </c>
      <c r="E809" s="40">
        <f t="shared" si="402"/>
        <v>35.541726618706377</v>
      </c>
      <c r="F809" s="40">
        <f t="shared" si="403"/>
        <v>36.799999999999997</v>
      </c>
      <c r="G809" s="3">
        <f t="shared" si="404"/>
        <v>205.83309352517449</v>
      </c>
      <c r="H809" s="3">
        <f t="shared" si="405"/>
        <v>107.82541057508477</v>
      </c>
      <c r="I809">
        <f t="shared" si="390"/>
        <v>1.0782541057508477E-4</v>
      </c>
      <c r="J809" s="4">
        <f t="shared" si="406"/>
        <v>1003.7186924670046</v>
      </c>
      <c r="K809" s="40">
        <f t="shared" si="407"/>
        <v>9.3087398147958833</v>
      </c>
      <c r="L809" s="40">
        <f t="shared" si="391"/>
        <v>0</v>
      </c>
      <c r="M809" s="10">
        <f t="shared" si="408"/>
        <v>4.7734381128050414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13.599634321709141</v>
      </c>
      <c r="Q809" s="42">
        <f t="shared" si="410"/>
        <v>0.68426359031288131</v>
      </c>
      <c r="R809" s="4">
        <f t="shared" si="411"/>
        <v>14715.294627741641</v>
      </c>
      <c r="S809">
        <f t="shared" si="392"/>
        <v>1.4715294627741641E-5</v>
      </c>
      <c r="T809" s="41">
        <f t="shared" si="393"/>
        <v>3.078477310795904E-4</v>
      </c>
      <c r="U809" s="42">
        <f t="shared" si="412"/>
        <v>2.6407331974213761E-2</v>
      </c>
      <c r="V809" s="42">
        <f t="shared" si="413"/>
        <v>0.57493069371906358</v>
      </c>
      <c r="W809" s="42">
        <f t="shared" si="414"/>
        <v>0.57191574334990514</v>
      </c>
      <c r="X809" s="42">
        <f t="shared" si="415"/>
        <v>3.0149503691584423E-3</v>
      </c>
      <c r="Y809" s="42">
        <f t="shared" si="389"/>
        <v>4.5926517025244255E-3</v>
      </c>
      <c r="Z809" s="10">
        <f t="shared" si="416"/>
        <v>14.9185822692877</v>
      </c>
      <c r="AA809">
        <f t="shared" si="394"/>
        <v>4771870.2128130421</v>
      </c>
      <c r="AB809" s="10">
        <f t="shared" si="395"/>
        <v>4.7718702128130417</v>
      </c>
      <c r="AC809" s="10">
        <f t="shared" si="396"/>
        <v>4.6708702128130417</v>
      </c>
      <c r="AD809" s="3">
        <f t="shared" si="397"/>
        <v>677.42860229340715</v>
      </c>
      <c r="AI809" s="94">
        <f t="shared" si="398"/>
        <v>0.57191574334990514</v>
      </c>
    </row>
    <row r="810" spans="2:35">
      <c r="B810" s="39">
        <f t="shared" si="399"/>
        <v>782</v>
      </c>
      <c r="C810" s="42">
        <f t="shared" si="400"/>
        <v>9.2827338129503403</v>
      </c>
      <c r="D810" s="10">
        <f t="shared" si="401"/>
        <v>0.61726618704968672</v>
      </c>
      <c r="E810" s="40">
        <f t="shared" si="402"/>
        <v>35.565467625900624</v>
      </c>
      <c r="F810" s="40">
        <f t="shared" si="403"/>
        <v>36.799999999999997</v>
      </c>
      <c r="G810" s="3">
        <f t="shared" si="404"/>
        <v>205.73812949639751</v>
      </c>
      <c r="H810" s="3">
        <f t="shared" si="405"/>
        <v>107.82541057508477</v>
      </c>
      <c r="I810">
        <f t="shared" si="390"/>
        <v>1.0782541057508477E-4</v>
      </c>
      <c r="J810" s="4">
        <f t="shared" si="406"/>
        <v>1005.0445674110435</v>
      </c>
      <c r="K810" s="40">
        <f t="shared" si="407"/>
        <v>9.3210363127824643</v>
      </c>
      <c r="L810" s="40">
        <f t="shared" si="391"/>
        <v>0</v>
      </c>
      <c r="M810" s="10">
        <f t="shared" si="408"/>
        <v>4.7718702128130417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13.598209194755729</v>
      </c>
      <c r="Q810" s="42">
        <f t="shared" si="410"/>
        <v>0.68513653640652583</v>
      </c>
      <c r="R810" s="4">
        <f t="shared" si="411"/>
        <v>14435.7224860855</v>
      </c>
      <c r="S810">
        <f t="shared" si="392"/>
        <v>1.44357224860855E-5</v>
      </c>
      <c r="T810" s="41">
        <f t="shared" si="393"/>
        <v>3.0812730322124656E-4</v>
      </c>
      <c r="U810" s="42">
        <f t="shared" si="412"/>
        <v>2.5905625787404733E-2</v>
      </c>
      <c r="V810" s="42">
        <f t="shared" si="413"/>
        <v>0.57472756961935678</v>
      </c>
      <c r="W810" s="42">
        <f t="shared" si="414"/>
        <v>0.57172382926398824</v>
      </c>
      <c r="X810" s="42">
        <f t="shared" si="415"/>
        <v>3.0037403553685449E-3</v>
      </c>
      <c r="Y810" s="42">
        <f t="shared" si="389"/>
        <v>4.5952738059339667E-3</v>
      </c>
      <c r="Z810" s="10">
        <f t="shared" si="416"/>
        <v>14.913556046133289</v>
      </c>
      <c r="AA810">
        <f t="shared" si="394"/>
        <v>4770296.5488018701</v>
      </c>
      <c r="AB810" s="10">
        <f t="shared" si="395"/>
        <v>4.7702965488018698</v>
      </c>
      <c r="AC810" s="10">
        <f t="shared" si="396"/>
        <v>4.6692965488018698</v>
      </c>
      <c r="AD810" s="3">
        <f t="shared" si="397"/>
        <v>677.2003696594445</v>
      </c>
      <c r="AI810" s="94">
        <f t="shared" si="398"/>
        <v>0.57172382926398824</v>
      </c>
    </row>
    <row r="811" spans="2:35">
      <c r="B811" s="39">
        <f t="shared" si="399"/>
        <v>783</v>
      </c>
      <c r="C811" s="42">
        <f t="shared" si="400"/>
        <v>9.2946043165474634</v>
      </c>
      <c r="D811" s="10">
        <f t="shared" si="401"/>
        <v>0.60539568345256356</v>
      </c>
      <c r="E811" s="40">
        <f t="shared" si="402"/>
        <v>35.58920863309487</v>
      </c>
      <c r="F811" s="40">
        <f t="shared" si="403"/>
        <v>36.799999999999997</v>
      </c>
      <c r="G811" s="3">
        <f t="shared" si="404"/>
        <v>205.64316546762052</v>
      </c>
      <c r="H811" s="3">
        <f t="shared" si="405"/>
        <v>107.82541057508477</v>
      </c>
      <c r="I811">
        <f t="shared" si="390"/>
        <v>1.0782541057508477E-4</v>
      </c>
      <c r="J811" s="4">
        <f t="shared" si="406"/>
        <v>1006.3713277115339</v>
      </c>
      <c r="K811" s="40">
        <f t="shared" si="407"/>
        <v>9.3333410217876445</v>
      </c>
      <c r="L811" s="40">
        <f t="shared" si="391"/>
        <v>0</v>
      </c>
      <c r="M811" s="10">
        <f t="shared" si="408"/>
        <v>4.7702965488018698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13.596778507975982</v>
      </c>
      <c r="Q811" s="42">
        <f t="shared" si="410"/>
        <v>0.68600957435372489</v>
      </c>
      <c r="R811" s="4">
        <f t="shared" si="411"/>
        <v>14156.220097778782</v>
      </c>
      <c r="S811">
        <f t="shared" si="392"/>
        <v>1.4156220097778781E-5</v>
      </c>
      <c r="T811" s="41">
        <f t="shared" si="393"/>
        <v>3.0840680560955324E-4</v>
      </c>
      <c r="U811" s="42">
        <f t="shared" si="412"/>
        <v>2.5404044776468907E-2</v>
      </c>
      <c r="V811" s="42">
        <f t="shared" si="413"/>
        <v>0.5745237220730568</v>
      </c>
      <c r="W811" s="42">
        <f t="shared" si="414"/>
        <v>0.5715312096506292</v>
      </c>
      <c r="X811" s="42">
        <f t="shared" si="415"/>
        <v>2.9925124224275956E-3</v>
      </c>
      <c r="Y811" s="42">
        <f t="shared" si="389"/>
        <v>4.5978863828362105E-3</v>
      </c>
      <c r="Z811" s="10">
        <f t="shared" si="416"/>
        <v>14.908511418056028</v>
      </c>
      <c r="AA811">
        <f t="shared" si="394"/>
        <v>4768717.1223794734</v>
      </c>
      <c r="AB811" s="10">
        <f t="shared" si="395"/>
        <v>4.7687171223794733</v>
      </c>
      <c r="AC811" s="10">
        <f t="shared" si="396"/>
        <v>4.6677171223794733</v>
      </c>
      <c r="AD811" s="3">
        <f t="shared" si="397"/>
        <v>676.97130128781339</v>
      </c>
      <c r="AI811" s="94">
        <f t="shared" si="398"/>
        <v>0.5715312096506292</v>
      </c>
    </row>
    <row r="812" spans="2:35">
      <c r="B812" s="39">
        <f t="shared" si="399"/>
        <v>784</v>
      </c>
      <c r="C812" s="42">
        <f t="shared" si="400"/>
        <v>9.3064748201445866</v>
      </c>
      <c r="D812" s="10">
        <f t="shared" si="401"/>
        <v>0.5935251798554404</v>
      </c>
      <c r="E812" s="40">
        <f t="shared" si="402"/>
        <v>35.612949640289116</v>
      </c>
      <c r="F812" s="40">
        <f t="shared" si="403"/>
        <v>36.799999999999997</v>
      </c>
      <c r="G812" s="3">
        <f t="shared" si="404"/>
        <v>205.54820143884353</v>
      </c>
      <c r="H812" s="3">
        <f t="shared" si="405"/>
        <v>107.82541057508477</v>
      </c>
      <c r="I812">
        <f t="shared" si="390"/>
        <v>1.0782541057508477E-4</v>
      </c>
      <c r="J812" s="4">
        <f t="shared" si="406"/>
        <v>1007.6989733684758</v>
      </c>
      <c r="K812" s="40">
        <f t="shared" si="407"/>
        <v>9.3456539418114204</v>
      </c>
      <c r="L812" s="40">
        <f t="shared" si="391"/>
        <v>0</v>
      </c>
      <c r="M812" s="10">
        <f t="shared" si="408"/>
        <v>4.7687171223794733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13.595342259122873</v>
      </c>
      <c r="Q812" s="42">
        <f t="shared" si="410"/>
        <v>0.68688270453102207</v>
      </c>
      <c r="R812" s="4">
        <f t="shared" si="411"/>
        <v>13876.787715052538</v>
      </c>
      <c r="S812">
        <f t="shared" si="392"/>
        <v>1.3876787715052538E-5</v>
      </c>
      <c r="T812" s="41">
        <f t="shared" si="393"/>
        <v>3.0868623799227949E-4</v>
      </c>
      <c r="U812" s="42">
        <f t="shared" si="412"/>
        <v>2.490258939404753E-2</v>
      </c>
      <c r="V812" s="42">
        <f t="shared" si="413"/>
        <v>0.57431915132478917</v>
      </c>
      <c r="W812" s="42">
        <f t="shared" si="414"/>
        <v>0.57133788470664415</v>
      </c>
      <c r="X812" s="42">
        <f t="shared" si="415"/>
        <v>2.9812666181450176E-3</v>
      </c>
      <c r="Y812" s="42">
        <f t="shared" si="389"/>
        <v>4.6004894166870817E-3</v>
      </c>
      <c r="Z812" s="10">
        <f t="shared" si="416"/>
        <v>14.903448390213443</v>
      </c>
      <c r="AA812">
        <f t="shared" si="394"/>
        <v>4767131.9351606276</v>
      </c>
      <c r="AB812" s="10">
        <f t="shared" si="395"/>
        <v>4.7671319351606272</v>
      </c>
      <c r="AC812" s="10">
        <f t="shared" si="396"/>
        <v>4.6661319351606272</v>
      </c>
      <c r="AD812" s="3">
        <f t="shared" si="397"/>
        <v>676.74139741270881</v>
      </c>
      <c r="AI812" s="94">
        <f t="shared" si="398"/>
        <v>0.57133788470664415</v>
      </c>
    </row>
    <row r="813" spans="2:35">
      <c r="B813" s="39">
        <f t="shared" si="399"/>
        <v>785</v>
      </c>
      <c r="C813" s="42">
        <f t="shared" si="400"/>
        <v>9.3183453237417098</v>
      </c>
      <c r="D813" s="10">
        <f t="shared" si="401"/>
        <v>0.58165467625831724</v>
      </c>
      <c r="E813" s="40">
        <f t="shared" si="402"/>
        <v>35.636690647483363</v>
      </c>
      <c r="F813" s="40">
        <f t="shared" si="403"/>
        <v>36.799999999999997</v>
      </c>
      <c r="G813" s="3">
        <f t="shared" si="404"/>
        <v>205.45323741006655</v>
      </c>
      <c r="H813" s="3">
        <f t="shared" si="405"/>
        <v>107.82541057508477</v>
      </c>
      <c r="I813">
        <f t="shared" si="390"/>
        <v>1.0782541057508477E-4</v>
      </c>
      <c r="J813" s="4">
        <f t="shared" si="406"/>
        <v>1009.0275043818691</v>
      </c>
      <c r="K813" s="40">
        <f t="shared" si="407"/>
        <v>9.3579750728537938</v>
      </c>
      <c r="L813" s="40">
        <f t="shared" si="391"/>
        <v>0</v>
      </c>
      <c r="M813" s="10">
        <f t="shared" si="408"/>
        <v>4.7671319351606272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13.593900445939889</v>
      </c>
      <c r="Q813" s="42">
        <f t="shared" si="410"/>
        <v>0.68775592731533841</v>
      </c>
      <c r="R813" s="4">
        <f t="shared" si="411"/>
        <v>13597.425590137847</v>
      </c>
      <c r="S813">
        <f t="shared" si="392"/>
        <v>1.3597425590137847E-5</v>
      </c>
      <c r="T813" s="41">
        <f t="shared" si="393"/>
        <v>3.0896560011719419E-4</v>
      </c>
      <c r="U813" s="42">
        <f t="shared" si="412"/>
        <v>2.440126009278187E-2</v>
      </c>
      <c r="V813" s="42">
        <f t="shared" si="413"/>
        <v>0.57411385762014688</v>
      </c>
      <c r="W813" s="42">
        <f t="shared" si="414"/>
        <v>0.57114385462968498</v>
      </c>
      <c r="X813" s="42">
        <f t="shared" si="415"/>
        <v>2.9700029904619063E-3</v>
      </c>
      <c r="Y813" s="42">
        <f t="shared" si="389"/>
        <v>4.6030828909678408E-3</v>
      </c>
      <c r="Z813" s="10">
        <f t="shared" si="416"/>
        <v>14.898366967784888</v>
      </c>
      <c r="AA813">
        <f t="shared" si="394"/>
        <v>4765540.9887669403</v>
      </c>
      <c r="AB813" s="10">
        <f t="shared" si="395"/>
        <v>4.76554098876694</v>
      </c>
      <c r="AC813" s="10">
        <f t="shared" si="396"/>
        <v>4.66454098876694</v>
      </c>
      <c r="AD813" s="3">
        <f t="shared" si="397"/>
        <v>676.51065826931699</v>
      </c>
      <c r="AI813" s="94">
        <f t="shared" si="398"/>
        <v>0.57114385462968498</v>
      </c>
    </row>
    <row r="814" spans="2:35">
      <c r="B814" s="39">
        <f t="shared" si="399"/>
        <v>786</v>
      </c>
      <c r="C814" s="42">
        <f t="shared" si="400"/>
        <v>9.3302158273388329</v>
      </c>
      <c r="D814" s="10">
        <f t="shared" si="401"/>
        <v>0.56978417266119408</v>
      </c>
      <c r="E814" s="40">
        <f t="shared" si="402"/>
        <v>35.660431654677609</v>
      </c>
      <c r="F814" s="40">
        <f t="shared" si="403"/>
        <v>36.799999999999997</v>
      </c>
      <c r="G814" s="3">
        <f t="shared" si="404"/>
        <v>205.35827338128956</v>
      </c>
      <c r="H814" s="3">
        <f t="shared" si="405"/>
        <v>107.82541057508477</v>
      </c>
      <c r="I814">
        <f t="shared" si="390"/>
        <v>1.0782541057508477E-4</v>
      </c>
      <c r="J814" s="4">
        <f t="shared" si="406"/>
        <v>1010.356920751714</v>
      </c>
      <c r="K814" s="40">
        <f t="shared" si="407"/>
        <v>9.3703044149147647</v>
      </c>
      <c r="L814" s="40">
        <f t="shared" si="391"/>
        <v>0</v>
      </c>
      <c r="M814" s="10">
        <f t="shared" si="408"/>
        <v>4.76554098876694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13.592453066161005</v>
      </c>
      <c r="Q814" s="42">
        <f t="shared" si="410"/>
        <v>0.68862924308397444</v>
      </c>
      <c r="R814" s="4">
        <f t="shared" si="411"/>
        <v>13318.133975265686</v>
      </c>
      <c r="S814">
        <f t="shared" si="392"/>
        <v>1.3318133975265686E-5</v>
      </c>
      <c r="T814" s="41">
        <f t="shared" si="393"/>
        <v>3.0924489173206636E-4</v>
      </c>
      <c r="U814" s="42">
        <f t="shared" si="412"/>
        <v>2.3900057325313036E-2</v>
      </c>
      <c r="V814" s="42">
        <f t="shared" si="413"/>
        <v>0.57390784120573901</v>
      </c>
      <c r="W814" s="42">
        <f t="shared" si="414"/>
        <v>0.57094911961823935</v>
      </c>
      <c r="X814" s="42">
        <f t="shared" si="415"/>
        <v>2.9587215874996575E-3</v>
      </c>
      <c r="Y814" s="42">
        <f t="shared" si="389"/>
        <v>4.6056667891852081E-3</v>
      </c>
      <c r="Z814" s="10">
        <f t="shared" si="416"/>
        <v>14.893267155971699</v>
      </c>
      <c r="AA814">
        <f t="shared" si="394"/>
        <v>4763944.2848269008</v>
      </c>
      <c r="AB814" s="10">
        <f t="shared" si="395"/>
        <v>4.7639442848269011</v>
      </c>
      <c r="AC814" s="10">
        <f t="shared" si="396"/>
        <v>4.6629442848269012</v>
      </c>
      <c r="AD814" s="3">
        <f t="shared" si="397"/>
        <v>676.27908409382178</v>
      </c>
      <c r="AI814" s="94">
        <f t="shared" si="398"/>
        <v>0.57094911961823935</v>
      </c>
    </row>
    <row r="815" spans="2:35">
      <c r="B815" s="39">
        <f t="shared" si="399"/>
        <v>787</v>
      </c>
      <c r="C815" s="42">
        <f t="shared" si="400"/>
        <v>9.3420863309359561</v>
      </c>
      <c r="D815" s="10">
        <f t="shared" si="401"/>
        <v>0.55791366906407092</v>
      </c>
      <c r="E815" s="40">
        <f t="shared" si="402"/>
        <v>35.684172661871855</v>
      </c>
      <c r="F815" s="40">
        <f t="shared" si="403"/>
        <v>36.799999999999997</v>
      </c>
      <c r="G815" s="3">
        <f t="shared" si="404"/>
        <v>205.26330935251258</v>
      </c>
      <c r="H815" s="3">
        <f t="shared" si="405"/>
        <v>107.82541057508477</v>
      </c>
      <c r="I815">
        <f t="shared" si="390"/>
        <v>1.0782541057508477E-4</v>
      </c>
      <c r="J815" s="4">
        <f t="shared" si="406"/>
        <v>1011.6872224780102</v>
      </c>
      <c r="K815" s="40">
        <f t="shared" si="407"/>
        <v>9.3826419679943314</v>
      </c>
      <c r="L815" s="40">
        <f t="shared" si="391"/>
        <v>0</v>
      </c>
      <c r="M815" s="10">
        <f t="shared" si="408"/>
        <v>4.7639442848269011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13.591000117510706</v>
      </c>
      <c r="Q815" s="42">
        <f t="shared" si="410"/>
        <v>0.68950265221461149</v>
      </c>
      <c r="R815" s="4">
        <f t="shared" si="411"/>
        <v>13038.913122667176</v>
      </c>
      <c r="S815">
        <f t="shared" si="392"/>
        <v>1.3038913122667176E-5</v>
      </c>
      <c r="T815" s="41">
        <f t="shared" si="393"/>
        <v>3.0952411258466488E-4</v>
      </c>
      <c r="U815" s="42">
        <f t="shared" si="412"/>
        <v>2.3398981544282379E-2</v>
      </c>
      <c r="V815" s="42">
        <f t="shared" si="413"/>
        <v>0.57370110232896421</v>
      </c>
      <c r="W815" s="42">
        <f t="shared" si="414"/>
        <v>0.57075367987163794</v>
      </c>
      <c r="X815" s="42">
        <f t="shared" si="415"/>
        <v>2.9474224573262653E-3</v>
      </c>
      <c r="Y815" s="42">
        <f t="shared" si="389"/>
        <v>4.6082410948712817E-3</v>
      </c>
      <c r="Z815" s="10">
        <f t="shared" si="416"/>
        <v>14.888148959996705</v>
      </c>
      <c r="AA815">
        <f t="shared" si="394"/>
        <v>4762341.8249757281</v>
      </c>
      <c r="AB815" s="10">
        <f t="shared" si="395"/>
        <v>4.7623418249757279</v>
      </c>
      <c r="AC815" s="10">
        <f t="shared" si="396"/>
        <v>4.6613418249757279</v>
      </c>
      <c r="AD815" s="3">
        <f t="shared" si="397"/>
        <v>676.04667512338335</v>
      </c>
      <c r="AI815" s="94">
        <f t="shared" si="398"/>
        <v>0.57075367987163794</v>
      </c>
    </row>
    <row r="816" spans="2:35">
      <c r="B816" s="39">
        <f t="shared" si="399"/>
        <v>788</v>
      </c>
      <c r="C816" s="42">
        <f t="shared" si="400"/>
        <v>9.3539568345330792</v>
      </c>
      <c r="D816" s="10">
        <f t="shared" si="401"/>
        <v>0.54604316546694776</v>
      </c>
      <c r="E816" s="40">
        <f t="shared" si="402"/>
        <v>35.707913669066102</v>
      </c>
      <c r="F816" s="40">
        <f t="shared" si="403"/>
        <v>36.799999999999997</v>
      </c>
      <c r="G816" s="3">
        <f t="shared" si="404"/>
        <v>205.16834532373559</v>
      </c>
      <c r="H816" s="3">
        <f t="shared" si="405"/>
        <v>107.82541057508477</v>
      </c>
      <c r="I816">
        <f t="shared" si="390"/>
        <v>1.0782541057508477E-4</v>
      </c>
      <c r="J816" s="4">
        <f t="shared" si="406"/>
        <v>1013.018409560758</v>
      </c>
      <c r="K816" s="40">
        <f t="shared" si="407"/>
        <v>9.3949877320924955</v>
      </c>
      <c r="L816" s="40">
        <f t="shared" si="391"/>
        <v>0</v>
      </c>
      <c r="M816" s="10">
        <f t="shared" si="408"/>
        <v>4.7623418249757279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13.589541597703837</v>
      </c>
      <c r="Q816" s="42">
        <f t="shared" si="410"/>
        <v>0.6903761550853138</v>
      </c>
      <c r="R816" s="4">
        <f t="shared" si="411"/>
        <v>12759.763284573322</v>
      </c>
      <c r="S816">
        <f t="shared" si="392"/>
        <v>1.2759763284573322E-5</v>
      </c>
      <c r="T816" s="41">
        <f t="shared" si="393"/>
        <v>3.098032624227587E-4</v>
      </c>
      <c r="U816" s="42">
        <f t="shared" si="412"/>
        <v>2.2898033202331056E-2</v>
      </c>
      <c r="V816" s="42">
        <f t="shared" si="413"/>
        <v>0.57349364123846536</v>
      </c>
      <c r="W816" s="42">
        <f t="shared" si="414"/>
        <v>0.57055753559003475</v>
      </c>
      <c r="X816" s="42">
        <f t="shared" si="415"/>
        <v>2.9361056484306092E-3</v>
      </c>
      <c r="Y816" s="42">
        <f t="shared" si="389"/>
        <v>4.6108057915838713E-3</v>
      </c>
      <c r="Z816" s="10">
        <f t="shared" si="416"/>
        <v>14.883012385105062</v>
      </c>
      <c r="AA816">
        <f t="shared" si="394"/>
        <v>4760733.6108556343</v>
      </c>
      <c r="AB816" s="10">
        <f t="shared" si="395"/>
        <v>4.7607336108556346</v>
      </c>
      <c r="AC816" s="10">
        <f t="shared" si="396"/>
        <v>4.6597336108556346</v>
      </c>
      <c r="AD816" s="3">
        <f t="shared" si="397"/>
        <v>675.81343159617609</v>
      </c>
      <c r="AI816" s="94">
        <f t="shared" si="398"/>
        <v>0.57055753559003475</v>
      </c>
    </row>
    <row r="817" spans="2:35">
      <c r="B817" s="39">
        <f t="shared" si="399"/>
        <v>789</v>
      </c>
      <c r="C817" s="42">
        <f t="shared" si="400"/>
        <v>9.3658273381302024</v>
      </c>
      <c r="D817" s="10">
        <f t="shared" si="401"/>
        <v>0.53417266186982459</v>
      </c>
      <c r="E817" s="40">
        <f t="shared" si="402"/>
        <v>35.731654676260348</v>
      </c>
      <c r="F817" s="40">
        <f t="shared" si="403"/>
        <v>36.799999999999997</v>
      </c>
      <c r="G817" s="3">
        <f t="shared" si="404"/>
        <v>205.07338129495861</v>
      </c>
      <c r="H817" s="3">
        <f t="shared" si="405"/>
        <v>107.82541057508477</v>
      </c>
      <c r="I817">
        <f t="shared" si="390"/>
        <v>1.0782541057508477E-4</v>
      </c>
      <c r="J817" s="4">
        <f t="shared" si="406"/>
        <v>1014.3504819999571</v>
      </c>
      <c r="K817" s="40">
        <f t="shared" si="407"/>
        <v>9.4073417072092571</v>
      </c>
      <c r="L817" s="40">
        <f t="shared" si="391"/>
        <v>0</v>
      </c>
      <c r="M817" s="10">
        <f t="shared" si="408"/>
        <v>4.7607336108556346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13.588077504445813</v>
      </c>
      <c r="Q817" s="42">
        <f t="shared" si="410"/>
        <v>0.69124975207453021</v>
      </c>
      <c r="R817" s="4">
        <f t="shared" si="411"/>
        <v>12480.684713215212</v>
      </c>
      <c r="S817">
        <f t="shared" si="392"/>
        <v>1.2480684713215213E-5</v>
      </c>
      <c r="T817" s="41">
        <f t="shared" si="393"/>
        <v>3.1008234099411683E-4</v>
      </c>
      <c r="U817" s="42">
        <f t="shared" si="412"/>
        <v>2.2397212752100357E-2</v>
      </c>
      <c r="V817" s="42">
        <f t="shared" si="413"/>
        <v>0.57328545818355114</v>
      </c>
      <c r="W817" s="42">
        <f t="shared" si="414"/>
        <v>0.57036068697443976</v>
      </c>
      <c r="X817" s="42">
        <f t="shared" si="415"/>
        <v>2.9247712091113875E-3</v>
      </c>
      <c r="Y817" s="42">
        <f t="shared" si="389"/>
        <v>4.613360862906298E-3</v>
      </c>
      <c r="Z817" s="10">
        <f t="shared" si="416"/>
        <v>14.877857436563364</v>
      </c>
      <c r="AA817">
        <f t="shared" si="394"/>
        <v>4759119.6441155383</v>
      </c>
      <c r="AB817" s="10">
        <f t="shared" si="395"/>
        <v>4.7591196441155379</v>
      </c>
      <c r="AC817" s="10">
        <f t="shared" si="396"/>
        <v>4.6581196441155379</v>
      </c>
      <c r="AD817" s="3">
        <f t="shared" si="397"/>
        <v>675.57935375134707</v>
      </c>
      <c r="AI817" s="94">
        <f t="shared" si="398"/>
        <v>0.57036068697443976</v>
      </c>
    </row>
    <row r="818" spans="2:35">
      <c r="B818" s="39">
        <f t="shared" si="399"/>
        <v>790</v>
      </c>
      <c r="C818" s="42">
        <f t="shared" si="400"/>
        <v>9.3776978417273256</v>
      </c>
      <c r="D818" s="10">
        <f t="shared" si="401"/>
        <v>0.52230215827270143</v>
      </c>
      <c r="E818" s="40">
        <f t="shared" si="402"/>
        <v>35.755395683454594</v>
      </c>
      <c r="F818" s="40">
        <f t="shared" si="403"/>
        <v>36.799999999999997</v>
      </c>
      <c r="G818" s="3">
        <f t="shared" si="404"/>
        <v>204.97841726618162</v>
      </c>
      <c r="H818" s="3">
        <f t="shared" si="405"/>
        <v>107.82541057508477</v>
      </c>
      <c r="I818">
        <f t="shared" si="390"/>
        <v>1.0782541057508477E-4</v>
      </c>
      <c r="J818" s="4">
        <f t="shared" si="406"/>
        <v>1015.6834397956078</v>
      </c>
      <c r="K818" s="40">
        <f t="shared" si="407"/>
        <v>9.4197038933446162</v>
      </c>
      <c r="L818" s="40">
        <f t="shared" si="391"/>
        <v>0</v>
      </c>
      <c r="M818" s="10">
        <f t="shared" si="408"/>
        <v>4.7591196441155379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13.586607835432337</v>
      </c>
      <c r="Q818" s="42">
        <f t="shared" si="410"/>
        <v>0.6921234435610959</v>
      </c>
      <c r="R818" s="4">
        <f t="shared" si="411"/>
        <v>12201.677660823818</v>
      </c>
      <c r="S818">
        <f t="shared" si="392"/>
        <v>1.2201677660823819E-5</v>
      </c>
      <c r="T818" s="41">
        <f t="shared" si="393"/>
        <v>3.1036134804650822E-4</v>
      </c>
      <c r="U818" s="42">
        <f t="shared" si="412"/>
        <v>2.189652064623138E-2</v>
      </c>
      <c r="V818" s="42">
        <f t="shared" si="413"/>
        <v>0.57307655341486941</v>
      </c>
      <c r="W818" s="42">
        <f t="shared" si="414"/>
        <v>0.57016313422668374</v>
      </c>
      <c r="X818" s="42">
        <f t="shared" si="415"/>
        <v>2.9134191881856619E-3</v>
      </c>
      <c r="Y818" s="42">
        <f t="shared" si="389"/>
        <v>4.6159062924478128E-3</v>
      </c>
      <c r="Z818" s="10">
        <f t="shared" si="416"/>
        <v>14.872684119660773</v>
      </c>
      <c r="AA818">
        <f t="shared" si="394"/>
        <v>4757499.9264114313</v>
      </c>
      <c r="AB818" s="10">
        <f t="shared" si="395"/>
        <v>4.7574999264114313</v>
      </c>
      <c r="AC818" s="10">
        <f t="shared" si="396"/>
        <v>4.6564999264114313</v>
      </c>
      <c r="AD818" s="3">
        <f t="shared" si="397"/>
        <v>675.34444182906907</v>
      </c>
      <c r="AI818" s="94">
        <f t="shared" si="398"/>
        <v>0.57016313422668374</v>
      </c>
    </row>
    <row r="819" spans="2:35">
      <c r="B819" s="39">
        <f t="shared" si="399"/>
        <v>791</v>
      </c>
      <c r="C819" s="42">
        <f t="shared" si="400"/>
        <v>9.3895683453244487</v>
      </c>
      <c r="D819" s="10">
        <f t="shared" si="401"/>
        <v>0.51043165467557827</v>
      </c>
      <c r="E819" s="40">
        <f t="shared" si="402"/>
        <v>35.779136690648841</v>
      </c>
      <c r="F819" s="40">
        <f t="shared" si="403"/>
        <v>36.799999999999997</v>
      </c>
      <c r="G819" s="3">
        <f t="shared" si="404"/>
        <v>204.88345323740464</v>
      </c>
      <c r="H819" s="3">
        <f t="shared" si="405"/>
        <v>107.82541057508477</v>
      </c>
      <c r="I819">
        <f t="shared" si="390"/>
        <v>1.0782541057508477E-4</v>
      </c>
      <c r="J819" s="4">
        <f t="shared" si="406"/>
        <v>1017.01728294771</v>
      </c>
      <c r="K819" s="40">
        <f t="shared" si="407"/>
        <v>9.4320742904985728</v>
      </c>
      <c r="L819" s="40">
        <f t="shared" si="391"/>
        <v>0</v>
      </c>
      <c r="M819" s="10">
        <f t="shared" si="408"/>
        <v>4.7574999264114313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13.585132588349721</v>
      </c>
      <c r="Q819" s="42">
        <f t="shared" si="410"/>
        <v>0.69299722992423407</v>
      </c>
      <c r="R819" s="4">
        <f t="shared" si="411"/>
        <v>11922.742379630257</v>
      </c>
      <c r="S819">
        <f t="shared" si="392"/>
        <v>1.1922742379630257E-5</v>
      </c>
      <c r="T819" s="41">
        <f t="shared" si="393"/>
        <v>3.1064028332770179E-4</v>
      </c>
      <c r="U819" s="42">
        <f t="shared" si="412"/>
        <v>2.1395957337365479E-2</v>
      </c>
      <c r="V819" s="42">
        <f t="shared" si="413"/>
        <v>0.5728669271836021</v>
      </c>
      <c r="W819" s="42">
        <f t="shared" si="414"/>
        <v>0.56996487754946368</v>
      </c>
      <c r="X819" s="42">
        <f t="shared" si="415"/>
        <v>2.9020496341384261E-3</v>
      </c>
      <c r="Y819" s="42">
        <f t="shared" si="389"/>
        <v>4.6184420638432731E-3</v>
      </c>
      <c r="Z819" s="10">
        <f t="shared" si="416"/>
        <v>14.867492439707728</v>
      </c>
      <c r="AA819">
        <f t="shared" si="394"/>
        <v>4755874.4594059596</v>
      </c>
      <c r="AB819" s="10">
        <f t="shared" si="395"/>
        <v>4.7558744594059599</v>
      </c>
      <c r="AC819" s="10">
        <f t="shared" si="396"/>
        <v>4.6548744594059599</v>
      </c>
      <c r="AD819" s="3">
        <f t="shared" si="397"/>
        <v>675.10869607048005</v>
      </c>
      <c r="AI819" s="94">
        <f t="shared" si="398"/>
        <v>0.56996487754946368</v>
      </c>
    </row>
    <row r="820" spans="2:35">
      <c r="B820" s="39">
        <f t="shared" si="399"/>
        <v>792</v>
      </c>
      <c r="C820" s="42">
        <f t="shared" si="400"/>
        <v>9.4014388489215719</v>
      </c>
      <c r="D820" s="10">
        <f t="shared" si="401"/>
        <v>0.49856115107845511</v>
      </c>
      <c r="E820" s="40">
        <f t="shared" si="402"/>
        <v>35.802877697843087</v>
      </c>
      <c r="F820" s="40">
        <f t="shared" si="403"/>
        <v>36.799999999999997</v>
      </c>
      <c r="G820" s="3">
        <f t="shared" si="404"/>
        <v>204.78848920862765</v>
      </c>
      <c r="H820" s="3">
        <f t="shared" si="405"/>
        <v>107.82541057508477</v>
      </c>
      <c r="I820">
        <f t="shared" si="390"/>
        <v>1.0782541057508477E-4</v>
      </c>
      <c r="J820" s="4">
        <f t="shared" si="406"/>
        <v>1018.3520114562635</v>
      </c>
      <c r="K820" s="40">
        <f t="shared" si="407"/>
        <v>9.4444528986711251</v>
      </c>
      <c r="L820" s="40">
        <f t="shared" si="391"/>
        <v>0</v>
      </c>
      <c r="M820" s="10">
        <f t="shared" si="408"/>
        <v>4.7558744594059599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13.583651760874465</v>
      </c>
      <c r="Q820" s="42">
        <f t="shared" si="410"/>
        <v>0.69387111154355785</v>
      </c>
      <c r="R820" s="4">
        <f t="shared" si="411"/>
        <v>11643.879121865541</v>
      </c>
      <c r="S820">
        <f t="shared" si="392"/>
        <v>1.164387912186554E-5</v>
      </c>
      <c r="T820" s="41">
        <f t="shared" si="393"/>
        <v>3.1091914658546647E-4</v>
      </c>
      <c r="U820" s="42">
        <f t="shared" si="412"/>
        <v>2.0895523278143802E-2</v>
      </c>
      <c r="V820" s="42">
        <f t="shared" si="413"/>
        <v>0.57265657974236739</v>
      </c>
      <c r="W820" s="42">
        <f t="shared" si="414"/>
        <v>0.56976591714629055</v>
      </c>
      <c r="X820" s="42">
        <f t="shared" si="415"/>
        <v>2.8906625960768428E-3</v>
      </c>
      <c r="Y820" s="42">
        <f t="shared" si="389"/>
        <v>4.6209681607536513E-3</v>
      </c>
      <c r="Z820" s="10">
        <f t="shared" si="416"/>
        <v>14.862282402037355</v>
      </c>
      <c r="AA820">
        <f t="shared" si="394"/>
        <v>4754243.2447688775</v>
      </c>
      <c r="AB820" s="10">
        <f t="shared" si="395"/>
        <v>4.7542432447688778</v>
      </c>
      <c r="AC820" s="10">
        <f t="shared" si="396"/>
        <v>4.6532432447688779</v>
      </c>
      <c r="AD820" s="3">
        <f t="shared" si="397"/>
        <v>674.87211671774878</v>
      </c>
      <c r="AI820" s="94">
        <f t="shared" si="398"/>
        <v>0.56976591714629055</v>
      </c>
    </row>
    <row r="821" spans="2:35">
      <c r="B821" s="39">
        <f t="shared" si="399"/>
        <v>793</v>
      </c>
      <c r="C821" s="42">
        <f t="shared" si="400"/>
        <v>9.4133093525186951</v>
      </c>
      <c r="D821" s="10">
        <f t="shared" si="401"/>
        <v>0.48669064748133195</v>
      </c>
      <c r="E821" s="40">
        <f t="shared" si="402"/>
        <v>35.826618705037333</v>
      </c>
      <c r="F821" s="40">
        <f t="shared" si="403"/>
        <v>36.799999999999997</v>
      </c>
      <c r="G821" s="3">
        <f t="shared" si="404"/>
        <v>204.69352517985067</v>
      </c>
      <c r="H821" s="3">
        <f t="shared" si="405"/>
        <v>107.82541057508477</v>
      </c>
      <c r="I821">
        <f t="shared" si="390"/>
        <v>1.0782541057508477E-4</v>
      </c>
      <c r="J821" s="4">
        <f t="shared" si="406"/>
        <v>1019.6876253212687</v>
      </c>
      <c r="K821" s="40">
        <f t="shared" si="407"/>
        <v>9.456839717862275</v>
      </c>
      <c r="L821" s="40">
        <f t="shared" si="391"/>
        <v>0</v>
      </c>
      <c r="M821" s="10">
        <f t="shared" si="408"/>
        <v>4.7542432447688778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13.582165350673673</v>
      </c>
      <c r="Q821" s="42">
        <f t="shared" si="410"/>
        <v>0.69474508879907215</v>
      </c>
      <c r="R821" s="4">
        <f t="shared" si="411"/>
        <v>11365.088139760719</v>
      </c>
      <c r="S821">
        <f t="shared" si="392"/>
        <v>1.1365088139760719E-5</v>
      </c>
      <c r="T821" s="41">
        <f t="shared" si="393"/>
        <v>3.111979375675713E-4</v>
      </c>
      <c r="U821" s="42">
        <f t="shared" si="412"/>
        <v>2.0395218921207596E-2</v>
      </c>
      <c r="V821" s="42">
        <f t="shared" si="413"/>
        <v>0.57244551134433852</v>
      </c>
      <c r="W821" s="42">
        <f t="shared" si="414"/>
        <v>0.56956625322154564</v>
      </c>
      <c r="X821" s="42">
        <f t="shared" si="415"/>
        <v>2.8792581227928826E-3</v>
      </c>
      <c r="Y821" s="42">
        <f t="shared" si="389"/>
        <v>4.6234845668657269E-3</v>
      </c>
      <c r="Z821" s="10">
        <f t="shared" si="416"/>
        <v>14.857054012004228</v>
      </c>
      <c r="AA821">
        <f t="shared" si="394"/>
        <v>4752606.2841766523</v>
      </c>
      <c r="AB821" s="10">
        <f t="shared" si="395"/>
        <v>4.7526062841766521</v>
      </c>
      <c r="AC821" s="10">
        <f t="shared" si="396"/>
        <v>4.6516062841766521</v>
      </c>
      <c r="AD821" s="3">
        <f t="shared" si="397"/>
        <v>674.63470401401776</v>
      </c>
      <c r="AI821" s="94">
        <f t="shared" si="398"/>
        <v>0.56956625322154564</v>
      </c>
    </row>
    <row r="822" spans="2:35">
      <c r="B822" s="39">
        <f t="shared" si="399"/>
        <v>794</v>
      </c>
      <c r="C822" s="42">
        <f t="shared" si="400"/>
        <v>9.4251798561158182</v>
      </c>
      <c r="D822" s="10">
        <f t="shared" si="401"/>
        <v>0.47482014388420879</v>
      </c>
      <c r="E822" s="40">
        <f t="shared" si="402"/>
        <v>35.85035971223158</v>
      </c>
      <c r="F822" s="40">
        <f t="shared" si="403"/>
        <v>36.799999999999997</v>
      </c>
      <c r="G822" s="3">
        <f t="shared" si="404"/>
        <v>204.59856115107368</v>
      </c>
      <c r="H822" s="3">
        <f t="shared" si="405"/>
        <v>107.82541057508477</v>
      </c>
      <c r="I822">
        <f t="shared" si="390"/>
        <v>1.0782541057508477E-4</v>
      </c>
      <c r="J822" s="4">
        <f t="shared" si="406"/>
        <v>1021.0241245427251</v>
      </c>
      <c r="K822" s="40">
        <f t="shared" si="407"/>
        <v>9.4692347480720205</v>
      </c>
      <c r="L822" s="40">
        <f t="shared" si="391"/>
        <v>0</v>
      </c>
      <c r="M822" s="10">
        <f t="shared" si="408"/>
        <v>4.7526062841766521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13.580673355404647</v>
      </c>
      <c r="Q822" s="42">
        <f t="shared" si="410"/>
        <v>0.69561916207117536</v>
      </c>
      <c r="R822" s="4">
        <f t="shared" si="411"/>
        <v>11086.36968554687</v>
      </c>
      <c r="S822">
        <f t="shared" si="392"/>
        <v>1.1086369685546869E-5</v>
      </c>
      <c r="T822" s="41">
        <f t="shared" si="393"/>
        <v>3.1147665602178516E-4</v>
      </c>
      <c r="U822" s="42">
        <f t="shared" si="412"/>
        <v>1.9895044719198132E-2</v>
      </c>
      <c r="V822" s="42">
        <f t="shared" si="413"/>
        <v>0.57223372224383373</v>
      </c>
      <c r="W822" s="42">
        <f t="shared" si="414"/>
        <v>0.56936588598043203</v>
      </c>
      <c r="X822" s="42">
        <f t="shared" si="415"/>
        <v>2.8678362634017018E-3</v>
      </c>
      <c r="Y822" s="42">
        <f t="shared" si="389"/>
        <v>4.6259912658923345E-3</v>
      </c>
      <c r="Z822" s="10">
        <f t="shared" si="416"/>
        <v>14.851807274984953</v>
      </c>
      <c r="AA822">
        <f t="shared" si="394"/>
        <v>4750963.5793126486</v>
      </c>
      <c r="AB822" s="10">
        <f t="shared" si="395"/>
        <v>4.750963579312649</v>
      </c>
      <c r="AC822" s="10">
        <f t="shared" si="396"/>
        <v>4.649963579312649</v>
      </c>
      <c r="AD822" s="3">
        <f t="shared" si="397"/>
        <v>674.3964582034298</v>
      </c>
      <c r="AI822" s="94">
        <f t="shared" si="398"/>
        <v>0.56936588598043203</v>
      </c>
    </row>
    <row r="823" spans="2:35">
      <c r="B823" s="39">
        <f t="shared" si="399"/>
        <v>795</v>
      </c>
      <c r="C823" s="42">
        <f t="shared" si="400"/>
        <v>9.4370503597129414</v>
      </c>
      <c r="D823" s="10">
        <f t="shared" si="401"/>
        <v>0.46294964028708563</v>
      </c>
      <c r="E823" s="40">
        <f t="shared" si="402"/>
        <v>35.874100719425826</v>
      </c>
      <c r="F823" s="40">
        <f t="shared" si="403"/>
        <v>36.799999999999997</v>
      </c>
      <c r="G823" s="3">
        <f t="shared" si="404"/>
        <v>204.5035971222967</v>
      </c>
      <c r="H823" s="3">
        <f t="shared" si="405"/>
        <v>107.82541057508477</v>
      </c>
      <c r="I823">
        <f t="shared" si="390"/>
        <v>1.0782541057508477E-4</v>
      </c>
      <c r="J823" s="4">
        <f t="shared" si="406"/>
        <v>1022.3615091206332</v>
      </c>
      <c r="K823" s="40">
        <f t="shared" si="407"/>
        <v>9.4816379893003653</v>
      </c>
      <c r="L823" s="40">
        <f t="shared" si="391"/>
        <v>0</v>
      </c>
      <c r="M823" s="10">
        <f t="shared" si="408"/>
        <v>4.750963579312649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13.579175772715052</v>
      </c>
      <c r="Q823" s="42">
        <f t="shared" si="410"/>
        <v>0.69649333174066108</v>
      </c>
      <c r="R823" s="4">
        <f t="shared" si="411"/>
        <v>10807.724011454971</v>
      </c>
      <c r="S823">
        <f t="shared" si="392"/>
        <v>1.0807724011454971E-5</v>
      </c>
      <c r="T823" s="41">
        <f t="shared" si="393"/>
        <v>3.1175530169587709E-4</v>
      </c>
      <c r="U823" s="42">
        <f t="shared" si="412"/>
        <v>1.9395001124756516E-2</v>
      </c>
      <c r="V823" s="42">
        <f t="shared" si="413"/>
        <v>0.57202121269637785</v>
      </c>
      <c r="W823" s="42">
        <f t="shared" si="414"/>
        <v>0.56916481562899679</v>
      </c>
      <c r="X823" s="42">
        <f t="shared" si="415"/>
        <v>2.8563970673810557E-3</v>
      </c>
      <c r="Y823" s="42">
        <f t="shared" si="389"/>
        <v>4.6284882415726473E-3</v>
      </c>
      <c r="Z823" s="10">
        <f t="shared" si="416"/>
        <v>14.846542196378815</v>
      </c>
      <c r="AA823">
        <f t="shared" si="394"/>
        <v>4749315.1318673333</v>
      </c>
      <c r="AB823" s="10">
        <f t="shared" si="395"/>
        <v>4.7493151318673332</v>
      </c>
      <c r="AC823" s="10">
        <f t="shared" si="396"/>
        <v>4.6483151318673332</v>
      </c>
      <c r="AD823" s="3">
        <f t="shared" si="397"/>
        <v>674.15737953115786</v>
      </c>
      <c r="AI823" s="94">
        <f t="shared" si="398"/>
        <v>0.56916481562899679</v>
      </c>
    </row>
    <row r="824" spans="2:35">
      <c r="B824" s="39">
        <f t="shared" si="399"/>
        <v>796</v>
      </c>
      <c r="C824" s="42">
        <f t="shared" si="400"/>
        <v>9.4489208633100645</v>
      </c>
      <c r="D824" s="10">
        <f t="shared" si="401"/>
        <v>0.45107913668996247</v>
      </c>
      <c r="E824" s="40">
        <f t="shared" si="402"/>
        <v>35.897841726620072</v>
      </c>
      <c r="F824" s="40">
        <f t="shared" si="403"/>
        <v>36.799999999999997</v>
      </c>
      <c r="G824" s="3">
        <f t="shared" si="404"/>
        <v>204.40863309351971</v>
      </c>
      <c r="H824" s="3">
        <f t="shared" si="405"/>
        <v>107.82541057508477</v>
      </c>
      <c r="I824">
        <f t="shared" si="390"/>
        <v>1.0782541057508477E-4</v>
      </c>
      <c r="J824" s="4">
        <f t="shared" si="406"/>
        <v>1023.6997790549926</v>
      </c>
      <c r="K824" s="40">
        <f t="shared" si="407"/>
        <v>9.4940494415473058</v>
      </c>
      <c r="L824" s="40">
        <f t="shared" si="391"/>
        <v>0</v>
      </c>
      <c r="M824" s="10">
        <f t="shared" si="408"/>
        <v>4.7493151318673332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13.577672600243066</v>
      </c>
      <c r="Q824" s="42">
        <f t="shared" si="410"/>
        <v>0.69736759818872018</v>
      </c>
      <c r="R824" s="4">
        <f t="shared" si="411"/>
        <v>10529.151369716137</v>
      </c>
      <c r="S824">
        <f t="shared" si="392"/>
        <v>1.0529151369716138E-5</v>
      </c>
      <c r="T824" s="41">
        <f t="shared" si="393"/>
        <v>3.120338743376159E-4</v>
      </c>
      <c r="U824" s="42">
        <f t="shared" si="412"/>
        <v>1.8895088590524092E-2</v>
      </c>
      <c r="V824" s="42">
        <f t="shared" si="413"/>
        <v>0.57180798295787816</v>
      </c>
      <c r="W824" s="42">
        <f t="shared" si="414"/>
        <v>0.5689630423741564</v>
      </c>
      <c r="X824" s="42">
        <f t="shared" si="415"/>
        <v>2.8449405837217556E-3</v>
      </c>
      <c r="Y824" s="42">
        <f t="shared" si="389"/>
        <v>4.6309754776717171E-3</v>
      </c>
      <c r="Z824" s="10">
        <f t="shared" si="416"/>
        <v>14.841258781606102</v>
      </c>
      <c r="AA824">
        <f t="shared" si="394"/>
        <v>4747660.9435377494</v>
      </c>
      <c r="AB824" s="10">
        <f t="shared" si="395"/>
        <v>4.747660943537749</v>
      </c>
      <c r="AC824" s="10">
        <f t="shared" si="396"/>
        <v>4.6466609435377491</v>
      </c>
      <c r="AD824" s="3">
        <f t="shared" si="397"/>
        <v>673.91746824332836</v>
      </c>
      <c r="AI824" s="94">
        <f t="shared" si="398"/>
        <v>0.5689630423741564</v>
      </c>
    </row>
    <row r="825" spans="2:35">
      <c r="B825" s="39">
        <f t="shared" si="399"/>
        <v>797</v>
      </c>
      <c r="C825" s="42">
        <f t="shared" si="400"/>
        <v>9.4607913669071877</v>
      </c>
      <c r="D825" s="10">
        <f t="shared" si="401"/>
        <v>0.43920863309283931</v>
      </c>
      <c r="E825" s="40">
        <f t="shared" si="402"/>
        <v>35.921582733814319</v>
      </c>
      <c r="F825" s="40">
        <f t="shared" si="403"/>
        <v>36.799999999999997</v>
      </c>
      <c r="G825" s="3">
        <f t="shared" si="404"/>
        <v>204.31366906474273</v>
      </c>
      <c r="H825" s="3">
        <f t="shared" si="405"/>
        <v>107.82541057508477</v>
      </c>
      <c r="I825">
        <f t="shared" si="390"/>
        <v>1.0782541057508477E-4</v>
      </c>
      <c r="J825" s="4">
        <f t="shared" si="406"/>
        <v>1025.0389343458037</v>
      </c>
      <c r="K825" s="40">
        <f t="shared" si="407"/>
        <v>9.5064691048128456</v>
      </c>
      <c r="L825" s="40">
        <f t="shared" si="391"/>
        <v>0</v>
      </c>
      <c r="M825" s="10">
        <f t="shared" si="408"/>
        <v>4.747660943537749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13.576163835616889</v>
      </c>
      <c r="Q825" s="42">
        <f t="shared" si="410"/>
        <v>0.6982419617969422</v>
      </c>
      <c r="R825" s="4">
        <f t="shared" si="411"/>
        <v>10250.652012561384</v>
      </c>
      <c r="S825">
        <f t="shared" si="392"/>
        <v>1.0250652012561384E-5</v>
      </c>
      <c r="T825" s="41">
        <f t="shared" si="393"/>
        <v>3.1231237369477063E-4</v>
      </c>
      <c r="U825" s="42">
        <f t="shared" si="412"/>
        <v>1.8395307569142032E-2</v>
      </c>
      <c r="V825" s="42">
        <f t="shared" si="413"/>
        <v>0.57159403328592873</v>
      </c>
      <c r="W825" s="42">
        <f t="shared" si="414"/>
        <v>0.56876056642363249</v>
      </c>
      <c r="X825" s="42">
        <f t="shared" si="415"/>
        <v>2.8334668622962411E-3</v>
      </c>
      <c r="Y825" s="42">
        <f t="shared" si="389"/>
        <v>4.6334529579812123E-3</v>
      </c>
      <c r="Z825" s="10">
        <f t="shared" si="416"/>
        <v>14.835957036110205</v>
      </c>
      <c r="AA825">
        <f t="shared" si="394"/>
        <v>4746001.0160281705</v>
      </c>
      <c r="AB825" s="10">
        <f t="shared" si="395"/>
        <v>4.7460010160281705</v>
      </c>
      <c r="AC825" s="10">
        <f t="shared" si="396"/>
        <v>4.6450010160281705</v>
      </c>
      <c r="AD825" s="3">
        <f t="shared" si="397"/>
        <v>673.67672458711684</v>
      </c>
      <c r="AI825" s="94">
        <f t="shared" si="398"/>
        <v>0.56876056642363249</v>
      </c>
    </row>
    <row r="826" spans="2:35">
      <c r="B826" s="39">
        <f t="shared" si="399"/>
        <v>798</v>
      </c>
      <c r="C826" s="42">
        <f t="shared" si="400"/>
        <v>9.4726618705043109</v>
      </c>
      <c r="D826" s="10">
        <f t="shared" si="401"/>
        <v>0.42733812949571615</v>
      </c>
      <c r="E826" s="40">
        <f t="shared" si="402"/>
        <v>35.945323741008565</v>
      </c>
      <c r="F826" s="40">
        <f t="shared" si="403"/>
        <v>36.799999999999997</v>
      </c>
      <c r="G826" s="3">
        <f t="shared" si="404"/>
        <v>204.21870503596574</v>
      </c>
      <c r="H826" s="3">
        <f t="shared" si="405"/>
        <v>107.82541057508477</v>
      </c>
      <c r="I826">
        <f t="shared" si="390"/>
        <v>1.0782541057508477E-4</v>
      </c>
      <c r="J826" s="4">
        <f t="shared" si="406"/>
        <v>1026.3789749930659</v>
      </c>
      <c r="K826" s="40">
        <f t="shared" si="407"/>
        <v>9.5188969790969793</v>
      </c>
      <c r="L826" s="40">
        <f t="shared" si="391"/>
        <v>0</v>
      </c>
      <c r="M826" s="10">
        <f t="shared" si="408"/>
        <v>4.7460010160281705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13.57464947645531</v>
      </c>
      <c r="Q826" s="42">
        <f t="shared" si="410"/>
        <v>0.69911642294731757</v>
      </c>
      <c r="R826" s="4">
        <f t="shared" si="411"/>
        <v>9972.2261922217931</v>
      </c>
      <c r="S826">
        <f t="shared" si="392"/>
        <v>9.9722261922217932E-6</v>
      </c>
      <c r="T826" s="41">
        <f t="shared" si="393"/>
        <v>3.1259079951511022E-4</v>
      </c>
      <c r="U826" s="42">
        <f t="shared" si="412"/>
        <v>1.789565851325162E-2</v>
      </c>
      <c r="V826" s="42">
        <f t="shared" si="413"/>
        <v>0.57137936393850308</v>
      </c>
      <c r="W826" s="42">
        <f t="shared" si="414"/>
        <v>0.56855738798603128</v>
      </c>
      <c r="X826" s="42">
        <f t="shared" si="415"/>
        <v>2.8219759524718002E-3</v>
      </c>
      <c r="Y826" s="42">
        <f t="shared" si="389"/>
        <v>4.6359206663189427E-3</v>
      </c>
      <c r="Z826" s="10">
        <f t="shared" si="416"/>
        <v>14.830636965355881</v>
      </c>
      <c r="AA826">
        <f t="shared" si="394"/>
        <v>4744335.351049562</v>
      </c>
      <c r="AB826" s="10">
        <f t="shared" si="395"/>
        <v>4.7443353510495623</v>
      </c>
      <c r="AC826" s="10">
        <f t="shared" si="396"/>
        <v>4.6433353510495623</v>
      </c>
      <c r="AD826" s="3">
        <f t="shared" si="397"/>
        <v>673.43514881066892</v>
      </c>
      <c r="AI826" s="94">
        <f t="shared" si="398"/>
        <v>0.56855738798603128</v>
      </c>
    </row>
    <row r="827" spans="2:35">
      <c r="B827" s="39">
        <f t="shared" si="399"/>
        <v>799</v>
      </c>
      <c r="C827" s="42">
        <f t="shared" si="400"/>
        <v>9.484532374101434</v>
      </c>
      <c r="D827" s="10">
        <f t="shared" si="401"/>
        <v>0.41546762589859298</v>
      </c>
      <c r="E827" s="40">
        <f t="shared" si="402"/>
        <v>35.969064748202811</v>
      </c>
      <c r="F827" s="40">
        <f t="shared" si="403"/>
        <v>36.799999999999997</v>
      </c>
      <c r="G827" s="3">
        <f t="shared" si="404"/>
        <v>204.12374100718876</v>
      </c>
      <c r="H827" s="3">
        <f t="shared" si="405"/>
        <v>107.82541057508477</v>
      </c>
      <c r="I827">
        <f t="shared" si="390"/>
        <v>1.0782541057508477E-4</v>
      </c>
      <c r="J827" s="4">
        <f t="shared" si="406"/>
        <v>1027.7199009967799</v>
      </c>
      <c r="K827" s="40">
        <f t="shared" si="407"/>
        <v>9.5313330643997123</v>
      </c>
      <c r="L827" s="40">
        <f t="shared" si="391"/>
        <v>0</v>
      </c>
      <c r="M827" s="10">
        <f t="shared" si="408"/>
        <v>4.7443353510495623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13.573129520367196</v>
      </c>
      <c r="Q827" s="42">
        <f t="shared" si="410"/>
        <v>0.69999098202223919</v>
      </c>
      <c r="R827" s="4">
        <f t="shared" si="411"/>
        <v>9693.8741609283352</v>
      </c>
      <c r="S827">
        <f t="shared" si="392"/>
        <v>9.6938741609283345E-6</v>
      </c>
      <c r="T827" s="41">
        <f t="shared" si="393"/>
        <v>3.128691515464037E-4</v>
      </c>
      <c r="U827" s="42">
        <f t="shared" si="412"/>
        <v>1.7396141875493945E-2</v>
      </c>
      <c r="V827" s="42">
        <f t="shared" si="413"/>
        <v>0.57116397517508122</v>
      </c>
      <c r="W827" s="42">
        <f t="shared" si="414"/>
        <v>0.5683535072707786</v>
      </c>
      <c r="X827" s="42">
        <f t="shared" si="415"/>
        <v>2.8104679043026159E-3</v>
      </c>
      <c r="Y827" s="42">
        <f t="shared" si="389"/>
        <v>4.6383785865294269E-3</v>
      </c>
      <c r="Z827" s="10">
        <f t="shared" si="416"/>
        <v>14.825298574830821</v>
      </c>
      <c r="AA827">
        <f t="shared" si="394"/>
        <v>4742663.9503200715</v>
      </c>
      <c r="AB827" s="10">
        <f t="shared" si="395"/>
        <v>4.7426639503200718</v>
      </c>
      <c r="AC827" s="10">
        <f t="shared" si="396"/>
        <v>4.6416639503200718</v>
      </c>
      <c r="AD827" s="3">
        <f t="shared" si="397"/>
        <v>673.19274116317206</v>
      </c>
      <c r="AI827" s="94">
        <f t="shared" si="398"/>
        <v>0.5683535072707786</v>
      </c>
    </row>
    <row r="828" spans="2:35">
      <c r="B828" s="39">
        <f t="shared" si="399"/>
        <v>800</v>
      </c>
      <c r="C828" s="42">
        <f t="shared" si="400"/>
        <v>9.4964028776985572</v>
      </c>
      <c r="D828" s="10">
        <f t="shared" si="401"/>
        <v>0.40359712230146982</v>
      </c>
      <c r="E828" s="40">
        <f t="shared" si="402"/>
        <v>35.992805755397058</v>
      </c>
      <c r="F828" s="40">
        <f t="shared" si="403"/>
        <v>36.799999999999997</v>
      </c>
      <c r="G828" s="3">
        <f t="shared" si="404"/>
        <v>204.02877697841177</v>
      </c>
      <c r="H828" s="3">
        <f t="shared" si="405"/>
        <v>107.82541057508477</v>
      </c>
      <c r="I828">
        <f t="shared" si="390"/>
        <v>1.0782541057508477E-4</v>
      </c>
      <c r="J828" s="4">
        <f t="shared" si="406"/>
        <v>1029.0617123569452</v>
      </c>
      <c r="K828" s="40">
        <f t="shared" si="407"/>
        <v>9.543777360721041</v>
      </c>
      <c r="L828" s="40">
        <f t="shared" si="391"/>
        <v>0</v>
      </c>
      <c r="M828" s="10">
        <f t="shared" si="408"/>
        <v>4.7426639503200718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13.571603964951926</v>
      </c>
      <c r="Q828" s="42">
        <f t="shared" si="410"/>
        <v>0.7008656394045043</v>
      </c>
      <c r="R828" s="4">
        <f t="shared" si="411"/>
        <v>9415.5961709121329</v>
      </c>
      <c r="S828">
        <f t="shared" si="392"/>
        <v>9.4155961709121338E-6</v>
      </c>
      <c r="T828" s="41">
        <f t="shared" si="393"/>
        <v>3.1314742953641989E-4</v>
      </c>
      <c r="U828" s="42">
        <f t="shared" si="412"/>
        <v>1.6896758108510365E-2</v>
      </c>
      <c r="V828" s="42">
        <f t="shared" si="413"/>
        <v>0.57094786725554247</v>
      </c>
      <c r="W828" s="42">
        <f t="shared" si="414"/>
        <v>0.568148924488179</v>
      </c>
      <c r="X828" s="42">
        <f t="shared" si="415"/>
        <v>2.798942767363477E-3</v>
      </c>
      <c r="Y828" s="42">
        <f t="shared" si="389"/>
        <v>4.6408267024834393E-3</v>
      </c>
      <c r="Z828" s="10">
        <f t="shared" si="416"/>
        <v>14.819941870043991</v>
      </c>
      <c r="AA828">
        <f t="shared" si="394"/>
        <v>4740986.815564502</v>
      </c>
      <c r="AB828" s="10">
        <f t="shared" si="395"/>
        <v>4.7409868155645016</v>
      </c>
      <c r="AC828" s="10">
        <f t="shared" si="396"/>
        <v>4.6399868155645017</v>
      </c>
      <c r="AD828" s="3">
        <f t="shared" si="397"/>
        <v>672.94950189477913</v>
      </c>
      <c r="AI828" s="94">
        <f t="shared" si="398"/>
        <v>0.568148924488179</v>
      </c>
    </row>
    <row r="829" spans="2:35">
      <c r="B829" s="39">
        <f t="shared" si="399"/>
        <v>801</v>
      </c>
      <c r="C829" s="42">
        <f t="shared" si="400"/>
        <v>9.5082733812956803</v>
      </c>
      <c r="D829" s="10">
        <f t="shared" si="401"/>
        <v>0.39172661870434666</v>
      </c>
      <c r="E829" s="40">
        <f t="shared" si="402"/>
        <v>36.016546762591304</v>
      </c>
      <c r="F829" s="40">
        <f t="shared" si="403"/>
        <v>36.799999999999997</v>
      </c>
      <c r="G829" s="3">
        <f t="shared" si="404"/>
        <v>203.93381294963478</v>
      </c>
      <c r="H829" s="3">
        <f t="shared" si="405"/>
        <v>107.82541057508477</v>
      </c>
      <c r="I829">
        <f t="shared" si="390"/>
        <v>1.0782541057508477E-4</v>
      </c>
      <c r="J829" s="4">
        <f t="shared" si="406"/>
        <v>1030.404409073562</v>
      </c>
      <c r="K829" s="40">
        <f t="shared" si="407"/>
        <v>9.5562298680609672</v>
      </c>
      <c r="L829" s="40">
        <f t="shared" si="391"/>
        <v>0</v>
      </c>
      <c r="M829" s="10">
        <f t="shared" si="408"/>
        <v>4.7409868155645016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13.570072807798862</v>
      </c>
      <c r="Q829" s="42">
        <f t="shared" si="410"/>
        <v>0.70174039547731637</v>
      </c>
      <c r="R829" s="4">
        <f t="shared" si="411"/>
        <v>9137.3924744041942</v>
      </c>
      <c r="S829">
        <f t="shared" si="392"/>
        <v>9.1373924744041935E-6</v>
      </c>
      <c r="T829" s="41">
        <f t="shared" si="393"/>
        <v>3.1342563323292783E-4</v>
      </c>
      <c r="U829" s="42">
        <f t="shared" si="412"/>
        <v>1.6397507664942045E-2</v>
      </c>
      <c r="V829" s="42">
        <f t="shared" si="413"/>
        <v>0.57073104044123657</v>
      </c>
      <c r="W829" s="42">
        <f t="shared" si="414"/>
        <v>0.56794363984935181</v>
      </c>
      <c r="X829" s="42">
        <f t="shared" si="415"/>
        <v>2.7874005918847589E-3</v>
      </c>
      <c r="Y829" s="42">
        <f t="shared" si="389"/>
        <v>4.6432649980785506E-3</v>
      </c>
      <c r="Z829" s="10">
        <f t="shared" si="416"/>
        <v>14.814566856527097</v>
      </c>
      <c r="AA829">
        <f t="shared" si="394"/>
        <v>4739303.9485147819</v>
      </c>
      <c r="AB829" s="10">
        <f t="shared" si="395"/>
        <v>4.7393039485147819</v>
      </c>
      <c r="AC829" s="10">
        <f t="shared" si="396"/>
        <v>4.6383039485147819</v>
      </c>
      <c r="AD829" s="3">
        <f t="shared" si="397"/>
        <v>672.70543125667609</v>
      </c>
      <c r="AI829" s="94">
        <f t="shared" si="398"/>
        <v>0.56794363984935181</v>
      </c>
    </row>
    <row r="830" spans="2:35">
      <c r="B830" s="39">
        <f t="shared" si="399"/>
        <v>802</v>
      </c>
      <c r="C830" s="42">
        <f t="shared" si="400"/>
        <v>9.5201438848928035</v>
      </c>
      <c r="D830" s="10">
        <f t="shared" si="401"/>
        <v>0.3798561151072235</v>
      </c>
      <c r="E830" s="40">
        <f t="shared" si="402"/>
        <v>36.04028776978555</v>
      </c>
      <c r="F830" s="40">
        <f t="shared" si="403"/>
        <v>36.799999999999997</v>
      </c>
      <c r="G830" s="3">
        <f t="shared" si="404"/>
        <v>203.8388489208578</v>
      </c>
      <c r="H830" s="3">
        <f t="shared" si="405"/>
        <v>107.82541057508477</v>
      </c>
      <c r="I830">
        <f t="shared" si="390"/>
        <v>1.0782541057508477E-4</v>
      </c>
      <c r="J830" s="4">
        <f t="shared" si="406"/>
        <v>1031.7479911466303</v>
      </c>
      <c r="K830" s="40">
        <f t="shared" si="407"/>
        <v>9.5686905864194909</v>
      </c>
      <c r="L830" s="40">
        <f t="shared" si="391"/>
        <v>0</v>
      </c>
      <c r="M830" s="10">
        <f t="shared" si="408"/>
        <v>4.7393039485147819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13.568536046487784</v>
      </c>
      <c r="Q830" s="42">
        <f t="shared" si="410"/>
        <v>0.70261525062428676</v>
      </c>
      <c r="R830" s="4">
        <f t="shared" si="411"/>
        <v>8859.2633236356032</v>
      </c>
      <c r="S830">
        <f t="shared" si="392"/>
        <v>8.8592633236356026E-6</v>
      </c>
      <c r="T830" s="41">
        <f t="shared" si="393"/>
        <v>3.1370376238369646E-4</v>
      </c>
      <c r="U830" s="42">
        <f t="shared" si="412"/>
        <v>1.5898390997430272E-2</v>
      </c>
      <c r="V830" s="42">
        <f t="shared" si="413"/>
        <v>0.57051349499423631</v>
      </c>
      <c r="W830" s="42">
        <f t="shared" si="414"/>
        <v>0.56773765356628858</v>
      </c>
      <c r="X830" s="42">
        <f t="shared" si="415"/>
        <v>2.7758414279477339E-3</v>
      </c>
      <c r="Y830" s="42">
        <f t="shared" si="389"/>
        <v>4.6456934572389639E-3</v>
      </c>
      <c r="Z830" s="10">
        <f t="shared" si="416"/>
        <v>14.809173539833854</v>
      </c>
      <c r="AA830">
        <f t="shared" si="394"/>
        <v>4737615.3509097267</v>
      </c>
      <c r="AB830" s="10">
        <f t="shared" si="395"/>
        <v>4.737615350909727</v>
      </c>
      <c r="AC830" s="10">
        <f t="shared" si="396"/>
        <v>4.636615350909727</v>
      </c>
      <c r="AD830" s="3">
        <f t="shared" si="397"/>
        <v>672.46052950104809</v>
      </c>
      <c r="AI830" s="94">
        <f t="shared" si="398"/>
        <v>0.56773765356628858</v>
      </c>
    </row>
    <row r="831" spans="2:35">
      <c r="B831" s="39">
        <f t="shared" si="399"/>
        <v>803</v>
      </c>
      <c r="C831" s="42">
        <f t="shared" si="400"/>
        <v>9.5320143884899267</v>
      </c>
      <c r="D831" s="10">
        <f t="shared" si="401"/>
        <v>0.36798561151010034</v>
      </c>
      <c r="E831" s="40">
        <f t="shared" si="402"/>
        <v>36.064028776979796</v>
      </c>
      <c r="F831" s="40">
        <f t="shared" si="403"/>
        <v>36.799999999999997</v>
      </c>
      <c r="G831" s="3">
        <f t="shared" si="404"/>
        <v>203.74388489208081</v>
      </c>
      <c r="H831" s="3">
        <f t="shared" si="405"/>
        <v>107.82541057508477</v>
      </c>
      <c r="I831">
        <f t="shared" si="390"/>
        <v>1.0782541057508477E-4</v>
      </c>
      <c r="J831" s="4">
        <f t="shared" si="406"/>
        <v>1033.09245857615</v>
      </c>
      <c r="K831" s="40">
        <f t="shared" si="407"/>
        <v>9.5811595157966103</v>
      </c>
      <c r="L831" s="40">
        <f t="shared" si="391"/>
        <v>0</v>
      </c>
      <c r="M831" s="10">
        <f t="shared" si="408"/>
        <v>4.737615350909727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13.566993678588636</v>
      </c>
      <c r="Q831" s="42">
        <f t="shared" si="410"/>
        <v>0.70349020522943684</v>
      </c>
      <c r="R831" s="4">
        <f t="shared" si="411"/>
        <v>8581.2089708373351</v>
      </c>
      <c r="S831">
        <f t="shared" si="392"/>
        <v>8.5812089708373347E-6</v>
      </c>
      <c r="T831" s="41">
        <f t="shared" si="393"/>
        <v>3.1398181673649469E-4</v>
      </c>
      <c r="U831" s="42">
        <f t="shared" si="412"/>
        <v>1.5399408558616138E-2</v>
      </c>
      <c r="V831" s="42">
        <f t="shared" si="413"/>
        <v>0.57029523117778735</v>
      </c>
      <c r="W831" s="42">
        <f t="shared" si="414"/>
        <v>0.56753096585182372</v>
      </c>
      <c r="X831" s="42">
        <f t="shared" si="415"/>
        <v>2.7642653259636329E-3</v>
      </c>
      <c r="Y831" s="42">
        <f t="shared" si="389"/>
        <v>4.6481120639157722E-3</v>
      </c>
      <c r="Z831" s="10">
        <f t="shared" si="416"/>
        <v>14.803761925540554</v>
      </c>
      <c r="AA831">
        <f t="shared" si="394"/>
        <v>4735921.0244952226</v>
      </c>
      <c r="AB831" s="10">
        <f t="shared" si="395"/>
        <v>4.735921024495223</v>
      </c>
      <c r="AC831" s="10">
        <f t="shared" si="396"/>
        <v>4.634921024495223</v>
      </c>
      <c r="AD831" s="3">
        <f t="shared" si="397"/>
        <v>672.21479688110549</v>
      </c>
      <c r="AI831" s="94">
        <f t="shared" si="398"/>
        <v>0.56753096585182372</v>
      </c>
    </row>
    <row r="832" spans="2:35">
      <c r="B832" s="39">
        <f t="shared" si="399"/>
        <v>804</v>
      </c>
      <c r="C832" s="42">
        <f t="shared" si="400"/>
        <v>9.5438848920870498</v>
      </c>
      <c r="D832" s="10">
        <f t="shared" si="401"/>
        <v>0.35611510791297718</v>
      </c>
      <c r="E832" s="40">
        <f t="shared" si="402"/>
        <v>36.087769784174043</v>
      </c>
      <c r="F832" s="40">
        <f t="shared" si="403"/>
        <v>36.799999999999997</v>
      </c>
      <c r="G832" s="3">
        <f t="shared" si="404"/>
        <v>203.64892086330383</v>
      </c>
      <c r="H832" s="3">
        <f t="shared" si="405"/>
        <v>107.82541057508477</v>
      </c>
      <c r="I832">
        <f t="shared" si="390"/>
        <v>1.0782541057508477E-4</v>
      </c>
      <c r="J832" s="4">
        <f t="shared" si="406"/>
        <v>1034.4378113621212</v>
      </c>
      <c r="K832" s="40">
        <f t="shared" si="407"/>
        <v>9.593636656192329</v>
      </c>
      <c r="L832" s="40">
        <f t="shared" si="391"/>
        <v>0</v>
      </c>
      <c r="M832" s="10">
        <f t="shared" si="408"/>
        <v>4.735921024495223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13.56544570166167</v>
      </c>
      <c r="Q832" s="42">
        <f t="shared" si="410"/>
        <v>0.70436525967719965</v>
      </c>
      <c r="R832" s="4">
        <f t="shared" si="411"/>
        <v>8303.2296682405067</v>
      </c>
      <c r="S832">
        <f t="shared" si="392"/>
        <v>8.3032296682405074E-6</v>
      </c>
      <c r="T832" s="41">
        <f t="shared" si="393"/>
        <v>3.1425979603909152E-4</v>
      </c>
      <c r="U832" s="42">
        <f t="shared" si="412"/>
        <v>1.4900560801141001E-2</v>
      </c>
      <c r="V832" s="42">
        <f t="shared" si="413"/>
        <v>0.57007624925569345</v>
      </c>
      <c r="W832" s="42">
        <f t="shared" si="414"/>
        <v>0.5673235769196574</v>
      </c>
      <c r="X832" s="42">
        <f t="shared" si="415"/>
        <v>2.7526723360360439E-3</v>
      </c>
      <c r="Y832" s="42">
        <f t="shared" si="389"/>
        <v>4.650520802086654E-3</v>
      </c>
      <c r="Z832" s="10">
        <f t="shared" si="416"/>
        <v>14.798332019244882</v>
      </c>
      <c r="AA832">
        <f t="shared" si="394"/>
        <v>4734220.9710238529</v>
      </c>
      <c r="AB832" s="10">
        <f t="shared" si="395"/>
        <v>4.734220971023853</v>
      </c>
      <c r="AC832" s="10">
        <f t="shared" si="396"/>
        <v>4.633220971023853</v>
      </c>
      <c r="AD832" s="3">
        <f t="shared" si="397"/>
        <v>671.96823365103012</v>
      </c>
      <c r="AI832" s="94">
        <f t="shared" si="398"/>
        <v>0.5673235769196574</v>
      </c>
    </row>
    <row r="833" spans="2:35">
      <c r="B833" s="39">
        <f t="shared" si="399"/>
        <v>805</v>
      </c>
      <c r="C833" s="42">
        <f t="shared" si="400"/>
        <v>9.555755395684173</v>
      </c>
      <c r="D833" s="10">
        <f t="shared" si="401"/>
        <v>0.34424460431585402</v>
      </c>
      <c r="E833" s="40">
        <f t="shared" si="402"/>
        <v>36.111510791368289</v>
      </c>
      <c r="F833" s="40">
        <f t="shared" si="403"/>
        <v>36.799999999999997</v>
      </c>
      <c r="G833" s="3">
        <f t="shared" si="404"/>
        <v>203.55395683452684</v>
      </c>
      <c r="H833" s="3">
        <f t="shared" si="405"/>
        <v>107.82541057508477</v>
      </c>
      <c r="I833">
        <f t="shared" si="390"/>
        <v>1.0782541057508477E-4</v>
      </c>
      <c r="J833" s="4">
        <f t="shared" si="406"/>
        <v>1035.7840495045439</v>
      </c>
      <c r="K833" s="40">
        <f t="shared" si="407"/>
        <v>9.6061220076066434</v>
      </c>
      <c r="L833" s="40">
        <f t="shared" si="391"/>
        <v>0</v>
      </c>
      <c r="M833" s="10">
        <f t="shared" si="408"/>
        <v>4.734220971023853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13.563892113257079</v>
      </c>
      <c r="Q833" s="42">
        <f t="shared" si="410"/>
        <v>0.70524041435242157</v>
      </c>
      <c r="R833" s="4">
        <f t="shared" si="411"/>
        <v>8025.3256680761287</v>
      </c>
      <c r="S833">
        <f t="shared" si="392"/>
        <v>8.0253256680761284E-6</v>
      </c>
      <c r="T833" s="41">
        <f t="shared" si="393"/>
        <v>3.1453770003925593E-4</v>
      </c>
      <c r="U833" s="42">
        <f t="shared" si="412"/>
        <v>1.4401848177646016E-2</v>
      </c>
      <c r="V833" s="42">
        <f t="shared" si="413"/>
        <v>0.56985654949340314</v>
      </c>
      <c r="W833" s="42">
        <f t="shared" si="414"/>
        <v>0.56711548698430891</v>
      </c>
      <c r="X833" s="42">
        <f t="shared" si="415"/>
        <v>2.7410625090942276E-3</v>
      </c>
      <c r="Y833" s="42">
        <f t="shared" si="389"/>
        <v>4.6529196557565638E-3</v>
      </c>
      <c r="Z833" s="10">
        <f t="shared" si="416"/>
        <v>14.792883826567866</v>
      </c>
      <c r="AA833">
        <f t="shared" si="394"/>
        <v>4732515.1922555091</v>
      </c>
      <c r="AB833" s="10">
        <f t="shared" si="395"/>
        <v>4.7325151922555087</v>
      </c>
      <c r="AC833" s="10">
        <f t="shared" si="396"/>
        <v>4.6315151922555087</v>
      </c>
      <c r="AD833" s="3">
        <f t="shared" si="397"/>
        <v>671.72084006606372</v>
      </c>
      <c r="AI833" s="94">
        <f t="shared" si="398"/>
        <v>0.56711548698430891</v>
      </c>
    </row>
    <row r="834" spans="2:35">
      <c r="B834" s="39">
        <f t="shared" si="399"/>
        <v>806</v>
      </c>
      <c r="C834" s="42">
        <f t="shared" si="400"/>
        <v>9.5676258992812961</v>
      </c>
      <c r="D834" s="10">
        <f t="shared" si="401"/>
        <v>0.33237410071873086</v>
      </c>
      <c r="E834" s="40">
        <f t="shared" si="402"/>
        <v>36.135251798562535</v>
      </c>
      <c r="F834" s="40">
        <f t="shared" si="403"/>
        <v>36.799999999999997</v>
      </c>
      <c r="G834" s="3">
        <f t="shared" si="404"/>
        <v>203.45899280574986</v>
      </c>
      <c r="H834" s="3">
        <f t="shared" si="405"/>
        <v>107.82541057508477</v>
      </c>
      <c r="I834">
        <f t="shared" si="390"/>
        <v>1.0782541057508477E-4</v>
      </c>
      <c r="J834" s="4">
        <f t="shared" si="406"/>
        <v>1037.1311730034181</v>
      </c>
      <c r="K834" s="40">
        <f t="shared" si="407"/>
        <v>9.6186155700395553</v>
      </c>
      <c r="L834" s="40">
        <f t="shared" si="391"/>
        <v>0</v>
      </c>
      <c r="M834" s="10">
        <f t="shared" si="408"/>
        <v>4.7325151922555087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13.562332910915543</v>
      </c>
      <c r="Q834" s="42">
        <f t="shared" si="410"/>
        <v>0.70611566964036465</v>
      </c>
      <c r="R834" s="4">
        <f t="shared" si="411"/>
        <v>7747.4972225752499</v>
      </c>
      <c r="S834">
        <f t="shared" si="392"/>
        <v>7.7474972225752491E-6</v>
      </c>
      <c r="T834" s="41">
        <f t="shared" si="393"/>
        <v>3.148155284847568E-4</v>
      </c>
      <c r="U834" s="42">
        <f t="shared" si="412"/>
        <v>1.3903271140772415E-2</v>
      </c>
      <c r="V834" s="42">
        <f t="shared" si="413"/>
        <v>0.56963613215670916</v>
      </c>
      <c r="W834" s="42">
        <f t="shared" si="414"/>
        <v>0.56690669626119272</v>
      </c>
      <c r="X834" s="42">
        <f t="shared" si="415"/>
        <v>2.7294358955164411E-3</v>
      </c>
      <c r="Y834" s="42">
        <f t="shared" si="389"/>
        <v>4.6553086089572166E-3</v>
      </c>
      <c r="Z834" s="10">
        <f t="shared" si="416"/>
        <v>14.787417353152019</v>
      </c>
      <c r="AA834">
        <f t="shared" si="394"/>
        <v>4730803.6899568103</v>
      </c>
      <c r="AB834" s="10">
        <f t="shared" si="395"/>
        <v>4.7308036899568107</v>
      </c>
      <c r="AC834" s="10">
        <f t="shared" si="396"/>
        <v>4.6298036899568107</v>
      </c>
      <c r="AD834" s="3">
        <f t="shared" si="397"/>
        <v>671.47261638242355</v>
      </c>
      <c r="AI834" s="94">
        <f t="shared" si="398"/>
        <v>0.56690669626119272</v>
      </c>
    </row>
    <row r="835" spans="2:35">
      <c r="B835" s="39">
        <f t="shared" si="399"/>
        <v>807</v>
      </c>
      <c r="C835" s="42">
        <f t="shared" si="400"/>
        <v>9.5794964028784193</v>
      </c>
      <c r="D835" s="10">
        <f t="shared" si="401"/>
        <v>0.3205035971216077</v>
      </c>
      <c r="E835" s="40">
        <f t="shared" si="402"/>
        <v>36.158992805756782</v>
      </c>
      <c r="F835" s="40">
        <f t="shared" si="403"/>
        <v>36.799999999999997</v>
      </c>
      <c r="G835" s="3">
        <f t="shared" si="404"/>
        <v>203.36402877697287</v>
      </c>
      <c r="H835" s="3">
        <f t="shared" si="405"/>
        <v>107.82541057508477</v>
      </c>
      <c r="I835">
        <f t="shared" si="390"/>
        <v>1.0782541057508477E-4</v>
      </c>
      <c r="J835" s="4">
        <f t="shared" si="406"/>
        <v>1038.4791818587437</v>
      </c>
      <c r="K835" s="40">
        <f t="shared" si="407"/>
        <v>9.6311173434910629</v>
      </c>
      <c r="L835" s="40">
        <f t="shared" si="391"/>
        <v>0</v>
      </c>
      <c r="M835" s="10">
        <f t="shared" si="408"/>
        <v>4.7308036899568107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13.56076809216767</v>
      </c>
      <c r="Q835" s="42">
        <f t="shared" si="410"/>
        <v>0.70699102592670804</v>
      </c>
      <c r="R835" s="4">
        <f t="shared" si="411"/>
        <v>7469.7445839689153</v>
      </c>
      <c r="S835">
        <f t="shared" si="392"/>
        <v>7.4697445839689153E-6</v>
      </c>
      <c r="T835" s="41">
        <f t="shared" si="393"/>
        <v>3.150932811233631E-4</v>
      </c>
      <c r="U835" s="42">
        <f t="shared" si="412"/>
        <v>1.3404830143161416E-2</v>
      </c>
      <c r="V835" s="42">
        <f t="shared" si="413"/>
        <v>0.56941499751275959</v>
      </c>
      <c r="W835" s="42">
        <f t="shared" si="414"/>
        <v>0.56669720496654663</v>
      </c>
      <c r="X835" s="42">
        <f t="shared" si="415"/>
        <v>2.7177925462129604E-3</v>
      </c>
      <c r="Y835" s="42">
        <f t="shared" si="389"/>
        <v>4.6576876457475212E-3</v>
      </c>
      <c r="Z835" s="10">
        <f t="shared" si="416"/>
        <v>14.781932604662478</v>
      </c>
      <c r="AA835">
        <f t="shared" si="394"/>
        <v>4729086.4659014577</v>
      </c>
      <c r="AB835" s="10">
        <f t="shared" si="395"/>
        <v>4.7290864659014575</v>
      </c>
      <c r="AC835" s="10">
        <f t="shared" si="396"/>
        <v>4.6280864659014576</v>
      </c>
      <c r="AD835" s="3">
        <f t="shared" si="397"/>
        <v>671.2235628573543</v>
      </c>
      <c r="AI835" s="94">
        <f t="shared" si="398"/>
        <v>0.56669720496654663</v>
      </c>
    </row>
    <row r="836" spans="2:35">
      <c r="B836" s="39">
        <f t="shared" si="399"/>
        <v>808</v>
      </c>
      <c r="C836" s="42">
        <f t="shared" si="400"/>
        <v>9.5913669064755425</v>
      </c>
      <c r="D836" s="10">
        <f t="shared" si="401"/>
        <v>0.30863309352448454</v>
      </c>
      <c r="E836" s="40">
        <f t="shared" si="402"/>
        <v>36.182733812951028</v>
      </c>
      <c r="F836" s="40">
        <f t="shared" si="403"/>
        <v>36.799999999999997</v>
      </c>
      <c r="G836" s="3">
        <f t="shared" si="404"/>
        <v>203.26906474819589</v>
      </c>
      <c r="H836" s="3">
        <f t="shared" si="405"/>
        <v>107.82541057508477</v>
      </c>
      <c r="I836">
        <f t="shared" si="390"/>
        <v>1.0782541057508477E-4</v>
      </c>
      <c r="J836" s="4">
        <f t="shared" si="406"/>
        <v>1039.8280760705206</v>
      </c>
      <c r="K836" s="40">
        <f t="shared" si="407"/>
        <v>9.6436273279611679</v>
      </c>
      <c r="L836" s="40">
        <f t="shared" si="391"/>
        <v>0</v>
      </c>
      <c r="M836" s="10">
        <f t="shared" si="408"/>
        <v>4.7290864659014575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13.559197654534291</v>
      </c>
      <c r="Q836" s="42">
        <f t="shared" si="410"/>
        <v>0.70786648359754989</v>
      </c>
      <c r="R836" s="4">
        <f t="shared" si="411"/>
        <v>7192.0680044882065</v>
      </c>
      <c r="S836">
        <f t="shared" si="392"/>
        <v>7.1920680044882066E-6</v>
      </c>
      <c r="T836" s="41">
        <f t="shared" si="393"/>
        <v>3.1537095770284383E-4</v>
      </c>
      <c r="U836" s="42">
        <f t="shared" si="412"/>
        <v>1.290652563745431E-2</v>
      </c>
      <c r="V836" s="42">
        <f t="shared" si="413"/>
        <v>0.56919314582957581</v>
      </c>
      <c r="W836" s="42">
        <f t="shared" si="414"/>
        <v>0.56648701331747509</v>
      </c>
      <c r="X836" s="42">
        <f t="shared" si="415"/>
        <v>2.7061325121007229E-3</v>
      </c>
      <c r="Y836" s="42">
        <f t="shared" si="389"/>
        <v>4.6600567502135546E-3</v>
      </c>
      <c r="Z836" s="10">
        <f t="shared" si="416"/>
        <v>14.776429586786687</v>
      </c>
      <c r="AA836">
        <f t="shared" si="394"/>
        <v>4727363.5218701391</v>
      </c>
      <c r="AB836" s="10">
        <f t="shared" si="395"/>
        <v>4.7273635218701386</v>
      </c>
      <c r="AC836" s="10">
        <f t="shared" si="396"/>
        <v>4.6263635218701387</v>
      </c>
      <c r="AD836" s="3">
        <f t="shared" si="397"/>
        <v>670.97367974911367</v>
      </c>
      <c r="AI836" s="94">
        <f t="shared" si="398"/>
        <v>0.56648701331747509</v>
      </c>
    </row>
    <row r="837" spans="2:35">
      <c r="B837" s="39">
        <f t="shared" si="399"/>
        <v>809</v>
      </c>
      <c r="C837" s="42">
        <f t="shared" si="400"/>
        <v>9.6032374100726656</v>
      </c>
      <c r="D837" s="10">
        <f t="shared" si="401"/>
        <v>0.29676258992736138</v>
      </c>
      <c r="E837" s="40">
        <f t="shared" si="402"/>
        <v>36.206474820145274</v>
      </c>
      <c r="F837" s="40">
        <f t="shared" si="403"/>
        <v>36.799999999999997</v>
      </c>
      <c r="G837" s="3">
        <f t="shared" si="404"/>
        <v>203.1741007194189</v>
      </c>
      <c r="H837" s="3">
        <f t="shared" si="405"/>
        <v>107.82541057508477</v>
      </c>
      <c r="I837">
        <f t="shared" si="390"/>
        <v>1.0782541057508477E-4</v>
      </c>
      <c r="J837" s="4">
        <f t="shared" si="406"/>
        <v>1041.1778556387492</v>
      </c>
      <c r="K837" s="40">
        <f t="shared" si="407"/>
        <v>9.6561455234498705</v>
      </c>
      <c r="L837" s="40">
        <f t="shared" si="391"/>
        <v>0</v>
      </c>
      <c r="M837" s="10">
        <f t="shared" si="408"/>
        <v>4.7273635218701386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13.557621595526353</v>
      </c>
      <c r="Q837" s="42">
        <f t="shared" si="410"/>
        <v>0.70874204303940957</v>
      </c>
      <c r="R837" s="4">
        <f t="shared" si="411"/>
        <v>6914.4677363641376</v>
      </c>
      <c r="S837">
        <f t="shared" si="392"/>
        <v>6.9144677363641372E-6</v>
      </c>
      <c r="T837" s="41">
        <f t="shared" si="393"/>
        <v>3.156485579709679E-4</v>
      </c>
      <c r="U837" s="42">
        <f t="shared" si="412"/>
        <v>1.2408358076292264E-2</v>
      </c>
      <c r="V837" s="42">
        <f t="shared" si="413"/>
        <v>0.56897057737615153</v>
      </c>
      <c r="W837" s="42">
        <f t="shared" si="414"/>
        <v>0.56627612153193785</v>
      </c>
      <c r="X837" s="42">
        <f t="shared" si="415"/>
        <v>2.6944558442136834E-3</v>
      </c>
      <c r="Y837" s="42">
        <f t="shared" si="389"/>
        <v>4.6624159064686298E-3</v>
      </c>
      <c r="Z837" s="10">
        <f t="shared" si="416"/>
        <v>14.770908305234395</v>
      </c>
      <c r="AA837">
        <f t="shared" si="394"/>
        <v>4725634.8596505234</v>
      </c>
      <c r="AB837" s="10">
        <f t="shared" si="395"/>
        <v>4.7256348596505235</v>
      </c>
      <c r="AC837" s="10">
        <f t="shared" si="396"/>
        <v>4.6246348596505236</v>
      </c>
      <c r="AD837" s="3">
        <f t="shared" si="397"/>
        <v>670.72296731697224</v>
      </c>
      <c r="AI837" s="94">
        <f t="shared" si="398"/>
        <v>0.56627612153193785</v>
      </c>
    </row>
    <row r="838" spans="2:35">
      <c r="B838" s="39">
        <f t="shared" si="399"/>
        <v>810</v>
      </c>
      <c r="C838" s="42">
        <f t="shared" si="400"/>
        <v>9.6151079136697888</v>
      </c>
      <c r="D838" s="10">
        <f t="shared" si="401"/>
        <v>0.28489208633023821</v>
      </c>
      <c r="E838" s="40">
        <f t="shared" si="402"/>
        <v>36.230215827339521</v>
      </c>
      <c r="F838" s="40">
        <f t="shared" si="403"/>
        <v>36.799999999999997</v>
      </c>
      <c r="G838" s="3">
        <f t="shared" si="404"/>
        <v>203.07913669064192</v>
      </c>
      <c r="H838" s="3">
        <f t="shared" si="405"/>
        <v>107.82541057508477</v>
      </c>
      <c r="I838">
        <f t="shared" si="390"/>
        <v>1.0782541057508477E-4</v>
      </c>
      <c r="J838" s="4">
        <f t="shared" si="406"/>
        <v>1042.5285205634291</v>
      </c>
      <c r="K838" s="40">
        <f t="shared" si="407"/>
        <v>9.6686719299571688</v>
      </c>
      <c r="L838" s="40">
        <f t="shared" si="391"/>
        <v>0</v>
      </c>
      <c r="M838" s="10">
        <f t="shared" si="408"/>
        <v>4.7256348596505235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13.556039912644895</v>
      </c>
      <c r="Q838" s="42">
        <f t="shared" si="410"/>
        <v>0.70961770463922902</v>
      </c>
      <c r="R838" s="4">
        <f t="shared" si="411"/>
        <v>6636.9440318277502</v>
      </c>
      <c r="S838">
        <f t="shared" si="392"/>
        <v>6.6369440318277503E-6</v>
      </c>
      <c r="T838" s="41">
        <f t="shared" si="393"/>
        <v>3.1592608167550426E-4</v>
      </c>
      <c r="U838" s="42">
        <f t="shared" si="412"/>
        <v>1.1910327912316488E-2</v>
      </c>
      <c r="V838" s="42">
        <f t="shared" si="413"/>
        <v>0.56874729242262811</v>
      </c>
      <c r="W838" s="42">
        <f t="shared" si="414"/>
        <v>0.56606452982874911</v>
      </c>
      <c r="X838" s="42">
        <f t="shared" si="415"/>
        <v>2.6827625938790067E-3</v>
      </c>
      <c r="Y838" s="42">
        <f t="shared" si="389"/>
        <v>4.6647650986535215E-3</v>
      </c>
      <c r="Z838" s="10">
        <f t="shared" si="416"/>
        <v>14.765368765738122</v>
      </c>
      <c r="AA838">
        <f t="shared" si="394"/>
        <v>4723900.4810374081</v>
      </c>
      <c r="AB838" s="10">
        <f t="shared" si="395"/>
        <v>4.7239004810374077</v>
      </c>
      <c r="AC838" s="10">
        <f t="shared" si="396"/>
        <v>4.6229004810374077</v>
      </c>
      <c r="AD838" s="3">
        <f t="shared" si="397"/>
        <v>670.47142582123399</v>
      </c>
      <c r="AI838" s="94">
        <f t="shared" si="398"/>
        <v>0.56606452982874911</v>
      </c>
    </row>
    <row r="839" spans="2:35">
      <c r="B839" s="39">
        <f t="shared" si="399"/>
        <v>811</v>
      </c>
      <c r="C839" s="42">
        <f t="shared" si="400"/>
        <v>9.6269784172669119</v>
      </c>
      <c r="D839" s="10">
        <f t="shared" si="401"/>
        <v>0.27302158273311505</v>
      </c>
      <c r="E839" s="40">
        <f t="shared" si="402"/>
        <v>36.253956834533767</v>
      </c>
      <c r="F839" s="40">
        <f t="shared" si="403"/>
        <v>36.799999999999997</v>
      </c>
      <c r="G839" s="3">
        <f t="shared" si="404"/>
        <v>202.98417266186493</v>
      </c>
      <c r="H839" s="3">
        <f t="shared" si="405"/>
        <v>107.82541057508477</v>
      </c>
      <c r="I839">
        <f t="shared" si="390"/>
        <v>1.0782541057508477E-4</v>
      </c>
      <c r="J839" s="4">
        <f t="shared" si="406"/>
        <v>1043.8800708445608</v>
      </c>
      <c r="K839" s="40">
        <f t="shared" si="407"/>
        <v>9.6812065474830682</v>
      </c>
      <c r="L839" s="40">
        <f t="shared" si="391"/>
        <v>0</v>
      </c>
      <c r="M839" s="10">
        <f t="shared" si="408"/>
        <v>4.7239004810374077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13.554452603381153</v>
      </c>
      <c r="Q839" s="42">
        <f t="shared" si="410"/>
        <v>0.71049346878437514</v>
      </c>
      <c r="R839" s="4">
        <f t="shared" si="411"/>
        <v>6359.4971431100948</v>
      </c>
      <c r="S839">
        <f t="shared" si="392"/>
        <v>6.359497143110095E-6</v>
      </c>
      <c r="T839" s="41">
        <f t="shared" si="393"/>
        <v>3.1620352856422194E-4</v>
      </c>
      <c r="U839" s="42">
        <f t="shared" si="412"/>
        <v>1.141243559816822E-2</v>
      </c>
      <c r="V839" s="42">
        <f t="shared" si="413"/>
        <v>0.56852329123978484</v>
      </c>
      <c r="W839" s="42">
        <f t="shared" si="414"/>
        <v>0.56585223842759569</v>
      </c>
      <c r="X839" s="42">
        <f t="shared" si="415"/>
        <v>2.6710528121891564E-3</v>
      </c>
      <c r="Y839" s="42">
        <f t="shared" si="389"/>
        <v>4.6671043109362282E-3</v>
      </c>
      <c r="Z839" s="10">
        <f t="shared" si="416"/>
        <v>14.75981097405219</v>
      </c>
      <c r="AA839">
        <f t="shared" si="394"/>
        <v>4722160.3878324199</v>
      </c>
      <c r="AB839" s="10">
        <f t="shared" si="395"/>
        <v>4.7221603878324201</v>
      </c>
      <c r="AC839" s="10">
        <f t="shared" si="396"/>
        <v>4.6211603878324201</v>
      </c>
      <c r="AD839" s="3">
        <f t="shared" si="397"/>
        <v>670.21905552319356</v>
      </c>
      <c r="AI839" s="94">
        <f t="shared" si="398"/>
        <v>0.56585223842759569</v>
      </c>
    </row>
    <row r="840" spans="2:35">
      <c r="B840" s="39">
        <f t="shared" si="399"/>
        <v>812</v>
      </c>
      <c r="C840" s="42">
        <f t="shared" si="400"/>
        <v>9.6388489208640351</v>
      </c>
      <c r="D840" s="10">
        <f t="shared" si="401"/>
        <v>0.26115107913599189</v>
      </c>
      <c r="E840" s="40">
        <f t="shared" si="402"/>
        <v>36.277697841728013</v>
      </c>
      <c r="F840" s="40">
        <f t="shared" si="403"/>
        <v>36.799999999999997</v>
      </c>
      <c r="G840" s="3">
        <f t="shared" si="404"/>
        <v>202.88920863308795</v>
      </c>
      <c r="H840" s="3">
        <f t="shared" si="405"/>
        <v>107.82541057508477</v>
      </c>
      <c r="I840">
        <f t="shared" si="390"/>
        <v>1.0782541057508477E-4</v>
      </c>
      <c r="J840" s="4">
        <f t="shared" si="406"/>
        <v>1045.2325064821437</v>
      </c>
      <c r="K840" s="40">
        <f t="shared" si="407"/>
        <v>9.6937493760275615</v>
      </c>
      <c r="L840" s="40">
        <f t="shared" si="391"/>
        <v>0</v>
      </c>
      <c r="M840" s="10">
        <f t="shared" si="408"/>
        <v>4.7221603878324201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13.552859665216261</v>
      </c>
      <c r="Q840" s="42">
        <f t="shared" si="410"/>
        <v>0.71136933586264117</v>
      </c>
      <c r="R840" s="4">
        <f t="shared" si="411"/>
        <v>6082.1273224422175</v>
      </c>
      <c r="S840">
        <f t="shared" si="392"/>
        <v>6.0821273224422177E-6</v>
      </c>
      <c r="T840" s="41">
        <f t="shared" si="393"/>
        <v>3.1648089838488981E-4</v>
      </c>
      <c r="U840" s="42">
        <f t="shared" si="412"/>
        <v>1.0914681586488681E-2</v>
      </c>
      <c r="V840" s="42">
        <f t="shared" si="413"/>
        <v>0.56829857409979234</v>
      </c>
      <c r="W840" s="42">
        <f t="shared" si="414"/>
        <v>0.56563924754900019</v>
      </c>
      <c r="X840" s="42">
        <f t="shared" si="415"/>
        <v>2.6593265507921515E-3</v>
      </c>
      <c r="Y840" s="42">
        <f t="shared" si="389"/>
        <v>4.6694335275124258E-3</v>
      </c>
      <c r="Z840" s="10">
        <f t="shared" si="416"/>
        <v>14.754234935953926</v>
      </c>
      <c r="AA840">
        <f t="shared" si="394"/>
        <v>4720414.5818443866</v>
      </c>
      <c r="AB840" s="10">
        <f t="shared" si="395"/>
        <v>4.7204145818443868</v>
      </c>
      <c r="AC840" s="10">
        <f t="shared" si="396"/>
        <v>4.6194145818443868</v>
      </c>
      <c r="AD840" s="3">
        <f t="shared" si="397"/>
        <v>669.96585668519026</v>
      </c>
      <c r="AI840" s="94">
        <f t="shared" si="398"/>
        <v>0.56563924754900019</v>
      </c>
    </row>
    <row r="841" spans="2:35">
      <c r="B841" s="39">
        <f t="shared" si="399"/>
        <v>813</v>
      </c>
      <c r="C841" s="42">
        <f t="shared" si="400"/>
        <v>9.6507194244611583</v>
      </c>
      <c r="D841" s="10">
        <f t="shared" si="401"/>
        <v>0.24928057553886873</v>
      </c>
      <c r="E841" s="40">
        <f t="shared" si="402"/>
        <v>36.30143884892226</v>
      </c>
      <c r="F841" s="40">
        <f t="shared" si="403"/>
        <v>36.799999999999997</v>
      </c>
      <c r="G841" s="3">
        <f t="shared" si="404"/>
        <v>202.79424460431096</v>
      </c>
      <c r="H841" s="3">
        <f t="shared" si="405"/>
        <v>107.82541057508477</v>
      </c>
      <c r="I841">
        <f t="shared" si="390"/>
        <v>1.0782541057508477E-4</v>
      </c>
      <c r="J841" s="4">
        <f t="shared" si="406"/>
        <v>1046.5858274761781</v>
      </c>
      <c r="K841" s="40">
        <f t="shared" si="407"/>
        <v>9.7063004155906523</v>
      </c>
      <c r="L841" s="40">
        <f t="shared" si="391"/>
        <v>0</v>
      </c>
      <c r="M841" s="10">
        <f t="shared" si="408"/>
        <v>4.7204145818443868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13.551261095621577</v>
      </c>
      <c r="Q841" s="42">
        <f t="shared" si="410"/>
        <v>0.71224530626224913</v>
      </c>
      <c r="R841" s="4">
        <f t="shared" si="411"/>
        <v>5804.8348220551989</v>
      </c>
      <c r="S841">
        <f t="shared" si="392"/>
        <v>5.8048348220551988E-6</v>
      </c>
      <c r="T841" s="41">
        <f t="shared" si="393"/>
        <v>3.1675819088527682E-4</v>
      </c>
      <c r="U841" s="42">
        <f t="shared" si="412"/>
        <v>1.0417066329919157E-2</v>
      </c>
      <c r="V841" s="42">
        <f t="shared" si="413"/>
        <v>0.56807314127535669</v>
      </c>
      <c r="W841" s="42">
        <f t="shared" si="414"/>
        <v>0.56542555741436695</v>
      </c>
      <c r="X841" s="42">
        <f t="shared" si="415"/>
        <v>2.6475838609897329E-3</v>
      </c>
      <c r="Y841" s="42">
        <f t="shared" si="389"/>
        <v>4.6717527326051323E-3</v>
      </c>
      <c r="Z841" s="10">
        <f t="shared" si="416"/>
        <v>14.748640657242367</v>
      </c>
      <c r="AA841">
        <f t="shared" si="394"/>
        <v>4718663.0648889327</v>
      </c>
      <c r="AB841" s="10">
        <f t="shared" si="395"/>
        <v>4.7186630648889327</v>
      </c>
      <c r="AC841" s="10">
        <f t="shared" si="396"/>
        <v>4.6176630648889327</v>
      </c>
      <c r="AD841" s="3">
        <f t="shared" si="397"/>
        <v>669.71182957054862</v>
      </c>
      <c r="AI841" s="94">
        <f t="shared" si="398"/>
        <v>0.56542555741436695</v>
      </c>
    </row>
    <row r="842" spans="2:35">
      <c r="B842" s="39">
        <f t="shared" si="399"/>
        <v>814</v>
      </c>
      <c r="C842" s="42">
        <f t="shared" si="400"/>
        <v>9.6625899280582814</v>
      </c>
      <c r="D842" s="10">
        <f t="shared" si="401"/>
        <v>0.23741007194174557</v>
      </c>
      <c r="E842" s="40">
        <f t="shared" si="402"/>
        <v>36.325179856116506</v>
      </c>
      <c r="F842" s="40">
        <f t="shared" si="403"/>
        <v>36.799999999999997</v>
      </c>
      <c r="G842" s="3">
        <f t="shared" si="404"/>
        <v>202.69928057553398</v>
      </c>
      <c r="H842" s="3">
        <f t="shared" si="405"/>
        <v>107.82541057508477</v>
      </c>
      <c r="I842">
        <f t="shared" si="390"/>
        <v>1.0782541057508477E-4</v>
      </c>
      <c r="J842" s="4">
        <f t="shared" si="406"/>
        <v>1047.9400338266639</v>
      </c>
      <c r="K842" s="40">
        <f t="shared" si="407"/>
        <v>9.7188596661723405</v>
      </c>
      <c r="L842" s="40">
        <f t="shared" si="391"/>
        <v>0</v>
      </c>
      <c r="M842" s="10">
        <f t="shared" si="408"/>
        <v>4.7186630648889327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13.549656892058277</v>
      </c>
      <c r="Q842" s="42">
        <f t="shared" si="410"/>
        <v>0.71312138037185113</v>
      </c>
      <c r="R842" s="4">
        <f t="shared" si="411"/>
        <v>5527.6198941800521</v>
      </c>
      <c r="S842">
        <f t="shared" si="392"/>
        <v>5.5276198941800519E-6</v>
      </c>
      <c r="T842" s="41">
        <f t="shared" si="393"/>
        <v>3.1703540581315198E-4</v>
      </c>
      <c r="U842" s="42">
        <f t="shared" si="412"/>
        <v>9.9195902811008135E-3</v>
      </c>
      <c r="V842" s="42">
        <f t="shared" si="413"/>
        <v>0.56784699304074571</v>
      </c>
      <c r="W842" s="42">
        <f t="shared" si="414"/>
        <v>0.56521116824593198</v>
      </c>
      <c r="X842" s="42">
        <f t="shared" si="415"/>
        <v>2.6358247948137237E-3</v>
      </c>
      <c r="Y842" s="42">
        <f t="shared" si="389"/>
        <v>4.6740619104653153E-3</v>
      </c>
      <c r="Z842" s="10">
        <f t="shared" si="416"/>
        <v>14.743028143739949</v>
      </c>
      <c r="AA842">
        <f t="shared" si="394"/>
        <v>4716905.8387890086</v>
      </c>
      <c r="AB842" s="10">
        <f t="shared" si="395"/>
        <v>4.7169058387890086</v>
      </c>
      <c r="AC842" s="10">
        <f t="shared" si="396"/>
        <v>4.6159058387890086</v>
      </c>
      <c r="AD842" s="3">
        <f t="shared" si="397"/>
        <v>669.45697444365601</v>
      </c>
      <c r="AI842" s="94">
        <f t="shared" si="398"/>
        <v>0.56521116824593198</v>
      </c>
    </row>
    <row r="843" spans="2:35">
      <c r="B843" s="39">
        <f t="shared" si="399"/>
        <v>815</v>
      </c>
      <c r="C843" s="42">
        <f t="shared" si="400"/>
        <v>9.6744604316554046</v>
      </c>
      <c r="D843" s="10">
        <f t="shared" si="401"/>
        <v>0.22553956834462241</v>
      </c>
      <c r="E843" s="40">
        <f t="shared" si="402"/>
        <v>36.348920863310752</v>
      </c>
      <c r="F843" s="40">
        <f t="shared" si="403"/>
        <v>36.799999999999997</v>
      </c>
      <c r="G843" s="3">
        <f t="shared" si="404"/>
        <v>202.60431654675699</v>
      </c>
      <c r="H843" s="3">
        <f t="shared" si="405"/>
        <v>107.82541057508477</v>
      </c>
      <c r="I843">
        <f t="shared" si="390"/>
        <v>1.0782541057508477E-4</v>
      </c>
      <c r="J843" s="4">
        <f t="shared" si="406"/>
        <v>1049.2951255336013</v>
      </c>
      <c r="K843" s="40">
        <f t="shared" si="407"/>
        <v>9.7314271277726263</v>
      </c>
      <c r="L843" s="40">
        <f t="shared" si="391"/>
        <v>0</v>
      </c>
      <c r="M843" s="10">
        <f t="shared" si="408"/>
        <v>4.7169058387890086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13.548047051977822</v>
      </c>
      <c r="Q843" s="42">
        <f t="shared" si="410"/>
        <v>0.71399755858053182</v>
      </c>
      <c r="R843" s="4">
        <f t="shared" si="411"/>
        <v>5250.4827910478216</v>
      </c>
      <c r="S843">
        <f t="shared" si="392"/>
        <v>5.2504827910478217E-6</v>
      </c>
      <c r="T843" s="41">
        <f t="shared" si="393"/>
        <v>3.1731254291628424E-4</v>
      </c>
      <c r="U843" s="42">
        <f t="shared" si="412"/>
        <v>9.4222538926748683E-3</v>
      </c>
      <c r="V843" s="42">
        <f t="shared" si="413"/>
        <v>0.56762012967066666</v>
      </c>
      <c r="W843" s="42">
        <f t="shared" si="414"/>
        <v>0.5649960802668279</v>
      </c>
      <c r="X843" s="42">
        <f t="shared" si="415"/>
        <v>2.6240494038387574E-3</v>
      </c>
      <c r="Y843" s="42">
        <f t="shared" si="389"/>
        <v>4.6763610453714605E-3</v>
      </c>
      <c r="Z843" s="10">
        <f t="shared" si="416"/>
        <v>14.737397401290918</v>
      </c>
      <c r="AA843">
        <f t="shared" si="394"/>
        <v>4715142.9053743947</v>
      </c>
      <c r="AB843" s="10">
        <f t="shared" si="395"/>
        <v>4.7151429053743943</v>
      </c>
      <c r="AC843" s="10">
        <f t="shared" si="396"/>
        <v>4.6141429053743943</v>
      </c>
      <c r="AD843" s="3">
        <f t="shared" si="397"/>
        <v>669.20129156989049</v>
      </c>
      <c r="AI843" s="94">
        <f t="shared" si="398"/>
        <v>0.5649960802668279</v>
      </c>
    </row>
    <row r="844" spans="2:35">
      <c r="B844" s="39">
        <f t="shared" si="399"/>
        <v>816</v>
      </c>
      <c r="C844" s="42">
        <f t="shared" si="400"/>
        <v>9.6863309352525278</v>
      </c>
      <c r="D844" s="10">
        <f t="shared" si="401"/>
        <v>0.21366906474749925</v>
      </c>
      <c r="E844" s="40">
        <f t="shared" si="402"/>
        <v>36.372661870504999</v>
      </c>
      <c r="F844" s="40">
        <f t="shared" si="403"/>
        <v>36.799999999999997</v>
      </c>
      <c r="G844" s="3">
        <f t="shared" si="404"/>
        <v>202.50935251798001</v>
      </c>
      <c r="H844" s="3">
        <f t="shared" si="405"/>
        <v>107.82541057508477</v>
      </c>
      <c r="I844">
        <f t="shared" si="390"/>
        <v>1.0782541057508477E-4</v>
      </c>
      <c r="J844" s="4">
        <f t="shared" si="406"/>
        <v>1050.6511025969903</v>
      </c>
      <c r="K844" s="40">
        <f t="shared" si="407"/>
        <v>9.7440028003915096</v>
      </c>
      <c r="L844" s="40">
        <f t="shared" si="391"/>
        <v>0</v>
      </c>
      <c r="M844" s="10">
        <f t="shared" si="408"/>
        <v>4.7151429053743943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13.546431572821479</v>
      </c>
      <c r="Q844" s="42">
        <f t="shared" si="410"/>
        <v>0.71487384127780973</v>
      </c>
      <c r="R844" s="4">
        <f t="shared" si="411"/>
        <v>4973.4237648895551</v>
      </c>
      <c r="S844">
        <f t="shared" si="392"/>
        <v>4.9734237648895548E-6</v>
      </c>
      <c r="T844" s="41">
        <f t="shared" si="393"/>
        <v>3.1758960194244246E-4</v>
      </c>
      <c r="U844" s="42">
        <f t="shared" si="412"/>
        <v>8.9250576172825499E-3</v>
      </c>
      <c r="V844" s="42">
        <f t="shared" si="413"/>
        <v>0.56739255144123368</v>
      </c>
      <c r="W844" s="42">
        <f t="shared" si="414"/>
        <v>0.56478029370102378</v>
      </c>
      <c r="X844" s="42">
        <f t="shared" si="415"/>
        <v>2.6122577402099001E-3</v>
      </c>
      <c r="Y844" s="42">
        <f t="shared" si="389"/>
        <v>4.6786501216300371E-3</v>
      </c>
      <c r="Z844" s="10">
        <f t="shared" si="416"/>
        <v>14.731748435762579</v>
      </c>
      <c r="AA844">
        <f t="shared" si="394"/>
        <v>4713374.2664820887</v>
      </c>
      <c r="AB844" s="10">
        <f t="shared" si="395"/>
        <v>4.7133742664820888</v>
      </c>
      <c r="AC844" s="10">
        <f t="shared" si="396"/>
        <v>4.6123742664820888</v>
      </c>
      <c r="AD844" s="3">
        <f t="shared" si="397"/>
        <v>668.94478121567636</v>
      </c>
      <c r="AI844" s="94">
        <f t="shared" si="398"/>
        <v>0.56478029370102378</v>
      </c>
    </row>
    <row r="845" spans="2:35">
      <c r="B845" s="39">
        <f t="shared" si="399"/>
        <v>817</v>
      </c>
      <c r="C845" s="42">
        <f t="shared" si="400"/>
        <v>9.6982014388496509</v>
      </c>
      <c r="D845" s="10">
        <f t="shared" si="401"/>
        <v>0.20179856115037609</v>
      </c>
      <c r="E845" s="40">
        <f t="shared" si="402"/>
        <v>36.396402877699245</v>
      </c>
      <c r="F845" s="40">
        <f t="shared" si="403"/>
        <v>36.799999999999997</v>
      </c>
      <c r="G845" s="3">
        <f t="shared" si="404"/>
        <v>202.41438848920302</v>
      </c>
      <c r="H845" s="3">
        <f t="shared" si="405"/>
        <v>107.82541057508477</v>
      </c>
      <c r="I845">
        <f t="shared" si="390"/>
        <v>1.0782541057508477E-4</v>
      </c>
      <c r="J845" s="4">
        <f t="shared" si="406"/>
        <v>1052.0079650168304</v>
      </c>
      <c r="K845" s="40">
        <f t="shared" si="407"/>
        <v>9.7565866840289868</v>
      </c>
      <c r="L845" s="40">
        <f t="shared" si="391"/>
        <v>0</v>
      </c>
      <c r="M845" s="10">
        <f t="shared" si="408"/>
        <v>4.7133742664820888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13.54481045202065</v>
      </c>
      <c r="Q845" s="42">
        <f t="shared" si="410"/>
        <v>0.7157502288536397</v>
      </c>
      <c r="R845" s="4">
        <f t="shared" si="411"/>
        <v>4696.443067936335</v>
      </c>
      <c r="S845">
        <f t="shared" si="392"/>
        <v>4.6964430679363349E-6</v>
      </c>
      <c r="T845" s="41">
        <f t="shared" si="393"/>
        <v>3.178665826393957E-4</v>
      </c>
      <c r="U845" s="42">
        <f t="shared" si="412"/>
        <v>8.428001907565149E-3</v>
      </c>
      <c r="V845" s="42">
        <f t="shared" si="413"/>
        <v>0.56716425862914555</v>
      </c>
      <c r="W845" s="42">
        <f t="shared" si="414"/>
        <v>0.56456380877337131</v>
      </c>
      <c r="X845" s="42">
        <f t="shared" si="415"/>
        <v>2.6004498557742339E-3</v>
      </c>
      <c r="Y845" s="42">
        <f t="shared" si="389"/>
        <v>4.6809291235752068E-3</v>
      </c>
      <c r="Z845" s="10">
        <f t="shared" si="416"/>
        <v>14.726081253044127</v>
      </c>
      <c r="AA845">
        <f t="shared" si="394"/>
        <v>4711599.9239559444</v>
      </c>
      <c r="AB845" s="10">
        <f t="shared" si="395"/>
        <v>4.7115999239559443</v>
      </c>
      <c r="AC845" s="10">
        <f t="shared" si="396"/>
        <v>4.6105999239559443</v>
      </c>
      <c r="AD845" s="3">
        <f t="shared" si="397"/>
        <v>668.6874436484328</v>
      </c>
      <c r="AI845" s="94">
        <f t="shared" si="398"/>
        <v>0.56456380877337131</v>
      </c>
    </row>
    <row r="846" spans="2:35">
      <c r="B846" s="39">
        <f t="shared" si="399"/>
        <v>818</v>
      </c>
      <c r="C846" s="42">
        <f t="shared" si="400"/>
        <v>9.7100719424467741</v>
      </c>
      <c r="D846" s="10">
        <f t="shared" si="401"/>
        <v>0.18992805755325293</v>
      </c>
      <c r="E846" s="40">
        <f t="shared" si="402"/>
        <v>36.420143884893491</v>
      </c>
      <c r="F846" s="40">
        <f t="shared" si="403"/>
        <v>36.799999999999997</v>
      </c>
      <c r="G846" s="3">
        <f t="shared" si="404"/>
        <v>202.31942446042603</v>
      </c>
      <c r="H846" s="3">
        <f t="shared" si="405"/>
        <v>107.82541057508477</v>
      </c>
      <c r="I846">
        <f t="shared" si="390"/>
        <v>1.0782541057508477E-4</v>
      </c>
      <c r="J846" s="4">
        <f t="shared" si="406"/>
        <v>1053.3657127931222</v>
      </c>
      <c r="K846" s="40">
        <f t="shared" si="407"/>
        <v>9.7691787786850632</v>
      </c>
      <c r="L846" s="40">
        <f t="shared" si="391"/>
        <v>0</v>
      </c>
      <c r="M846" s="10">
        <f t="shared" si="408"/>
        <v>4.7115999239559443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13.543183686996516</v>
      </c>
      <c r="Q846" s="42">
        <f t="shared" si="410"/>
        <v>0.71662672169841446</v>
      </c>
      <c r="R846" s="4">
        <f t="shared" si="411"/>
        <v>4419.5409524191728</v>
      </c>
      <c r="S846">
        <f t="shared" si="392"/>
        <v>4.419540952419173E-6</v>
      </c>
      <c r="T846" s="41">
        <f t="shared" si="393"/>
        <v>3.1814348475491287E-4</v>
      </c>
      <c r="U846" s="42">
        <f t="shared" si="412"/>
        <v>7.9310872161638263E-3</v>
      </c>
      <c r="V846" s="42">
        <f t="shared" si="413"/>
        <v>0.56693525151254498</v>
      </c>
      <c r="W846" s="42">
        <f t="shared" si="414"/>
        <v>0.56434662570956229</v>
      </c>
      <c r="X846" s="42">
        <f t="shared" si="415"/>
        <v>2.5886258029826914E-3</v>
      </c>
      <c r="Y846" s="42">
        <f t="shared" si="389"/>
        <v>4.6831980355693205E-3</v>
      </c>
      <c r="Z846" s="10">
        <f t="shared" si="416"/>
        <v>14.720395859048002</v>
      </c>
      <c r="AA846">
        <f t="shared" si="394"/>
        <v>4709819.879647091</v>
      </c>
      <c r="AB846" s="10">
        <f t="shared" si="395"/>
        <v>4.7098198796470907</v>
      </c>
      <c r="AC846" s="10">
        <f t="shared" si="396"/>
        <v>4.6088198796470907</v>
      </c>
      <c r="AD846" s="3">
        <f t="shared" si="397"/>
        <v>668.42927913663391</v>
      </c>
      <c r="AI846" s="94">
        <f t="shared" si="398"/>
        <v>0.56434662570956229</v>
      </c>
    </row>
    <row r="847" spans="2:35">
      <c r="B847" s="39">
        <f t="shared" si="399"/>
        <v>819</v>
      </c>
      <c r="C847" s="42">
        <f t="shared" si="400"/>
        <v>9.7219424460438972</v>
      </c>
      <c r="D847" s="10">
        <f t="shared" si="401"/>
        <v>0.17805755395612977</v>
      </c>
      <c r="E847" s="40">
        <f t="shared" si="402"/>
        <v>36.443884892087738</v>
      </c>
      <c r="F847" s="40">
        <f t="shared" si="403"/>
        <v>36.799999999999997</v>
      </c>
      <c r="G847" s="3">
        <f t="shared" si="404"/>
        <v>202.22446043164905</v>
      </c>
      <c r="H847" s="3">
        <f t="shared" si="405"/>
        <v>107.82541057508477</v>
      </c>
      <c r="I847">
        <f t="shared" si="390"/>
        <v>1.0782541057508477E-4</v>
      </c>
      <c r="J847" s="4">
        <f t="shared" si="406"/>
        <v>1054.7243459258655</v>
      </c>
      <c r="K847" s="40">
        <f t="shared" si="407"/>
        <v>9.7817790843597372</v>
      </c>
      <c r="L847" s="40">
        <f t="shared" si="391"/>
        <v>0</v>
      </c>
      <c r="M847" s="10">
        <f t="shared" si="408"/>
        <v>4.7098198796470907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13.541551275160398</v>
      </c>
      <c r="Q847" s="42">
        <f t="shared" si="410"/>
        <v>0.7175033202029667</v>
      </c>
      <c r="R847" s="4">
        <f t="shared" si="411"/>
        <v>4142.7176705691136</v>
      </c>
      <c r="S847">
        <f t="shared" si="392"/>
        <v>4.1427176705691139E-6</v>
      </c>
      <c r="T847" s="41">
        <f t="shared" si="393"/>
        <v>3.184203080367629E-4</v>
      </c>
      <c r="U847" s="42">
        <f t="shared" si="412"/>
        <v>7.4343139957198014E-3</v>
      </c>
      <c r="V847" s="42">
        <f t="shared" si="413"/>
        <v>0.56670553037022708</v>
      </c>
      <c r="W847" s="42">
        <f t="shared" si="414"/>
        <v>0.56412874473617847</v>
      </c>
      <c r="X847" s="42">
        <f t="shared" si="415"/>
        <v>2.5767856340486173E-3</v>
      </c>
      <c r="Y847" s="42">
        <f t="shared" si="389"/>
        <v>4.6854568420026796E-3</v>
      </c>
      <c r="Z847" s="10">
        <f t="shared" si="416"/>
        <v>14.714692259708903</v>
      </c>
      <c r="AA847">
        <f t="shared" si="394"/>
        <v>4708034.1354136281</v>
      </c>
      <c r="AB847" s="10">
        <f t="shared" si="395"/>
        <v>4.7080341354136284</v>
      </c>
      <c r="AC847" s="10">
        <f t="shared" si="396"/>
        <v>4.6070341354136284</v>
      </c>
      <c r="AD847" s="3">
        <f t="shared" si="397"/>
        <v>668.17028794976477</v>
      </c>
      <c r="AI847" s="94">
        <f t="shared" si="398"/>
        <v>0.56412874473617847</v>
      </c>
    </row>
    <row r="848" spans="2:35">
      <c r="B848" s="39">
        <f t="shared" si="399"/>
        <v>820</v>
      </c>
      <c r="C848" s="42">
        <f t="shared" si="400"/>
        <v>9.7338129496410204</v>
      </c>
      <c r="D848" s="10">
        <f t="shared" si="401"/>
        <v>0.16618705035900661</v>
      </c>
      <c r="E848" s="40">
        <f t="shared" si="402"/>
        <v>36.467625899281984</v>
      </c>
      <c r="F848" s="40">
        <f t="shared" si="403"/>
        <v>36.799999999999997</v>
      </c>
      <c r="G848" s="3">
        <f t="shared" si="404"/>
        <v>202.12949640287206</v>
      </c>
      <c r="H848" s="3">
        <f t="shared" si="405"/>
        <v>107.82541057508477</v>
      </c>
      <c r="I848">
        <f t="shared" si="390"/>
        <v>1.0782541057508477E-4</v>
      </c>
      <c r="J848" s="4">
        <f t="shared" si="406"/>
        <v>1056.0838644150601</v>
      </c>
      <c r="K848" s="40">
        <f t="shared" si="407"/>
        <v>9.7943876010530069</v>
      </c>
      <c r="L848" s="40">
        <f t="shared" si="391"/>
        <v>0</v>
      </c>
      <c r="M848" s="10">
        <f t="shared" si="408"/>
        <v>4.7080341354136284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13.539913213913453</v>
      </c>
      <c r="Q848" s="42">
        <f t="shared" si="410"/>
        <v>0.71838002475857088</v>
      </c>
      <c r="R848" s="4">
        <f t="shared" si="411"/>
        <v>3865.9734746172044</v>
      </c>
      <c r="S848">
        <f t="shared" si="392"/>
        <v>3.8659734746172042E-6</v>
      </c>
      <c r="T848" s="41">
        <f t="shared" si="393"/>
        <v>3.1869705223271485E-4</v>
      </c>
      <c r="U848" s="42">
        <f t="shared" si="412"/>
        <v>6.9376826988743036E-3</v>
      </c>
      <c r="V848" s="42">
        <f t="shared" si="413"/>
        <v>0.56647509548213204</v>
      </c>
      <c r="W848" s="42">
        <f t="shared" si="414"/>
        <v>0.56391016608065492</v>
      </c>
      <c r="X848" s="42">
        <f t="shared" si="415"/>
        <v>2.5649294014771229E-3</v>
      </c>
      <c r="Y848" s="42">
        <f t="shared" si="389"/>
        <v>4.6877055272937576E-3</v>
      </c>
      <c r="Z848" s="10">
        <f t="shared" si="416"/>
        <v>14.708970460984251</v>
      </c>
      <c r="AA848">
        <f t="shared" si="394"/>
        <v>4706242.6931207692</v>
      </c>
      <c r="AB848" s="10">
        <f t="shared" si="395"/>
        <v>4.7062426931207693</v>
      </c>
      <c r="AC848" s="10">
        <f t="shared" si="396"/>
        <v>4.6052426931207693</v>
      </c>
      <c r="AD848" s="3">
        <f t="shared" si="397"/>
        <v>667.9104703583422</v>
      </c>
      <c r="AI848" s="94">
        <f t="shared" si="398"/>
        <v>0.56391016608065492</v>
      </c>
    </row>
    <row r="849" spans="2:35">
      <c r="B849" s="39">
        <f t="shared" si="399"/>
        <v>821</v>
      </c>
      <c r="C849" s="42">
        <f t="shared" si="400"/>
        <v>9.7456834532381436</v>
      </c>
      <c r="D849" s="10">
        <f t="shared" si="401"/>
        <v>0.15431654676188344</v>
      </c>
      <c r="E849" s="40">
        <f t="shared" si="402"/>
        <v>36.49136690647623</v>
      </c>
      <c r="F849" s="40">
        <f t="shared" si="403"/>
        <v>36.799999999999997</v>
      </c>
      <c r="G849" s="3">
        <f t="shared" si="404"/>
        <v>202.03453237409508</v>
      </c>
      <c r="H849" s="3">
        <f t="shared" si="405"/>
        <v>107.82541057508477</v>
      </c>
      <c r="I849">
        <f t="shared" si="390"/>
        <v>1.0782541057508477E-4</v>
      </c>
      <c r="J849" s="4">
        <f t="shared" si="406"/>
        <v>1057.4442682607062</v>
      </c>
      <c r="K849" s="40">
        <f t="shared" si="407"/>
        <v>9.807004328764874</v>
      </c>
      <c r="L849" s="40">
        <f t="shared" si="391"/>
        <v>0</v>
      </c>
      <c r="M849" s="10">
        <f t="shared" si="408"/>
        <v>4.7062426931207693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13.538269500646779</v>
      </c>
      <c r="Q849" s="42">
        <f t="shared" si="410"/>
        <v>0.71925683575694521</v>
      </c>
      <c r="R849" s="4">
        <f t="shared" si="411"/>
        <v>3589.308616794528</v>
      </c>
      <c r="S849">
        <f t="shared" si="392"/>
        <v>3.5893086167945279E-6</v>
      </c>
      <c r="T849" s="41">
        <f t="shared" si="393"/>
        <v>3.1897371709053751E-4</v>
      </c>
      <c r="U849" s="42">
        <f t="shared" si="412"/>
        <v>6.4411937782686201E-3</v>
      </c>
      <c r="V849" s="42">
        <f t="shared" si="413"/>
        <v>0.56624394712909332</v>
      </c>
      <c r="W849" s="42">
        <f t="shared" si="414"/>
        <v>0.56369088997129768</v>
      </c>
      <c r="X849" s="42">
        <f t="shared" si="415"/>
        <v>2.5530571577956351E-3</v>
      </c>
      <c r="Y849" s="42">
        <f t="shared" si="389"/>
        <v>4.6899440758891913E-3</v>
      </c>
      <c r="Z849" s="10">
        <f t="shared" si="416"/>
        <v>14.703230468853951</v>
      </c>
      <c r="AA849">
        <f t="shared" si="394"/>
        <v>4704445.554640769</v>
      </c>
      <c r="AB849" s="10">
        <f t="shared" si="395"/>
        <v>4.7044455546407686</v>
      </c>
      <c r="AC849" s="10">
        <f t="shared" si="396"/>
        <v>4.6034455546407687</v>
      </c>
      <c r="AD849" s="3">
        <f t="shared" si="397"/>
        <v>667.64982663390413</v>
      </c>
      <c r="AI849" s="94">
        <f t="shared" si="398"/>
        <v>0.56369088997129768</v>
      </c>
    </row>
    <row r="850" spans="2:35">
      <c r="B850" s="39">
        <f t="shared" si="399"/>
        <v>822</v>
      </c>
      <c r="C850" s="42">
        <f t="shared" si="400"/>
        <v>9.7575539568352667</v>
      </c>
      <c r="D850" s="10">
        <f t="shared" si="401"/>
        <v>0.14244604316476028</v>
      </c>
      <c r="E850" s="40">
        <f t="shared" si="402"/>
        <v>36.515107913670477</v>
      </c>
      <c r="F850" s="40">
        <f t="shared" si="403"/>
        <v>36.799999999999997</v>
      </c>
      <c r="G850" s="3">
        <f t="shared" si="404"/>
        <v>201.93956834531809</v>
      </c>
      <c r="H850" s="3">
        <f t="shared" si="405"/>
        <v>107.82541057508477</v>
      </c>
      <c r="I850">
        <f t="shared" si="390"/>
        <v>1.0782541057508477E-4</v>
      </c>
      <c r="J850" s="4">
        <f t="shared" si="406"/>
        <v>1058.805557462804</v>
      </c>
      <c r="K850" s="40">
        <f t="shared" si="407"/>
        <v>9.8196292674953405</v>
      </c>
      <c r="L850" s="40">
        <f t="shared" si="391"/>
        <v>0</v>
      </c>
      <c r="M850" s="10">
        <f t="shared" si="408"/>
        <v>4.7044455546407686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13.536620132741325</v>
      </c>
      <c r="Q850" s="42">
        <f t="shared" si="410"/>
        <v>0.72013375359025367</v>
      </c>
      <c r="R850" s="4">
        <f t="shared" si="411"/>
        <v>3312.72334933206</v>
      </c>
      <c r="S850">
        <f t="shared" si="392"/>
        <v>3.3127233493320602E-6</v>
      </c>
      <c r="T850" s="41">
        <f t="shared" si="393"/>
        <v>3.19250302358E-4</v>
      </c>
      <c r="U850" s="42">
        <f t="shared" si="412"/>
        <v>5.9448476865438483E-3</v>
      </c>
      <c r="V850" s="42">
        <f t="shared" si="413"/>
        <v>0.56601208559318084</v>
      </c>
      <c r="W850" s="42">
        <f t="shared" si="414"/>
        <v>0.56347091663727411</v>
      </c>
      <c r="X850" s="42">
        <f t="shared" si="415"/>
        <v>2.5411689559067252E-3</v>
      </c>
      <c r="Y850" s="42">
        <f t="shared" si="389"/>
        <v>4.6921724722640756E-3</v>
      </c>
      <c r="Z850" s="10">
        <f t="shared" si="416"/>
        <v>14.697472289321063</v>
      </c>
      <c r="AA850">
        <f t="shared" si="394"/>
        <v>4702642.7218531268</v>
      </c>
      <c r="AB850" s="10">
        <f t="shared" si="395"/>
        <v>4.7026427218531266</v>
      </c>
      <c r="AC850" s="10">
        <f t="shared" si="396"/>
        <v>4.6016427218531266</v>
      </c>
      <c r="AD850" s="3">
        <f t="shared" si="397"/>
        <v>667.38835704903943</v>
      </c>
      <c r="AI850" s="94">
        <f t="shared" si="398"/>
        <v>0.56347091663727411</v>
      </c>
    </row>
    <row r="851" spans="2:35">
      <c r="B851" s="39">
        <f t="shared" si="399"/>
        <v>823</v>
      </c>
      <c r="C851" s="42">
        <f t="shared" si="400"/>
        <v>9.7694244604323899</v>
      </c>
      <c r="D851" s="10">
        <f t="shared" si="401"/>
        <v>0.13057553956763712</v>
      </c>
      <c r="E851" s="40">
        <f t="shared" si="402"/>
        <v>36.538848920864723</v>
      </c>
      <c r="F851" s="40">
        <f t="shared" si="403"/>
        <v>36.799999999999997</v>
      </c>
      <c r="G851" s="3">
        <f t="shared" si="404"/>
        <v>201.84460431654111</v>
      </c>
      <c r="H851" s="3">
        <f t="shared" si="405"/>
        <v>107.82541057508477</v>
      </c>
      <c r="I851">
        <f t="shared" si="390"/>
        <v>1.0782541057508477E-4</v>
      </c>
      <c r="J851" s="4">
        <f t="shared" si="406"/>
        <v>1060.167732021353</v>
      </c>
      <c r="K851" s="40">
        <f t="shared" si="407"/>
        <v>9.8322624172444009</v>
      </c>
      <c r="L851" s="40">
        <f t="shared" si="391"/>
        <v>0</v>
      </c>
      <c r="M851" s="10">
        <f t="shared" si="408"/>
        <v>4.7026427218531266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13.534965107568048</v>
      </c>
      <c r="Q851" s="42">
        <f t="shared" si="410"/>
        <v>0.72101077865110774</v>
      </c>
      <c r="R851" s="4">
        <f t="shared" si="411"/>
        <v>3036.2179244609169</v>
      </c>
      <c r="S851">
        <f t="shared" si="392"/>
        <v>3.0362179244609168E-6</v>
      </c>
      <c r="T851" s="41">
        <f t="shared" si="393"/>
        <v>3.1952680778287113E-4</v>
      </c>
      <c r="U851" s="42">
        <f t="shared" si="412"/>
        <v>5.4486448763413379E-3</v>
      </c>
      <c r="V851" s="42">
        <f t="shared" si="413"/>
        <v>0.56577951115706104</v>
      </c>
      <c r="W851" s="42">
        <f t="shared" si="414"/>
        <v>0.56325024630863907</v>
      </c>
      <c r="X851" s="42">
        <f t="shared" si="415"/>
        <v>2.5292648484219749E-3</v>
      </c>
      <c r="Y851" s="42">
        <f t="shared" si="389"/>
        <v>4.6943907009216789E-3</v>
      </c>
      <c r="Z851" s="10">
        <f t="shared" si="416"/>
        <v>14.691695928410709</v>
      </c>
      <c r="AA851">
        <f t="shared" si="394"/>
        <v>4700834.1966442559</v>
      </c>
      <c r="AB851" s="10">
        <f t="shared" si="395"/>
        <v>4.7008341966442559</v>
      </c>
      <c r="AC851" s="10">
        <f t="shared" si="396"/>
        <v>4.599834196644256</v>
      </c>
      <c r="AD851" s="3">
        <f t="shared" si="397"/>
        <v>667.12606187733945</v>
      </c>
      <c r="AI851" s="94">
        <f t="shared" si="398"/>
        <v>0.56325024630863907</v>
      </c>
    </row>
    <row r="852" spans="2:35">
      <c r="B852" s="39">
        <f t="shared" si="399"/>
        <v>824</v>
      </c>
      <c r="C852" s="42">
        <f t="shared" si="400"/>
        <v>9.781294964029513</v>
      </c>
      <c r="D852" s="10">
        <f t="shared" si="401"/>
        <v>0.11870503597051396</v>
      </c>
      <c r="E852" s="40">
        <f t="shared" si="402"/>
        <v>36.562589928058969</v>
      </c>
      <c r="F852" s="40">
        <f t="shared" si="403"/>
        <v>36.799999999999997</v>
      </c>
      <c r="G852" s="3">
        <f t="shared" si="404"/>
        <v>201.74964028776412</v>
      </c>
      <c r="H852" s="3">
        <f t="shared" si="405"/>
        <v>107.82541057508477</v>
      </c>
      <c r="I852">
        <f t="shared" si="390"/>
        <v>1.0782541057508477E-4</v>
      </c>
      <c r="J852" s="4">
        <f t="shared" si="406"/>
        <v>1061.5307919363534</v>
      </c>
      <c r="K852" s="40">
        <f t="shared" si="407"/>
        <v>9.844903778012057</v>
      </c>
      <c r="L852" s="40">
        <f t="shared" si="391"/>
        <v>0</v>
      </c>
      <c r="M852" s="10">
        <f t="shared" si="408"/>
        <v>4.7008341966442559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13.533304422487594</v>
      </c>
      <c r="Q852" s="42">
        <f t="shared" si="410"/>
        <v>0.72188791133256869</v>
      </c>
      <c r="R852" s="4">
        <f t="shared" si="411"/>
        <v>2759.7925944121471</v>
      </c>
      <c r="S852">
        <f t="shared" si="392"/>
        <v>2.759792594412147E-6</v>
      </c>
      <c r="T852" s="41">
        <f t="shared" si="393"/>
        <v>3.1980323311291988E-4</v>
      </c>
      <c r="U852" s="42">
        <f t="shared" si="412"/>
        <v>4.952585800302319E-3</v>
      </c>
      <c r="V852" s="42">
        <f t="shared" si="413"/>
        <v>0.56554622410464339</v>
      </c>
      <c r="W852" s="42">
        <f t="shared" si="414"/>
        <v>0.56302887921629297</v>
      </c>
      <c r="X852" s="42">
        <f t="shared" si="415"/>
        <v>2.5173448883504257E-3</v>
      </c>
      <c r="Y852" s="42">
        <f t="shared" si="389"/>
        <v>4.6965987463937599E-3</v>
      </c>
      <c r="Z852" s="10">
        <f t="shared" si="416"/>
        <v>14.685901392170821</v>
      </c>
      <c r="AA852">
        <f t="shared" si="394"/>
        <v>4699019.9809077056</v>
      </c>
      <c r="AB852" s="10">
        <f t="shared" si="395"/>
        <v>4.699019980907706</v>
      </c>
      <c r="AC852" s="10">
        <f t="shared" si="396"/>
        <v>4.598019980907706</v>
      </c>
      <c r="AD852" s="3">
        <f t="shared" si="397"/>
        <v>666.86294139343079</v>
      </c>
      <c r="AI852" s="94">
        <f t="shared" si="398"/>
        <v>0.56302887921629297</v>
      </c>
    </row>
    <row r="853" spans="2:35">
      <c r="B853" s="39">
        <f t="shared" si="399"/>
        <v>825</v>
      </c>
      <c r="C853" s="42">
        <f t="shared" si="400"/>
        <v>9.7931654676266362</v>
      </c>
      <c r="D853" s="10">
        <f t="shared" si="401"/>
        <v>0.1068345323733908</v>
      </c>
      <c r="E853" s="40">
        <f t="shared" si="402"/>
        <v>36.586330935253216</v>
      </c>
      <c r="F853" s="40">
        <f t="shared" si="403"/>
        <v>36.799999999999997</v>
      </c>
      <c r="G853" s="3">
        <f t="shared" si="404"/>
        <v>201.65467625898714</v>
      </c>
      <c r="H853" s="3">
        <f t="shared" si="405"/>
        <v>107.82541057508477</v>
      </c>
      <c r="I853">
        <f t="shared" si="390"/>
        <v>1.0782541057508477E-4</v>
      </c>
      <c r="J853" s="4">
        <f t="shared" si="406"/>
        <v>1062.8947372078055</v>
      </c>
      <c r="K853" s="40">
        <f t="shared" si="407"/>
        <v>9.8575533497983141</v>
      </c>
      <c r="L853" s="40">
        <f t="shared" si="391"/>
        <v>0</v>
      </c>
      <c r="M853" s="10">
        <f t="shared" si="408"/>
        <v>4.699019980907706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13.531638074850468</v>
      </c>
      <c r="Q853" s="42">
        <f t="shared" si="410"/>
        <v>0.72276515202814906</v>
      </c>
      <c r="R853" s="4">
        <f t="shared" si="411"/>
        <v>2483.4476114167246</v>
      </c>
      <c r="S853">
        <f t="shared" si="392"/>
        <v>2.4834476114167248E-6</v>
      </c>
      <c r="T853" s="41">
        <f t="shared" si="393"/>
        <v>3.2007957809591529E-4</v>
      </c>
      <c r="U853" s="42">
        <f t="shared" si="412"/>
        <v>4.4566709110678828E-3</v>
      </c>
      <c r="V853" s="42">
        <f t="shared" si="413"/>
        <v>0.56531222472111209</v>
      </c>
      <c r="W853" s="42">
        <f t="shared" si="414"/>
        <v>0.56280681559201018</v>
      </c>
      <c r="X853" s="42">
        <f t="shared" si="415"/>
        <v>2.5054091291019098E-3</v>
      </c>
      <c r="Y853" s="42">
        <f t="shared" si="389"/>
        <v>4.6987965932408868E-3</v>
      </c>
      <c r="Z853" s="10">
        <f t="shared" si="416"/>
        <v>14.680088686672919</v>
      </c>
      <c r="AA853">
        <f t="shared" si="394"/>
        <v>4697200.0765444133</v>
      </c>
      <c r="AB853" s="10">
        <f t="shared" si="395"/>
        <v>4.6972000765444131</v>
      </c>
      <c r="AC853" s="10">
        <f t="shared" si="396"/>
        <v>4.5962000765444131</v>
      </c>
      <c r="AD853" s="3">
        <f t="shared" si="397"/>
        <v>666.5989958730114</v>
      </c>
      <c r="AI853" s="94">
        <f t="shared" si="398"/>
        <v>0.56280681559201018</v>
      </c>
    </row>
    <row r="854" spans="2:35">
      <c r="B854" s="39">
        <f t="shared" si="399"/>
        <v>826</v>
      </c>
      <c r="C854" s="42">
        <f t="shared" si="400"/>
        <v>9.8050359712237594</v>
      </c>
      <c r="D854" s="10">
        <f t="shared" si="401"/>
        <v>9.4964028776267639E-2</v>
      </c>
      <c r="E854" s="40">
        <f t="shared" si="402"/>
        <v>36.610071942447462</v>
      </c>
      <c r="F854" s="40">
        <f t="shared" si="403"/>
        <v>36.799999999999997</v>
      </c>
      <c r="G854" s="3">
        <f t="shared" si="404"/>
        <v>201.55971223021015</v>
      </c>
      <c r="H854" s="3">
        <f t="shared" si="405"/>
        <v>107.82541057508477</v>
      </c>
      <c r="I854">
        <f t="shared" si="390"/>
        <v>1.0782541057508477E-4</v>
      </c>
      <c r="J854" s="4">
        <f t="shared" si="406"/>
        <v>1064.259567835709</v>
      </c>
      <c r="K854" s="40">
        <f t="shared" si="407"/>
        <v>9.870211132603167</v>
      </c>
      <c r="L854" s="40">
        <f t="shared" si="391"/>
        <v>0</v>
      </c>
      <c r="M854" s="10">
        <f t="shared" si="408"/>
        <v>4.6972000765444131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13.529966061997236</v>
      </c>
      <c r="Q854" s="42">
        <f t="shared" si="410"/>
        <v>0.72364250113181494</v>
      </c>
      <c r="R854" s="4">
        <f t="shared" si="411"/>
        <v>2207.183227705732</v>
      </c>
      <c r="S854">
        <f t="shared" si="392"/>
        <v>2.2071832277057318E-6</v>
      </c>
      <c r="T854" s="41">
        <f t="shared" si="393"/>
        <v>3.203558424796263E-4</v>
      </c>
      <c r="U854" s="42">
        <f t="shared" si="412"/>
        <v>3.9609006612793211E-3</v>
      </c>
      <c r="V854" s="42">
        <f t="shared" si="413"/>
        <v>0.56507751329209188</v>
      </c>
      <c r="W854" s="42">
        <f t="shared" si="414"/>
        <v>0.56258405566846936</v>
      </c>
      <c r="X854" s="42">
        <f t="shared" si="415"/>
        <v>2.4934576236225192E-3</v>
      </c>
      <c r="Y854" s="42">
        <f t="shared" si="389"/>
        <v>4.700984226052001E-3</v>
      </c>
      <c r="Z854" s="10">
        <f t="shared" si="416"/>
        <v>14.674257818010513</v>
      </c>
      <c r="AA854">
        <f t="shared" si="394"/>
        <v>4695374.4854622018</v>
      </c>
      <c r="AB854" s="10">
        <f t="shared" si="395"/>
        <v>4.6953744854622022</v>
      </c>
      <c r="AC854" s="10">
        <f t="shared" si="396"/>
        <v>4.5943744854622022</v>
      </c>
      <c r="AD854" s="3">
        <f t="shared" si="397"/>
        <v>666.33422559277767</v>
      </c>
      <c r="AI854" s="94">
        <f t="shared" si="398"/>
        <v>0.56258405566846936</v>
      </c>
    </row>
    <row r="855" spans="2:35">
      <c r="B855" s="39">
        <f t="shared" si="399"/>
        <v>827</v>
      </c>
      <c r="C855" s="42">
        <f t="shared" si="400"/>
        <v>9.8169064748208825</v>
      </c>
      <c r="D855" s="10">
        <f t="shared" si="401"/>
        <v>8.3093525179144478E-2</v>
      </c>
      <c r="E855" s="40">
        <f t="shared" si="402"/>
        <v>36.633812949641708</v>
      </c>
      <c r="F855" s="40">
        <f t="shared" si="403"/>
        <v>36.799999999999997</v>
      </c>
      <c r="G855" s="3">
        <f t="shared" si="404"/>
        <v>201.46474820143317</v>
      </c>
      <c r="H855" s="3">
        <f t="shared" si="405"/>
        <v>107.82541057508477</v>
      </c>
      <c r="I855">
        <f t="shared" si="390"/>
        <v>1.0782541057508477E-4</v>
      </c>
      <c r="J855" s="4">
        <f t="shared" si="406"/>
        <v>1065.6252838200639</v>
      </c>
      <c r="K855" s="40">
        <f t="shared" si="407"/>
        <v>9.8828771264266173</v>
      </c>
      <c r="L855" s="40">
        <f t="shared" si="391"/>
        <v>0</v>
      </c>
      <c r="M855" s="10">
        <f t="shared" si="408"/>
        <v>4.6953744854622022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13.528288381258054</v>
      </c>
      <c r="Q855" s="42">
        <f t="shared" si="410"/>
        <v>0.72451995903798794</v>
      </c>
      <c r="R855" s="4">
        <f t="shared" si="411"/>
        <v>1930.9996955102515</v>
      </c>
      <c r="S855">
        <f t="shared" si="392"/>
        <v>1.9309996955102515E-6</v>
      </c>
      <c r="T855" s="41">
        <f t="shared" si="393"/>
        <v>3.2063202601182177E-4</v>
      </c>
      <c r="U855" s="42">
        <f t="shared" si="412"/>
        <v>3.4652755035779214E-3</v>
      </c>
      <c r="V855" s="42">
        <f t="shared" si="413"/>
        <v>0.56484209010441611</v>
      </c>
      <c r="W855" s="42">
        <f t="shared" si="414"/>
        <v>0.5623605996791915</v>
      </c>
      <c r="X855" s="42">
        <f t="shared" si="415"/>
        <v>2.4814904252246084E-3</v>
      </c>
      <c r="Y855" s="42">
        <f t="shared" si="389"/>
        <v>4.7031616294447073E-3</v>
      </c>
      <c r="Z855" s="10">
        <f t="shared" si="416"/>
        <v>14.668408792299809</v>
      </c>
      <c r="AA855">
        <f t="shared" si="394"/>
        <v>4693543.2095759977</v>
      </c>
      <c r="AB855" s="10">
        <f t="shared" si="395"/>
        <v>4.6935432095759975</v>
      </c>
      <c r="AC855" s="10">
        <f t="shared" si="396"/>
        <v>4.5925432095759975</v>
      </c>
      <c r="AD855" s="3">
        <f t="shared" si="397"/>
        <v>666.06863083045653</v>
      </c>
      <c r="AI855" s="94">
        <f t="shared" si="398"/>
        <v>0.5623605996791915</v>
      </c>
    </row>
    <row r="856" spans="2:35">
      <c r="B856" s="39">
        <f t="shared" si="399"/>
        <v>828</v>
      </c>
      <c r="C856" s="42">
        <f t="shared" si="400"/>
        <v>9.8287769784180057</v>
      </c>
      <c r="D856" s="10">
        <f t="shared" si="401"/>
        <v>7.1223021582021317E-2</v>
      </c>
      <c r="E856" s="40">
        <f t="shared" si="402"/>
        <v>36.657553956835955</v>
      </c>
      <c r="F856" s="40">
        <f t="shared" si="403"/>
        <v>36.799999999999997</v>
      </c>
      <c r="G856" s="3">
        <f t="shared" si="404"/>
        <v>201.36978417265618</v>
      </c>
      <c r="H856" s="3">
        <f t="shared" si="405"/>
        <v>107.82541057508477</v>
      </c>
      <c r="I856">
        <f t="shared" si="390"/>
        <v>1.0782541057508477E-4</v>
      </c>
      <c r="J856" s="4">
        <f t="shared" si="406"/>
        <v>1066.9918851608704</v>
      </c>
      <c r="K856" s="40">
        <f t="shared" si="407"/>
        <v>9.8955513312686634</v>
      </c>
      <c r="L856" s="40">
        <f t="shared" si="391"/>
        <v>0</v>
      </c>
      <c r="M856" s="10">
        <f t="shared" si="408"/>
        <v>4.6935432095759975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13.526605029952828</v>
      </c>
      <c r="Q856" s="42">
        <f t="shared" si="410"/>
        <v>0.72539752614154696</v>
      </c>
      <c r="R856" s="4">
        <f t="shared" si="411"/>
        <v>1654.8972670612943</v>
      </c>
      <c r="S856">
        <f t="shared" si="392"/>
        <v>1.6548972670612942E-6</v>
      </c>
      <c r="T856" s="41">
        <f t="shared" si="393"/>
        <v>3.2090812844027075E-4</v>
      </c>
      <c r="U856" s="42">
        <f t="shared" si="412"/>
        <v>2.9697958906048458E-3</v>
      </c>
      <c r="V856" s="42">
        <f t="shared" si="413"/>
        <v>0.5646059554461792</v>
      </c>
      <c r="W856" s="42">
        <f t="shared" si="414"/>
        <v>0.56213644785856776</v>
      </c>
      <c r="X856" s="42">
        <f t="shared" si="415"/>
        <v>2.4695075876114414E-3</v>
      </c>
      <c r="Y856" s="42">
        <f t="shared" si="389"/>
        <v>4.7053287880655841E-3</v>
      </c>
      <c r="Z856" s="10">
        <f t="shared" si="416"/>
        <v>14.662541615680411</v>
      </c>
      <c r="AA856">
        <f t="shared" si="394"/>
        <v>4691706.2508080536</v>
      </c>
      <c r="AB856" s="10">
        <f t="shared" si="395"/>
        <v>4.6917062508080534</v>
      </c>
      <c r="AC856" s="10">
        <f t="shared" si="396"/>
        <v>4.5907062508080534</v>
      </c>
      <c r="AD856" s="3">
        <f t="shared" si="397"/>
        <v>665.80221186483732</v>
      </c>
      <c r="AI856" s="94">
        <f t="shared" si="398"/>
        <v>0.56213644785856776</v>
      </c>
    </row>
    <row r="857" spans="2:35">
      <c r="B857" s="39">
        <f t="shared" si="399"/>
        <v>829</v>
      </c>
      <c r="C857" s="42">
        <f t="shared" si="400"/>
        <v>9.8406474820151288</v>
      </c>
      <c r="D857" s="10">
        <f t="shared" si="401"/>
        <v>5.9352517984898157E-2</v>
      </c>
      <c r="E857" s="40">
        <f t="shared" si="402"/>
        <v>36.681294964030201</v>
      </c>
      <c r="F857" s="40">
        <f t="shared" si="403"/>
        <v>36.799999999999997</v>
      </c>
      <c r="G857" s="3">
        <f t="shared" si="404"/>
        <v>201.2748201438792</v>
      </c>
      <c r="H857" s="3">
        <f t="shared" si="405"/>
        <v>107.82541057508477</v>
      </c>
      <c r="I857">
        <f t="shared" si="390"/>
        <v>1.0782541057508477E-4</v>
      </c>
      <c r="J857" s="4">
        <f t="shared" si="406"/>
        <v>1068.3593718581283</v>
      </c>
      <c r="K857" s="40">
        <f t="shared" si="407"/>
        <v>9.9082337471293069</v>
      </c>
      <c r="L857" s="40">
        <f t="shared" si="391"/>
        <v>0</v>
      </c>
      <c r="M857" s="10">
        <f t="shared" si="408"/>
        <v>4.6917062508080534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13.524916005391395</v>
      </c>
      <c r="Q857" s="42">
        <f t="shared" si="410"/>
        <v>0.72627520283783042</v>
      </c>
      <c r="R857" s="4">
        <f t="shared" si="411"/>
        <v>1378.8761945899428</v>
      </c>
      <c r="S857">
        <f t="shared" si="392"/>
        <v>1.3788761945899429E-6</v>
      </c>
      <c r="T857" s="41">
        <f t="shared" si="393"/>
        <v>3.2118414951274211E-4</v>
      </c>
      <c r="U857" s="42">
        <f t="shared" si="412"/>
        <v>2.4744622750013817E-3</v>
      </c>
      <c r="V857" s="42">
        <f t="shared" si="413"/>
        <v>0.56436910960603071</v>
      </c>
      <c r="W857" s="42">
        <f t="shared" si="414"/>
        <v>0.56191160044188559</v>
      </c>
      <c r="X857" s="42">
        <f t="shared" si="415"/>
        <v>2.4575091641451108E-3</v>
      </c>
      <c r="Y857" s="42">
        <f t="shared" si="389"/>
        <v>4.707485686589857E-3</v>
      </c>
      <c r="Z857" s="10">
        <f t="shared" si="416"/>
        <v>14.656656294314114</v>
      </c>
      <c r="AA857">
        <f t="shared" si="394"/>
        <v>4689863.6110875709</v>
      </c>
      <c r="AB857" s="10">
        <f t="shared" si="395"/>
        <v>4.6898636110875707</v>
      </c>
      <c r="AC857" s="10">
        <f t="shared" si="396"/>
        <v>4.5888636110875707</v>
      </c>
      <c r="AD857" s="3">
        <f t="shared" si="397"/>
        <v>665.53496897571733</v>
      </c>
      <c r="AI857" s="94">
        <f t="shared" si="398"/>
        <v>0.56191160044188559</v>
      </c>
    </row>
    <row r="858" spans="2:35">
      <c r="B858" s="39">
        <f t="shared" si="399"/>
        <v>830</v>
      </c>
      <c r="C858" s="42">
        <f t="shared" si="400"/>
        <v>9.852517985612252</v>
      </c>
      <c r="D858" s="10">
        <f t="shared" si="401"/>
        <v>4.7482014387774996E-2</v>
      </c>
      <c r="E858" s="40">
        <f t="shared" si="402"/>
        <v>36.705035971224447</v>
      </c>
      <c r="F858" s="40">
        <f t="shared" si="403"/>
        <v>36.799999999999997</v>
      </c>
      <c r="G858" s="3">
        <f t="shared" si="404"/>
        <v>201.17985611510221</v>
      </c>
      <c r="H858" s="3">
        <f t="shared" si="405"/>
        <v>107.82541057508477</v>
      </c>
      <c r="I858">
        <f t="shared" si="390"/>
        <v>1.0782541057508477E-4</v>
      </c>
      <c r="J858" s="4">
        <f t="shared" si="406"/>
        <v>1069.7277439118377</v>
      </c>
      <c r="K858" s="40">
        <f t="shared" si="407"/>
        <v>9.9209243740085498</v>
      </c>
      <c r="L858" s="40">
        <f t="shared" si="391"/>
        <v>0</v>
      </c>
      <c r="M858" s="10">
        <f t="shared" si="408"/>
        <v>4.6898636110875707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13.523221304873161</v>
      </c>
      <c r="Q858" s="42">
        <f t="shared" si="410"/>
        <v>0.72715298952263796</v>
      </c>
      <c r="R858" s="4">
        <f t="shared" si="411"/>
        <v>1102.9367303271715</v>
      </c>
      <c r="S858">
        <f t="shared" si="392"/>
        <v>1.1029367303271715E-6</v>
      </c>
      <c r="T858" s="41">
        <f t="shared" si="393"/>
        <v>3.2146008897700488E-4</v>
      </c>
      <c r="U858" s="42">
        <f t="shared" si="412"/>
        <v>1.9792751094086253E-3</v>
      </c>
      <c r="V858" s="42">
        <f t="shared" si="413"/>
        <v>0.56413155287418337</v>
      </c>
      <c r="W858" s="42">
        <f t="shared" si="414"/>
        <v>0.5616860576652829</v>
      </c>
      <c r="X858" s="42">
        <f t="shared" si="415"/>
        <v>2.4454952089004722E-3</v>
      </c>
      <c r="Y858" s="42">
        <f t="shared" si="389"/>
        <v>4.7096323097219903E-3</v>
      </c>
      <c r="Z858" s="10">
        <f t="shared" si="416"/>
        <v>14.650752834386498</v>
      </c>
      <c r="AA858">
        <f t="shared" si="394"/>
        <v>4688015.2923511993</v>
      </c>
      <c r="AB858" s="10">
        <f t="shared" si="395"/>
        <v>4.6880152923511993</v>
      </c>
      <c r="AC858" s="10">
        <f t="shared" si="396"/>
        <v>4.5870152923511993</v>
      </c>
      <c r="AD858" s="3">
        <f t="shared" si="397"/>
        <v>665.26690244397378</v>
      </c>
      <c r="AI858" s="94">
        <f t="shared" si="398"/>
        <v>0.5616860576652829</v>
      </c>
    </row>
    <row r="859" spans="2:35">
      <c r="B859" s="39">
        <f t="shared" si="399"/>
        <v>831</v>
      </c>
      <c r="C859" s="42">
        <f t="shared" si="400"/>
        <v>9.8643884892093752</v>
      </c>
      <c r="D859" s="10">
        <f t="shared" si="401"/>
        <v>3.5611510790651835E-2</v>
      </c>
      <c r="E859" s="40">
        <f t="shared" si="402"/>
        <v>36.728776978418693</v>
      </c>
      <c r="F859" s="40">
        <f t="shared" si="403"/>
        <v>36.799999999999997</v>
      </c>
      <c r="G859" s="3">
        <f t="shared" si="404"/>
        <v>201.08489208632523</v>
      </c>
      <c r="H859" s="3">
        <f t="shared" si="405"/>
        <v>107.82541057508477</v>
      </c>
      <c r="I859">
        <f t="shared" si="390"/>
        <v>1.0782541057508477E-4</v>
      </c>
      <c r="J859" s="4">
        <f t="shared" si="406"/>
        <v>1071.0970013219985</v>
      </c>
      <c r="K859" s="40">
        <f t="shared" si="407"/>
        <v>9.9336232119063865</v>
      </c>
      <c r="L859" s="40">
        <f t="shared" si="391"/>
        <v>0</v>
      </c>
      <c r="M859" s="10">
        <f t="shared" si="408"/>
        <v>4.6880152923511993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13.521520925687517</v>
      </c>
      <c r="Q859" s="42">
        <f t="shared" si="410"/>
        <v>0.72803088659223258</v>
      </c>
      <c r="R859" s="4">
        <f t="shared" si="411"/>
        <v>827.07912650409912</v>
      </c>
      <c r="S859">
        <f t="shared" si="392"/>
        <v>8.2707912650409914E-7</v>
      </c>
      <c r="T859" s="41">
        <f t="shared" si="393"/>
        <v>3.2173594658082796E-4</v>
      </c>
      <c r="U859" s="42">
        <f t="shared" si="412"/>
        <v>1.484234846467931E-3</v>
      </c>
      <c r="V859" s="42">
        <f t="shared" si="413"/>
        <v>0.56389328554118889</v>
      </c>
      <c r="W859" s="42">
        <f t="shared" si="414"/>
        <v>0.56145981976580983</v>
      </c>
      <c r="X859" s="42">
        <f t="shared" si="415"/>
        <v>2.4334657753790623E-3</v>
      </c>
      <c r="Y859" s="42">
        <f t="shared" si="389"/>
        <v>4.7117686421951546E-3</v>
      </c>
      <c r="Z859" s="10">
        <f t="shared" si="416"/>
        <v>14.644831242105061</v>
      </c>
      <c r="AA859">
        <f t="shared" si="394"/>
        <v>4686161.2965424471</v>
      </c>
      <c r="AB859" s="10">
        <f t="shared" si="395"/>
        <v>4.6861612965424468</v>
      </c>
      <c r="AC859" s="10">
        <f t="shared" si="396"/>
        <v>4.5851612965424469</v>
      </c>
      <c r="AD859" s="3">
        <f t="shared" si="397"/>
        <v>664.99801255147895</v>
      </c>
      <c r="AI859" s="94">
        <f t="shared" si="398"/>
        <v>0.56145981976580983</v>
      </c>
    </row>
    <row r="860" spans="2:35">
      <c r="B860" s="39">
        <f t="shared" si="399"/>
        <v>832</v>
      </c>
      <c r="C860" s="42">
        <f t="shared" si="400"/>
        <v>9.8762589928064983</v>
      </c>
      <c r="D860" s="10">
        <f t="shared" si="401"/>
        <v>2.3741007193528674E-2</v>
      </c>
      <c r="E860" s="40">
        <f t="shared" si="402"/>
        <v>36.75251798561294</v>
      </c>
      <c r="F860" s="40">
        <f t="shared" si="403"/>
        <v>36.799999999999997</v>
      </c>
      <c r="G860" s="3">
        <f t="shared" si="404"/>
        <v>200.98992805754824</v>
      </c>
      <c r="H860" s="3">
        <f t="shared" si="405"/>
        <v>107.82541057508477</v>
      </c>
      <c r="I860">
        <f t="shared" si="390"/>
        <v>1.0782541057508477E-4</v>
      </c>
      <c r="J860" s="4">
        <f t="shared" si="406"/>
        <v>1072.4671440886107</v>
      </c>
      <c r="K860" s="40">
        <f t="shared" si="407"/>
        <v>9.9463302608228208</v>
      </c>
      <c r="L860" s="40">
        <f t="shared" si="391"/>
        <v>0</v>
      </c>
      <c r="M860" s="10">
        <f t="shared" si="408"/>
        <v>4.6861612965424468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13.519814865113279</v>
      </c>
      <c r="Q860" s="42">
        <f t="shared" si="410"/>
        <v>0.72890889444334261</v>
      </c>
      <c r="R860" s="4">
        <f t="shared" si="411"/>
        <v>551.30363535173638</v>
      </c>
      <c r="S860">
        <f t="shared" si="392"/>
        <v>5.5130363535173633E-7</v>
      </c>
      <c r="T860" s="41">
        <f t="shared" si="393"/>
        <v>3.2201172207198031E-4</v>
      </c>
      <c r="U860" s="42">
        <f t="shared" si="412"/>
        <v>9.8934193882045857E-4</v>
      </c>
      <c r="V860" s="42">
        <f t="shared" si="413"/>
        <v>0.56365430789918258</v>
      </c>
      <c r="W860" s="42">
        <f t="shared" si="414"/>
        <v>0.56123288698135521</v>
      </c>
      <c r="X860" s="42">
        <f t="shared" si="415"/>
        <v>2.4214209178273771E-3</v>
      </c>
      <c r="Y860" s="42">
        <f t="shared" si="389"/>
        <v>4.7138946687718493E-3</v>
      </c>
      <c r="Z860" s="10">
        <f t="shared" si="416"/>
        <v>14.63889152370092</v>
      </c>
      <c r="AA860">
        <f t="shared" si="394"/>
        <v>4684301.6256122189</v>
      </c>
      <c r="AB860" s="10">
        <f t="shared" si="395"/>
        <v>4.6843016256122185</v>
      </c>
      <c r="AC860" s="10">
        <f t="shared" si="396"/>
        <v>4.5833016256122185</v>
      </c>
      <c r="AD860" s="3">
        <f t="shared" si="397"/>
        <v>664.72829958117745</v>
      </c>
      <c r="AI860" s="94">
        <f t="shared" si="398"/>
        <v>0.56123288698135521</v>
      </c>
    </row>
    <row r="861" spans="2:35">
      <c r="B861" s="39">
        <f t="shared" si="399"/>
        <v>833</v>
      </c>
      <c r="C861" s="42">
        <f t="shared" si="400"/>
        <v>9.8881294964036215</v>
      </c>
      <c r="D861" s="10">
        <f t="shared" si="401"/>
        <v>1.1870503596405513E-2</v>
      </c>
      <c r="E861" s="40">
        <f t="shared" si="402"/>
        <v>36.776258992807186</v>
      </c>
      <c r="F861" s="40">
        <f t="shared" si="403"/>
        <v>36.799999999999997</v>
      </c>
      <c r="G861" s="3">
        <f t="shared" si="404"/>
        <v>200.89496402877126</v>
      </c>
      <c r="H861" s="3">
        <f t="shared" si="405"/>
        <v>107.82541057508477</v>
      </c>
      <c r="I861">
        <f t="shared" si="390"/>
        <v>1.0782541057508477E-4</v>
      </c>
      <c r="J861" s="4">
        <f t="shared" si="406"/>
        <v>1073.8381722116744</v>
      </c>
      <c r="K861" s="40">
        <f t="shared" si="407"/>
        <v>9.9590455207578525</v>
      </c>
      <c r="L861" s="40">
        <f t="shared" si="391"/>
        <v>0</v>
      </c>
      <c r="M861" s="10">
        <f t="shared" si="408"/>
        <v>4.6843016256122185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13.518103120419168</v>
      </c>
      <c r="Q861" s="42">
        <f t="shared" si="410"/>
        <v>0.72978701347316366</v>
      </c>
      <c r="R861" s="4">
        <f t="shared" si="411"/>
        <v>275.61050910112965</v>
      </c>
      <c r="S861">
        <f t="shared" si="392"/>
        <v>2.7561050910112966E-7</v>
      </c>
      <c r="T861" s="41">
        <f t="shared" si="393"/>
        <v>3.2228741519823093E-4</v>
      </c>
      <c r="U861" s="42">
        <f t="shared" si="412"/>
        <v>4.9459683910743223E-4</v>
      </c>
      <c r="V861" s="42">
        <f t="shared" si="413"/>
        <v>0.56341462024100786</v>
      </c>
      <c r="W861" s="42">
        <f t="shared" si="414"/>
        <v>0.56100525955071401</v>
      </c>
      <c r="X861" s="42">
        <f t="shared" si="415"/>
        <v>2.4093606902938491E-3</v>
      </c>
      <c r="Y861" s="42">
        <f t="shared" si="389"/>
        <v>4.716010374243699E-3</v>
      </c>
      <c r="Z861" s="10">
        <f t="shared" si="416"/>
        <v>14.632933685427956</v>
      </c>
      <c r="AA861">
        <f t="shared" si="394"/>
        <v>4682436.2815185497</v>
      </c>
      <c r="AB861" s="10">
        <f t="shared" si="395"/>
        <v>4.6824362815185498</v>
      </c>
      <c r="AC861" s="10">
        <f t="shared" si="396"/>
        <v>4.5814362815185499</v>
      </c>
      <c r="AD861" s="3">
        <f t="shared" si="397"/>
        <v>664.45776381704854</v>
      </c>
      <c r="AI861" s="94">
        <f t="shared" si="398"/>
        <v>0.56100525955071401</v>
      </c>
    </row>
    <row r="862" spans="2:35">
      <c r="B862" s="39">
        <f t="shared" si="399"/>
        <v>834</v>
      </c>
      <c r="C862" s="42">
        <f t="shared" si="400"/>
        <v>9.9000000000007446</v>
      </c>
      <c r="D862" s="10">
        <f t="shared" si="401"/>
        <v>-7.1764816311770119E-13</v>
      </c>
      <c r="E862" s="40">
        <f t="shared" si="402"/>
        <v>36.800000000001432</v>
      </c>
      <c r="F862" s="40">
        <f t="shared" si="403"/>
        <v>36.799999999999997</v>
      </c>
      <c r="G862" s="3">
        <f t="shared" si="404"/>
        <v>200.79999999999427</v>
      </c>
      <c r="H862" s="3">
        <f t="shared" si="405"/>
        <v>107.82541057508477</v>
      </c>
      <c r="I862">
        <f t="shared" si="390"/>
        <v>1.0782541057508477E-4</v>
      </c>
      <c r="J862" s="4">
        <f t="shared" si="406"/>
        <v>1075.2100856911898</v>
      </c>
      <c r="K862" s="40">
        <f t="shared" si="407"/>
        <v>9.9717689917114836</v>
      </c>
      <c r="L862" s="40">
        <f t="shared" si="391"/>
        <v>0</v>
      </c>
      <c r="M862" s="10">
        <f t="shared" si="408"/>
        <v>4.6824362815185498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13.516385688863515</v>
      </c>
      <c r="Q862" s="42">
        <f t="shared" si="410"/>
        <v>0.73066524407936062</v>
      </c>
      <c r="R862" s="4">
        <f t="shared" si="411"/>
        <v>-1.6674265978677897E-8</v>
      </c>
      <c r="S862">
        <f t="shared" si="392"/>
        <v>-1.6674265978677896E-17</v>
      </c>
      <c r="T862" s="41">
        <f t="shared" si="393"/>
        <v>3.2256302570734873E-4</v>
      </c>
      <c r="U862" s="42">
        <f t="shared" si="412"/>
        <v>-2.9922804012036415E-14</v>
      </c>
      <c r="V862" s="42">
        <f t="shared" si="413"/>
        <v>0.56317422286058594</v>
      </c>
      <c r="W862" s="42">
        <f t="shared" si="414"/>
        <v>0.56077693771355364</v>
      </c>
      <c r="X862" s="42">
        <f t="shared" si="415"/>
        <v>2.397285147032302E-3</v>
      </c>
      <c r="Y862" s="42">
        <f>IF((X862*(Q862-Q861)+Y861)&lt;0,0,X862*(Q862-Q861)+Y861)</f>
        <v>4.7181157434316046E-3</v>
      </c>
      <c r="Z862" s="10">
        <f t="shared" si="416"/>
        <v>14.62695773356306</v>
      </c>
      <c r="AA862">
        <f t="shared" si="394"/>
        <v>4680565.2662266726</v>
      </c>
      <c r="AB862" s="10">
        <f t="shared" si="395"/>
        <v>4.6805652662266723</v>
      </c>
      <c r="AC862" s="10">
        <f t="shared" si="396"/>
        <v>4.5795652662266724</v>
      </c>
      <c r="AD862" s="3">
        <f t="shared" si="397"/>
        <v>664.1864055441149</v>
      </c>
      <c r="AI862" s="94">
        <f t="shared" si="398"/>
        <v>0.56077693771355364</v>
      </c>
    </row>
    <row r="863" spans="2:35">
      <c r="H863" s="3"/>
      <c r="J863" s="4"/>
      <c r="K863" s="40"/>
      <c r="L863" s="40"/>
      <c r="N863" s="10"/>
      <c r="P863" s="115">
        <f>AVERAGE(P28:P862)</f>
        <v>13.57138290691166</v>
      </c>
      <c r="Q863" s="42">
        <f>Q862+tbinc</f>
        <v>0.73108349687646978</v>
      </c>
      <c r="R863" s="4"/>
      <c r="T863" s="41"/>
      <c r="U863" s="42"/>
      <c r="W863" s="41"/>
      <c r="AB863" s="10">
        <f>pbout*EXP(-rat*to*astarf*(Q863-tbout)/vc*1000000000/cstar)</f>
        <v>4.4536646879496935</v>
      </c>
      <c r="AC863" s="10">
        <f t="shared" ref="AC863:AC909" si="417">AB863-patm</f>
        <v>4.3526646879496935</v>
      </c>
      <c r="AD863" s="3">
        <f t="shared" ref="AD863:AD909" si="418">AC863*1000000/6895</f>
        <v>631.27841739661983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9.9000000000007162</v>
      </c>
      <c r="H864" s="3"/>
      <c r="J864" s="4"/>
      <c r="K864" s="40"/>
      <c r="L864" s="40"/>
      <c r="N864" s="10"/>
      <c r="P864" s="10"/>
      <c r="Q864" s="42">
        <f>Q863+tbinc</f>
        <v>0.73150174967357895</v>
      </c>
      <c r="R864" s="4"/>
      <c r="T864" s="41"/>
      <c r="U864" s="42"/>
      <c r="W864" s="41"/>
      <c r="AB864" s="10">
        <f t="shared" ref="AB864:AB909" si="420">pbout*EXP(-rat*to*astarf*(Q864-tbout)/vc*1000000000/cstar)</f>
        <v>4.2377636085567314</v>
      </c>
      <c r="AC864" s="10">
        <f t="shared" si="417"/>
        <v>4.1367636085567314</v>
      </c>
      <c r="AD864" s="3">
        <f t="shared" si="418"/>
        <v>599.96571552671958</v>
      </c>
      <c r="AI864" s="94">
        <f t="shared" si="419"/>
        <v>0</v>
      </c>
    </row>
    <row r="865" spans="4:35">
      <c r="D865">
        <f>two</f>
        <v>9.8999999999999986</v>
      </c>
      <c r="Q865" s="42">
        <f t="shared" ref="Q865:Q910" si="421">Q864+tbinc</f>
        <v>0.73192000247068811</v>
      </c>
      <c r="AB865" s="10">
        <f t="shared" si="420"/>
        <v>4.0323288034230709</v>
      </c>
      <c r="AC865" s="10">
        <f t="shared" si="417"/>
        <v>3.9313288034230709</v>
      </c>
      <c r="AD865" s="3">
        <f t="shared" si="418"/>
        <v>570.1709649634621</v>
      </c>
      <c r="AI865" s="94">
        <f t="shared" si="419"/>
        <v>0</v>
      </c>
    </row>
    <row r="866" spans="4:35">
      <c r="Q866" s="42">
        <f t="shared" si="421"/>
        <v>0.73233825526779728</v>
      </c>
      <c r="AB866" s="10">
        <f t="shared" si="420"/>
        <v>3.8368528971470734</v>
      </c>
      <c r="AC866" s="10">
        <f t="shared" si="417"/>
        <v>3.7358528971470735</v>
      </c>
      <c r="AD866" s="3">
        <f t="shared" si="418"/>
        <v>541.82057971676193</v>
      </c>
      <c r="AI866" s="94">
        <f t="shared" si="419"/>
        <v>0</v>
      </c>
    </row>
    <row r="867" spans="4:35">
      <c r="Q867" s="42">
        <f t="shared" si="421"/>
        <v>0.73275650806490644</v>
      </c>
      <c r="AB867" s="10">
        <f t="shared" si="420"/>
        <v>3.6508531104528883</v>
      </c>
      <c r="AC867" s="10">
        <f t="shared" si="417"/>
        <v>3.5498531104528883</v>
      </c>
      <c r="AD867" s="3">
        <f t="shared" si="418"/>
        <v>514.84454103740222</v>
      </c>
      <c r="AI867" s="94">
        <f t="shared" si="419"/>
        <v>0</v>
      </c>
    </row>
    <row r="868" spans="4:35">
      <c r="Q868" s="42">
        <f t="shared" si="421"/>
        <v>0.73317476086201561</v>
      </c>
      <c r="AB868" s="10">
        <f t="shared" si="420"/>
        <v>3.4738700678397718</v>
      </c>
      <c r="AC868" s="10">
        <f t="shared" si="417"/>
        <v>3.3728700678397718</v>
      </c>
      <c r="AD868" s="3">
        <f t="shared" si="418"/>
        <v>489.17622448727656</v>
      </c>
      <c r="AI868" s="94">
        <f t="shared" si="419"/>
        <v>0</v>
      </c>
    </row>
    <row r="869" spans="4:35">
      <c r="Q869" s="42">
        <f t="shared" si="421"/>
        <v>0.73359301365912477</v>
      </c>
      <c r="AB869" s="10">
        <f t="shared" si="420"/>
        <v>3.3054666630332044</v>
      </c>
      <c r="AC869" s="10">
        <f t="shared" si="417"/>
        <v>3.2044666630332044</v>
      </c>
      <c r="AD869" s="3">
        <f t="shared" si="418"/>
        <v>464.752235392778</v>
      </c>
      <c r="AI869" s="94">
        <f t="shared" si="419"/>
        <v>0</v>
      </c>
    </row>
    <row r="870" spans="4:35">
      <c r="Q870" s="42">
        <f t="shared" si="421"/>
        <v>0.73401126645623394</v>
      </c>
      <c r="AB870" s="10">
        <f t="shared" si="420"/>
        <v>3.1452269794357255</v>
      </c>
      <c r="AC870" s="10">
        <f t="shared" si="417"/>
        <v>3.0442269794357255</v>
      </c>
      <c r="AD870" s="3">
        <f t="shared" si="418"/>
        <v>441.51225227494206</v>
      </c>
      <c r="AI870" s="94">
        <f t="shared" si="419"/>
        <v>0</v>
      </c>
    </row>
    <row r="871" spans="4:35">
      <c r="Q871" s="42">
        <f t="shared" si="421"/>
        <v>0.7344295192533431</v>
      </c>
      <c r="AB871" s="10">
        <f t="shared" si="420"/>
        <v>2.9927552629112717</v>
      </c>
      <c r="AC871" s="10">
        <f t="shared" si="417"/>
        <v>2.8917552629112717</v>
      </c>
      <c r="AD871" s="3">
        <f t="shared" si="418"/>
        <v>419.39887786965505</v>
      </c>
      <c r="AI871" s="94">
        <f t="shared" si="419"/>
        <v>0</v>
      </c>
    </row>
    <row r="872" spans="4:35">
      <c r="Q872" s="42">
        <f t="shared" si="421"/>
        <v>0.73484777205045226</v>
      </c>
      <c r="AB872" s="10">
        <f t="shared" si="420"/>
        <v>2.8476749443660125</v>
      </c>
      <c r="AC872" s="10">
        <f t="shared" si="417"/>
        <v>2.7466749443660126</v>
      </c>
      <c r="AD872" s="3">
        <f t="shared" si="418"/>
        <v>398.35749736998008</v>
      </c>
      <c r="AI872" s="94">
        <f t="shared" si="419"/>
        <v>0</v>
      </c>
    </row>
    <row r="873" spans="4:35">
      <c r="Q873" s="42">
        <f t="shared" si="421"/>
        <v>0.73526602484756143</v>
      </c>
      <c r="AB873" s="10">
        <f t="shared" si="420"/>
        <v>2.709627709711723</v>
      </c>
      <c r="AC873" s="10">
        <f t="shared" si="417"/>
        <v>2.608627709711723</v>
      </c>
      <c r="AD873" s="3">
        <f t="shared" si="418"/>
        <v>378.33614354049644</v>
      </c>
      <c r="AI873" s="94">
        <f t="shared" si="419"/>
        <v>0</v>
      </c>
    </row>
    <row r="874" spans="4:35">
      <c r="Q874" s="42">
        <f t="shared" si="421"/>
        <v>0.73568427764467059</v>
      </c>
      <c r="AB874" s="10">
        <f t="shared" si="420"/>
        <v>2.5782726149146877</v>
      </c>
      <c r="AC874" s="10">
        <f t="shared" si="417"/>
        <v>2.4772726149146878</v>
      </c>
      <c r="AD874" s="3">
        <f t="shared" si="418"/>
        <v>359.28536837051308</v>
      </c>
      <c r="AI874" s="94">
        <f t="shared" si="419"/>
        <v>0</v>
      </c>
    </row>
    <row r="875" spans="4:35">
      <c r="Q875" s="42">
        <f t="shared" si="421"/>
        <v>0.73610253044177976</v>
      </c>
      <c r="AB875" s="10">
        <f t="shared" si="420"/>
        <v>2.4532852439445438</v>
      </c>
      <c r="AC875" s="10">
        <f t="shared" si="417"/>
        <v>2.3522852439445439</v>
      </c>
      <c r="AD875" s="3">
        <f t="shared" si="418"/>
        <v>341.15812094917243</v>
      </c>
      <c r="AI875" s="94">
        <f t="shared" si="419"/>
        <v>0</v>
      </c>
    </row>
    <row r="876" spans="4:35">
      <c r="Q876" s="42">
        <f t="shared" si="421"/>
        <v>0.73652078323888892</v>
      </c>
      <c r="AB876" s="10">
        <f t="shared" si="420"/>
        <v>2.3343569075433832</v>
      </c>
      <c r="AC876" s="10">
        <f t="shared" si="417"/>
        <v>2.2333569075433832</v>
      </c>
      <c r="AD876" s="3">
        <f t="shared" si="418"/>
        <v>323.90963126082426</v>
      </c>
      <c r="AI876" s="94">
        <f t="shared" si="419"/>
        <v>0</v>
      </c>
    </row>
    <row r="877" spans="4:35">
      <c r="Q877" s="42">
        <f t="shared" si="421"/>
        <v>0.73693903603599809</v>
      </c>
      <c r="AB877" s="10">
        <f t="shared" si="420"/>
        <v>2.2211938808362572</v>
      </c>
      <c r="AC877" s="10">
        <f t="shared" si="417"/>
        <v>2.1201938808362573</v>
      </c>
      <c r="AD877" s="3">
        <f t="shared" si="418"/>
        <v>307.49729961367035</v>
      </c>
      <c r="AI877" s="94">
        <f t="shared" si="419"/>
        <v>0</v>
      </c>
    </row>
    <row r="878" spans="4:35">
      <c r="Q878" s="42">
        <f t="shared" si="421"/>
        <v>0.73735728883310725</v>
      </c>
      <c r="AB878" s="10">
        <f t="shared" si="420"/>
        <v>2.1135166779001819</v>
      </c>
      <c r="AC878" s="10">
        <f t="shared" si="417"/>
        <v>2.012516677900182</v>
      </c>
      <c r="AD878" s="3">
        <f t="shared" si="418"/>
        <v>291.88059142859782</v>
      </c>
      <c r="AI878" s="94">
        <f t="shared" si="419"/>
        <v>0</v>
      </c>
    </row>
    <row r="879" spans="4:35">
      <c r="Q879" s="42">
        <f t="shared" si="421"/>
        <v>0.73777554163021641</v>
      </c>
      <c r="AB879" s="10">
        <f t="shared" si="420"/>
        <v>2.0110593614999783</v>
      </c>
      <c r="AC879" s="10">
        <f t="shared" si="417"/>
        <v>1.9100593614999783</v>
      </c>
      <c r="AD879" s="3">
        <f t="shared" si="418"/>
        <v>277.02093712835074</v>
      </c>
      <c r="AI879" s="94">
        <f t="shared" si="419"/>
        <v>0</v>
      </c>
    </row>
    <row r="880" spans="4:35">
      <c r="Q880" s="42">
        <f t="shared" si="421"/>
        <v>0.73819379442732558</v>
      </c>
      <c r="AB880" s="10">
        <f t="shared" si="420"/>
        <v>1.9135688862861717</v>
      </c>
      <c r="AC880" s="10">
        <f t="shared" si="417"/>
        <v>1.8125688862861717</v>
      </c>
      <c r="AD880" s="3">
        <f t="shared" si="418"/>
        <v>262.88163687979289</v>
      </c>
      <c r="AI880" s="94">
        <f t="shared" si="419"/>
        <v>0</v>
      </c>
    </row>
    <row r="881" spans="17:35">
      <c r="Q881" s="42">
        <f t="shared" si="421"/>
        <v>0.73861204722443474</v>
      </c>
      <c r="AB881" s="10">
        <f t="shared" si="420"/>
        <v>1.8208044738328024</v>
      </c>
      <c r="AC881" s="10">
        <f t="shared" si="417"/>
        <v>1.7198044738328024</v>
      </c>
      <c r="AD881" s="3">
        <f t="shared" si="418"/>
        <v>249.42776995399601</v>
      </c>
      <c r="AI881" s="94">
        <f t="shared" si="419"/>
        <v>0</v>
      </c>
    </row>
    <row r="882" spans="17:35">
      <c r="Q882" s="42">
        <f t="shared" si="421"/>
        <v>0.73903030002154391</v>
      </c>
      <c r="AB882" s="10">
        <f t="shared" si="420"/>
        <v>1.7325370179716355</v>
      </c>
      <c r="AC882" s="10">
        <f t="shared" si="417"/>
        <v>1.6315370179716355</v>
      </c>
      <c r="AD882" s="3">
        <f t="shared" si="418"/>
        <v>236.62610848029522</v>
      </c>
      <c r="AI882" s="94">
        <f t="shared" si="419"/>
        <v>0</v>
      </c>
    </row>
    <row r="883" spans="17:35">
      <c r="Q883" s="42">
        <f t="shared" si="421"/>
        <v>0.73944855281865307</v>
      </c>
      <c r="AB883" s="10">
        <f t="shared" si="420"/>
        <v>1.64854851895409</v>
      </c>
      <c r="AC883" s="10">
        <f t="shared" si="417"/>
        <v>1.5475485189540901</v>
      </c>
      <c r="AD883" s="3">
        <f t="shared" si="418"/>
        <v>224.44503538130385</v>
      </c>
      <c r="AI883" s="94">
        <f t="shared" si="419"/>
        <v>0</v>
      </c>
    </row>
    <row r="884" spans="17:35">
      <c r="Q884" s="42">
        <f t="shared" si="421"/>
        <v>0.73986680561576224</v>
      </c>
      <c r="AB884" s="10">
        <f t="shared" si="420"/>
        <v>1.5686315450433952</v>
      </c>
      <c r="AC884" s="10">
        <f t="shared" si="417"/>
        <v>1.4676315450433952</v>
      </c>
      <c r="AD884" s="3">
        <f t="shared" si="418"/>
        <v>212.8544662862067</v>
      </c>
      <c r="AI884" s="94">
        <f t="shared" si="419"/>
        <v>0</v>
      </c>
    </row>
    <row r="885" spans="17:35">
      <c r="Q885" s="42">
        <f t="shared" si="421"/>
        <v>0.7402850584128714</v>
      </c>
      <c r="AB885" s="10">
        <f t="shared" si="420"/>
        <v>1.4925887202072421</v>
      </c>
      <c r="AC885" s="10">
        <f t="shared" si="417"/>
        <v>1.3915887202072421</v>
      </c>
      <c r="AD885" s="3">
        <f t="shared" si="418"/>
        <v>201.82577522947673</v>
      </c>
      <c r="AI885" s="94">
        <f t="shared" si="419"/>
        <v>0</v>
      </c>
    </row>
    <row r="886" spans="17:35">
      <c r="Q886" s="42">
        <f t="shared" si="421"/>
        <v>0.74070331120998056</v>
      </c>
      <c r="AB886" s="10">
        <f t="shared" si="420"/>
        <v>1.4202322366456439</v>
      </c>
      <c r="AC886" s="10">
        <f t="shared" si="417"/>
        <v>1.3192322366456439</v>
      </c>
      <c r="AD886" s="3">
        <f t="shared" si="418"/>
        <v>191.33172395150746</v>
      </c>
      <c r="AI886" s="94">
        <f t="shared" si="419"/>
        <v>0</v>
      </c>
    </row>
    <row r="887" spans="17:35">
      <c r="Q887" s="42">
        <f t="shared" si="421"/>
        <v>0.74112156400708973</v>
      </c>
      <c r="AB887" s="10">
        <f t="shared" si="420"/>
        <v>1.3513833909500697</v>
      </c>
      <c r="AC887" s="10">
        <f t="shared" si="417"/>
        <v>1.2503833909500697</v>
      </c>
      <c r="AD887" s="3">
        <f t="shared" si="418"/>
        <v>181.3463946265511</v>
      </c>
      <c r="AI887" s="94">
        <f t="shared" si="419"/>
        <v>0</v>
      </c>
    </row>
    <row r="888" spans="17:35">
      <c r="Q888" s="42">
        <f t="shared" si="421"/>
        <v>0.74153981680419889</v>
      </c>
      <c r="AB888" s="10">
        <f t="shared" si="420"/>
        <v>1.2858721427482749</v>
      </c>
      <c r="AC888" s="10">
        <f t="shared" si="417"/>
        <v>1.1848721427482749</v>
      </c>
      <c r="AD888" s="3">
        <f t="shared" si="418"/>
        <v>171.8451258518165</v>
      </c>
      <c r="AI888" s="94">
        <f t="shared" si="419"/>
        <v>0</v>
      </c>
    </row>
    <row r="889" spans="17:35">
      <c r="Q889" s="42">
        <f t="shared" si="421"/>
        <v>0.74195806960130806</v>
      </c>
      <c r="AB889" s="10">
        <f t="shared" si="420"/>
        <v>1.223536694744779</v>
      </c>
      <c r="AC889" s="10">
        <f t="shared" si="417"/>
        <v>1.122536694744779</v>
      </c>
      <c r="AD889" s="3">
        <f t="shared" si="418"/>
        <v>162.80445173963437</v>
      </c>
      <c r="AI889" s="94">
        <f t="shared" si="419"/>
        <v>0</v>
      </c>
    </row>
    <row r="890" spans="17:35">
      <c r="Q890" s="42">
        <f t="shared" si="421"/>
        <v>0.74237632239841722</v>
      </c>
      <c r="AB890" s="10">
        <f t="shared" si="420"/>
        <v>1.1642230931197979</v>
      </c>
      <c r="AC890" s="10">
        <f t="shared" si="417"/>
        <v>1.0632230931197979</v>
      </c>
      <c r="AD890" s="3">
        <f t="shared" si="418"/>
        <v>154.20204396226222</v>
      </c>
      <c r="AI890" s="94">
        <f t="shared" si="419"/>
        <v>0</v>
      </c>
    </row>
    <row r="891" spans="17:35">
      <c r="Q891" s="42">
        <f t="shared" si="421"/>
        <v>0.74279457519552639</v>
      </c>
      <c r="AB891" s="10">
        <f t="shared" si="420"/>
        <v>1.1077848472997038</v>
      </c>
      <c r="AC891" s="10">
        <f t="shared" si="417"/>
        <v>1.0067848472997039</v>
      </c>
      <c r="AD891" s="3">
        <f t="shared" si="418"/>
        <v>146.01665660619346</v>
      </c>
      <c r="AI891" s="94">
        <f t="shared" si="419"/>
        <v>0</v>
      </c>
    </row>
    <row r="892" spans="17:35">
      <c r="Q892" s="42">
        <f t="shared" si="421"/>
        <v>0.74321282799263555</v>
      </c>
      <c r="AB892" s="10">
        <f t="shared" si="420"/>
        <v>1.0540825681599419</v>
      </c>
      <c r="AC892" s="10">
        <f t="shared" si="417"/>
        <v>0.95308256815994197</v>
      </c>
      <c r="AD892" s="3">
        <f t="shared" si="418"/>
        <v>138.22807369977403</v>
      </c>
      <c r="AI892" s="94">
        <f t="shared" si="419"/>
        <v>0</v>
      </c>
    </row>
    <row r="893" spans="17:35">
      <c r="Q893" s="42">
        <f t="shared" si="421"/>
        <v>0.74363108078974471</v>
      </c>
      <c r="AB893" s="10">
        <f t="shared" si="420"/>
        <v>1.0029836237668459</v>
      </c>
      <c r="AC893" s="10">
        <f t="shared" si="417"/>
        <v>0.90198362376684593</v>
      </c>
      <c r="AD893" s="3">
        <f t="shared" si="418"/>
        <v>130.81705928453167</v>
      </c>
      <c r="AI893" s="94">
        <f t="shared" si="419"/>
        <v>0</v>
      </c>
    </row>
    <row r="894" spans="17:35">
      <c r="Q894" s="42">
        <f t="shared" si="421"/>
        <v>0.74404933358685388</v>
      </c>
      <c r="AB894" s="10">
        <f t="shared" si="420"/>
        <v>0.95436181180811563</v>
      </c>
      <c r="AC894" s="10">
        <f t="shared" si="417"/>
        <v>0.85336181180811566</v>
      </c>
      <c r="AD894" s="3">
        <f t="shared" si="418"/>
        <v>123.76530990690583</v>
      </c>
      <c r="AI894" s="94">
        <f t="shared" si="419"/>
        <v>0</v>
      </c>
    </row>
    <row r="895" spans="17:35">
      <c r="Q895" s="42">
        <f t="shared" si="421"/>
        <v>0.74446758638396304</v>
      </c>
      <c r="AB895" s="10">
        <f t="shared" si="420"/>
        <v>0.90809704790294354</v>
      </c>
      <c r="AC895" s="10">
        <f t="shared" si="417"/>
        <v>0.80709704790294357</v>
      </c>
      <c r="AD895" s="3">
        <f t="shared" si="418"/>
        <v>117.05540941304476</v>
      </c>
      <c r="AI895" s="94">
        <f t="shared" si="419"/>
        <v>0</v>
      </c>
    </row>
    <row r="896" spans="17:35">
      <c r="Q896" s="42">
        <f t="shared" si="421"/>
        <v>0.74488583918107221</v>
      </c>
      <c r="AB896" s="10">
        <f t="shared" si="420"/>
        <v>0.86407506902198128</v>
      </c>
      <c r="AC896" s="10">
        <f t="shared" si="417"/>
        <v>0.7630750690219813</v>
      </c>
      <c r="AD896" s="3">
        <f t="shared" si="418"/>
        <v>110.67078593502268</v>
      </c>
      <c r="AI896" s="94">
        <f t="shared" si="419"/>
        <v>0</v>
      </c>
    </row>
    <row r="897" spans="15:35">
      <c r="Q897" s="42">
        <f t="shared" si="421"/>
        <v>0.74530409197818137</v>
      </c>
      <c r="AB897" s="10">
        <f t="shared" si="420"/>
        <v>0.82218715128467257</v>
      </c>
      <c r="AC897" s="10">
        <f t="shared" si="417"/>
        <v>0.72118715128467259</v>
      </c>
      <c r="AD897" s="3">
        <f t="shared" si="418"/>
        <v>104.59567096224403</v>
      </c>
      <c r="AI897" s="94">
        <f t="shared" si="419"/>
        <v>0</v>
      </c>
    </row>
    <row r="898" spans="15:35">
      <c r="Q898" s="42">
        <f t="shared" si="421"/>
        <v>0.74572234477529054</v>
      </c>
      <c r="AB898" s="10">
        <f t="shared" si="420"/>
        <v>0.78232984143696949</v>
      </c>
      <c r="AC898" s="10">
        <f t="shared" si="417"/>
        <v>0.68132984143696951</v>
      </c>
      <c r="AD898" s="3">
        <f t="shared" si="418"/>
        <v>98.815060396949889</v>
      </c>
      <c r="AI898" s="94">
        <f t="shared" si="419"/>
        <v>0</v>
      </c>
    </row>
    <row r="899" spans="15:35">
      <c r="Q899" s="42">
        <f t="shared" si="421"/>
        <v>0.7461405975723997</v>
      </c>
      <c r="AB899" s="10">
        <f t="shared" si="420"/>
        <v>0.74440470134625369</v>
      </c>
      <c r="AC899" s="10">
        <f t="shared" si="417"/>
        <v>0.64340470134625372</v>
      </c>
      <c r="AD899" s="3">
        <f t="shared" si="418"/>
        <v>93.314677497643757</v>
      </c>
      <c r="AI899" s="94">
        <f t="shared" si="419"/>
        <v>0</v>
      </c>
    </row>
    <row r="900" spans="15:35">
      <c r="Q900" s="42">
        <f t="shared" si="421"/>
        <v>0.74655885036950886</v>
      </c>
      <c r="AB900" s="10">
        <f t="shared" si="420"/>
        <v>0.70831806488242055</v>
      </c>
      <c r="AC900" s="10">
        <f t="shared" si="417"/>
        <v>0.60731806488242057</v>
      </c>
      <c r="AD900" s="3">
        <f t="shared" si="418"/>
        <v>88.080937618915243</v>
      </c>
      <c r="AI900" s="94">
        <f t="shared" si="419"/>
        <v>0</v>
      </c>
    </row>
    <row r="901" spans="15:35">
      <c r="Q901" s="42">
        <f t="shared" si="421"/>
        <v>0.74697710316661803</v>
      </c>
      <c r="AB901" s="10">
        <f t="shared" si="420"/>
        <v>0.67398080658468107</v>
      </c>
      <c r="AC901" s="10">
        <f t="shared" si="417"/>
        <v>0.57298080658468109</v>
      </c>
      <c r="AD901" s="3">
        <f t="shared" si="418"/>
        <v>83.100914660577374</v>
      </c>
      <c r="AI901" s="94">
        <f t="shared" si="419"/>
        <v>0</v>
      </c>
    </row>
    <row r="902" spans="15:35">
      <c r="Q902" s="42">
        <f t="shared" si="421"/>
        <v>0.74739535596372719</v>
      </c>
      <c r="AB902" s="10">
        <f t="shared" si="420"/>
        <v>0.6413081215427453</v>
      </c>
      <c r="AC902" s="10">
        <f t="shared" si="417"/>
        <v>0.54030812154274532</v>
      </c>
      <c r="AD902" s="3">
        <f t="shared" si="418"/>
        <v>78.362309143255303</v>
      </c>
      <c r="AI902" s="94">
        <f t="shared" si="419"/>
        <v>0</v>
      </c>
    </row>
    <row r="903" spans="15:35">
      <c r="Q903" s="42">
        <f t="shared" si="421"/>
        <v>0.74781360876083636</v>
      </c>
      <c r="AB903" s="10">
        <f t="shared" si="420"/>
        <v>0.61021931594874035</v>
      </c>
      <c r="AC903" s="10">
        <f t="shared" si="417"/>
        <v>0.50921931594874037</v>
      </c>
      <c r="AD903" s="3">
        <f t="shared" si="418"/>
        <v>73.853417831579449</v>
      </c>
      <c r="AI903" s="94">
        <f t="shared" si="419"/>
        <v>0</v>
      </c>
    </row>
    <row r="904" spans="15:35">
      <c r="Q904" s="42">
        <f t="shared" si="421"/>
        <v>0.74823186155794552</v>
      </c>
      <c r="AB904" s="10">
        <f t="shared" si="420"/>
        <v>0.58063760780258478</v>
      </c>
      <c r="AC904" s="10">
        <f t="shared" si="417"/>
        <v>0.4796376078025848</v>
      </c>
      <c r="AD904" s="3">
        <f t="shared" si="418"/>
        <v>69.563104829961546</v>
      </c>
      <c r="AI904" s="94">
        <f t="shared" si="419"/>
        <v>0</v>
      </c>
    </row>
    <row r="905" spans="15:35">
      <c r="Q905" s="42">
        <f t="shared" si="421"/>
        <v>0.74865011435505469</v>
      </c>
      <c r="AB905" s="10">
        <f t="shared" si="420"/>
        <v>0.55248993727859719</v>
      </c>
      <c r="AC905" s="10">
        <f t="shared" si="417"/>
        <v>0.45148993727859721</v>
      </c>
      <c r="AD905" s="3">
        <f t="shared" si="418"/>
        <v>65.480774079564497</v>
      </c>
      <c r="AI905" s="94">
        <f t="shared" si="419"/>
        <v>0</v>
      </c>
    </row>
    <row r="906" spans="15:35">
      <c r="Q906" s="42">
        <f t="shared" si="421"/>
        <v>0.74906836715216385</v>
      </c>
      <c r="AB906" s="10">
        <f t="shared" si="420"/>
        <v>0.52570678628500211</v>
      </c>
      <c r="AC906" s="10">
        <f t="shared" si="417"/>
        <v>0.42470678628500214</v>
      </c>
      <c r="AD906" s="3">
        <f t="shared" si="418"/>
        <v>61.596343188542733</v>
      </c>
      <c r="AI906" s="94">
        <f t="shared" si="419"/>
        <v>0</v>
      </c>
    </row>
    <row r="907" spans="15:35">
      <c r="Q907" s="42">
        <f t="shared" si="421"/>
        <v>0.74948661994927301</v>
      </c>
      <c r="Z907" s="2" t="s">
        <v>151</v>
      </c>
      <c r="AA907">
        <v>0.02</v>
      </c>
      <c r="AB907" s="10">
        <f t="shared" si="420"/>
        <v>0.50022200677067619</v>
      </c>
      <c r="AC907" s="10">
        <f t="shared" si="417"/>
        <v>0.39922200677067621</v>
      </c>
      <c r="AD907" s="3">
        <f t="shared" si="418"/>
        <v>57.900218530917513</v>
      </c>
      <c r="AI907" s="94">
        <f t="shared" si="419"/>
        <v>0</v>
      </c>
    </row>
    <row r="908" spans="15:35">
      <c r="Q908" s="42">
        <f t="shared" si="421"/>
        <v>0.74990487274638218</v>
      </c>
      <c r="Z908" s="2" t="s">
        <v>152</v>
      </c>
      <c r="AA908">
        <f>pmaxperc/100*pmax+patm</f>
        <v>0.10197622187205098</v>
      </c>
      <c r="AB908" s="10">
        <f t="shared" si="420"/>
        <v>0.47597265735510069</v>
      </c>
      <c r="AC908" s="10">
        <f t="shared" si="417"/>
        <v>0.37497265735510066</v>
      </c>
      <c r="AD908" s="3">
        <f t="shared" si="418"/>
        <v>54.38327155258893</v>
      </c>
      <c r="AI908" s="94">
        <f t="shared" si="419"/>
        <v>0</v>
      </c>
    </row>
    <row r="909" spans="15:35">
      <c r="O909" t="s">
        <v>155</v>
      </c>
      <c r="P909">
        <f>tbinc</f>
        <v>4.1825279710920051E-4</v>
      </c>
      <c r="Q909" s="42">
        <f t="shared" si="421"/>
        <v>0.75032312554349134</v>
      </c>
      <c r="Z909" s="7" t="s">
        <v>154</v>
      </c>
      <c r="AA909" s="10">
        <f>AA908-pfinal+0.101</f>
        <v>-0.24992262600598034</v>
      </c>
      <c r="AB909" s="10">
        <f t="shared" si="420"/>
        <v>0.45289884787803131</v>
      </c>
      <c r="AC909" s="10">
        <f t="shared" si="417"/>
        <v>0.35189884787803127</v>
      </c>
      <c r="AD909" s="3">
        <f t="shared" si="418"/>
        <v>51.036816225965374</v>
      </c>
      <c r="AI909" s="94">
        <f t="shared" si="419"/>
        <v>0</v>
      </c>
    </row>
    <row r="910" spans="15:35">
      <c r="Q910" s="42">
        <f t="shared" si="421"/>
        <v>0.75074137834060051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tabSelected="1" zoomScaleNormal="100" workbookViewId="0">
      <selection activeCell="G11" sqref="G11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107.82541057508476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485.21434758788143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4.4142271926617127E-6</v>
      </c>
      <c r="E10" t="s">
        <v>284</v>
      </c>
    </row>
    <row r="11" spans="2:5">
      <c r="B11" s="2" t="s">
        <v>203</v>
      </c>
      <c r="C11" s="40">
        <f>SQRT(4*aexit/PI())</f>
        <v>24.85546408783717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7.9264527607616238</v>
      </c>
      <c r="D12" s="55"/>
      <c r="E12" t="s">
        <v>170</v>
      </c>
    </row>
    <row r="13" spans="2:5">
      <c r="B13" s="2" t="s">
        <v>167</v>
      </c>
      <c r="C13" s="10">
        <f>AVERAGE(H28:H909)</f>
        <v>7.4349229909519829</v>
      </c>
      <c r="D13" s="55"/>
      <c r="E13" t="s">
        <v>188</v>
      </c>
    </row>
    <row r="14" spans="2:5">
      <c r="B14" s="2" t="s">
        <v>290</v>
      </c>
      <c r="C14" s="10">
        <f>2*ravg*tbout/do</f>
        <v>0.53892053283549302</v>
      </c>
      <c r="E14" t="s">
        <v>289</v>
      </c>
    </row>
    <row r="15" spans="2:5">
      <c r="B15" s="2" t="s">
        <v>171</v>
      </c>
      <c r="C15" s="10">
        <f>MAX(I28:I910)</f>
        <v>1.2673157643104056</v>
      </c>
      <c r="D15" s="55"/>
      <c r="E15" t="s">
        <v>172</v>
      </c>
    </row>
    <row r="16" spans="2:5" ht="13">
      <c r="B16" s="71" t="s">
        <v>194</v>
      </c>
      <c r="C16" s="65">
        <f>MAX(J28:J910)</f>
        <v>680.7994778604176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477.52197673288958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115.83786191824588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I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680.7994778604176</v>
      </c>
      <c r="L21" s="133" t="s">
        <v>168</v>
      </c>
      <c r="O21" s="131" t="s">
        <v>185</v>
      </c>
      <c r="P21" s="132">
        <f>fmax/4.4482</f>
        <v>153.05055479978813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636.42177680049497</v>
      </c>
      <c r="L22" s="136" t="s">
        <v>168</v>
      </c>
      <c r="O22" s="134" t="s">
        <v>186</v>
      </c>
      <c r="P22" s="135">
        <f>itot/tthr/4.4482</f>
        <v>143.07400224821163</v>
      </c>
      <c r="Q22" s="136" t="s">
        <v>187</v>
      </c>
    </row>
    <row r="23" spans="2:17">
      <c r="J23" s="137" t="s">
        <v>158</v>
      </c>
      <c r="K23" s="138">
        <f>tthr</f>
        <v>0.75032312554349134</v>
      </c>
      <c r="L23" s="139" t="s">
        <v>169</v>
      </c>
      <c r="O23" s="137" t="s">
        <v>158</v>
      </c>
      <c r="P23" s="138">
        <f>tthr</f>
        <v>0.75032312554349134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1.0782541057508477E-4</v>
      </c>
      <c r="E28" s="40">
        <f>Pressure!H28</f>
        <v>107.82541057508477</v>
      </c>
      <c r="F28" s="10">
        <f>aexit/E28</f>
        <v>4.4999999999999991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1731635.133633981</v>
      </c>
      <c r="D29" s="78">
        <f>Pressure!I29</f>
        <v>1.0782541057508477E-4</v>
      </c>
      <c r="E29" s="40">
        <f>Pressure!H29</f>
        <v>107.82541057508477</v>
      </c>
      <c r="F29" s="10">
        <f t="shared" ref="F29:F92" si="1">aexit/E29</f>
        <v>4.4999999999999991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3.548734238275681</v>
      </c>
      <c r="I29" s="10">
        <f t="shared" ref="I29:I92" si="3">etanoz*SQRT(2*k^2/(k-1)*(2/(k+1))^((k+1)/(k-1))*(1-(G29/C29)^((k-1)/k)))+(G29-patm*1000000)/C29*(aexit/E29)</f>
        <v>1.1170806660033177</v>
      </c>
      <c r="J29" s="4">
        <f t="shared" ref="J29:J92" si="4">I29*D29*C29</f>
        <v>208.57490024647672</v>
      </c>
      <c r="K29" s="4">
        <f t="shared" ref="K29:K92" si="5">J29/4.4482</f>
        <v>46.889730732987886</v>
      </c>
      <c r="L29" s="42">
        <f>Pressure!Q29</f>
        <v>2.9861428424203889E-3</v>
      </c>
      <c r="M29" s="10">
        <f t="shared" ref="M29:M39" si="6">(J29+J28)/2*(L29-L28)</f>
        <v>0.31141722273978151</v>
      </c>
      <c r="N29" s="10">
        <f>N28-1/834*(me-mef)</f>
        <v>2.5992852259916033</v>
      </c>
    </row>
    <row r="30" spans="2:17">
      <c r="C30" s="4">
        <f>Pressure!AB30*1000000</f>
        <v>2504975.0433431179</v>
      </c>
      <c r="D30" s="78">
        <f>Pressure!I30</f>
        <v>1.0782541057508477E-4</v>
      </c>
      <c r="E30" s="40">
        <f>Pressure!H30</f>
        <v>107.82541057508477</v>
      </c>
      <c r="F30" s="10">
        <f t="shared" si="1"/>
        <v>4.4999999999999991</v>
      </c>
      <c r="G30" s="4">
        <f t="shared" si="0"/>
        <v>106156.5612490444</v>
      </c>
      <c r="H30" s="42">
        <f t="shared" si="2"/>
        <v>4.6719726362163341</v>
      </c>
      <c r="I30" s="10">
        <f t="shared" si="3"/>
        <v>1.1771032507358621</v>
      </c>
      <c r="J30" s="4">
        <f t="shared" si="4"/>
        <v>317.93554391629965</v>
      </c>
      <c r="K30" s="4">
        <f t="shared" si="5"/>
        <v>71.475100920889275</v>
      </c>
      <c r="L30" s="42">
        <f>Pressure!Q30</f>
        <v>4.1923489095961348E-3</v>
      </c>
      <c r="M30" s="10">
        <f t="shared" si="6"/>
        <v>0.31754004609026881</v>
      </c>
      <c r="N30" s="10">
        <f t="shared" ref="N30:N93" si="7">N29-1/834*(me-mef)</f>
        <v>2.5992852259916033</v>
      </c>
    </row>
    <row r="31" spans="2:17">
      <c r="C31" s="4">
        <f>Pressure!AB31*1000000</f>
        <v>3011936.3096081787</v>
      </c>
      <c r="D31" s="78">
        <f>Pressure!I31</f>
        <v>1.0782541057508477E-4</v>
      </c>
      <c r="E31" s="40">
        <f>Pressure!H31</f>
        <v>107.82541057508477</v>
      </c>
      <c r="F31" s="10">
        <f t="shared" si="1"/>
        <v>4.4999999999999991</v>
      </c>
      <c r="G31" s="4">
        <f t="shared" si="0"/>
        <v>127640.71329925244</v>
      </c>
      <c r="H31" s="42">
        <f t="shared" si="2"/>
        <v>5.3730978506034877</v>
      </c>
      <c r="I31" s="10">
        <f t="shared" si="3"/>
        <v>1.2076425789152536</v>
      </c>
      <c r="J31" s="4">
        <f t="shared" si="4"/>
        <v>392.19795196511848</v>
      </c>
      <c r="K31" s="4">
        <f t="shared" si="5"/>
        <v>88.170035512143897</v>
      </c>
      <c r="L31" s="42">
        <f>Pressure!Q31</f>
        <v>5.2645365854051707E-3</v>
      </c>
      <c r="M31" s="10">
        <f t="shared" si="6"/>
        <v>0.38069819123162169</v>
      </c>
      <c r="N31" s="10">
        <f t="shared" si="7"/>
        <v>2.5992852259916033</v>
      </c>
    </row>
    <row r="32" spans="2:17">
      <c r="C32" s="4">
        <f>Pressure!AB32*1000000</f>
        <v>3360038.9125160691</v>
      </c>
      <c r="D32" s="78">
        <f>Pressure!I32</f>
        <v>1.0782541057508477E-4</v>
      </c>
      <c r="E32" s="40">
        <f>Pressure!H32</f>
        <v>107.82541057508477</v>
      </c>
      <c r="F32" s="10">
        <f t="shared" si="1"/>
        <v>4.4999999999999991</v>
      </c>
      <c r="G32" s="4">
        <f t="shared" si="0"/>
        <v>142392.70669126068</v>
      </c>
      <c r="H32" s="42">
        <f t="shared" si="2"/>
        <v>5.8420198836708188</v>
      </c>
      <c r="I32" s="10">
        <f t="shared" si="3"/>
        <v>1.2232758935031793</v>
      </c>
      <c r="J32" s="4">
        <f t="shared" si="4"/>
        <v>443.18989012728503</v>
      </c>
      <c r="K32" s="4">
        <f t="shared" si="5"/>
        <v>99.633534941613462</v>
      </c>
      <c r="L32" s="42">
        <f>Pressure!Q32</f>
        <v>6.2755043115893267E-3</v>
      </c>
      <c r="M32" s="10">
        <f t="shared" si="6"/>
        <v>0.42227507360102295</v>
      </c>
      <c r="N32" s="10">
        <f t="shared" si="7"/>
        <v>2.5992852259916033</v>
      </c>
    </row>
    <row r="33" spans="3:14">
      <c r="C33" s="4">
        <f>Pressure!AB33*1000000</f>
        <v>3604716.7313453909</v>
      </c>
      <c r="D33" s="78">
        <f>Pressure!I33</f>
        <v>1.0782541057508477E-4</v>
      </c>
      <c r="E33" s="40">
        <f>Pressure!H33</f>
        <v>107.82541057508477</v>
      </c>
      <c r="F33" s="10">
        <f t="shared" si="1"/>
        <v>4.4999999999999991</v>
      </c>
      <c r="G33" s="4">
        <f t="shared" si="0"/>
        <v>152761.73449050481</v>
      </c>
      <c r="H33" s="42">
        <f t="shared" si="2"/>
        <v>6.1663508868394015</v>
      </c>
      <c r="I33" s="10">
        <f t="shared" si="3"/>
        <v>1.2324573808194212</v>
      </c>
      <c r="J33" s="4">
        <f t="shared" si="4"/>
        <v>479.03161065213834</v>
      </c>
      <c r="K33" s="4">
        <f t="shared" si="5"/>
        <v>107.69111340590314</v>
      </c>
      <c r="L33" s="42">
        <f>Pressure!Q33</f>
        <v>7.2518087478403801E-3</v>
      </c>
      <c r="M33" s="10">
        <f t="shared" si="6"/>
        <v>0.45018447120852767</v>
      </c>
      <c r="N33" s="10">
        <f t="shared" si="7"/>
        <v>2.5992852259916033</v>
      </c>
    </row>
    <row r="34" spans="3:14">
      <c r="C34" s="4">
        <f>Pressure!AB34*1000000</f>
        <v>3779238.1523139421</v>
      </c>
      <c r="D34" s="78">
        <f>Pressure!I34</f>
        <v>1.0782541057508477E-4</v>
      </c>
      <c r="E34" s="40">
        <f>Pressure!H34</f>
        <v>107.82541057508477</v>
      </c>
      <c r="F34" s="10">
        <f t="shared" si="1"/>
        <v>4.4999999999999991</v>
      </c>
      <c r="G34" s="4">
        <f t="shared" si="0"/>
        <v>160157.65404808763</v>
      </c>
      <c r="H34" s="42">
        <f t="shared" si="2"/>
        <v>6.3952609179238946</v>
      </c>
      <c r="I34" s="10">
        <f t="shared" si="3"/>
        <v>1.2382798503612855</v>
      </c>
      <c r="J34" s="4">
        <f t="shared" si="4"/>
        <v>504.596445363692</v>
      </c>
      <c r="K34" s="4">
        <f t="shared" si="5"/>
        <v>113.43834480547008</v>
      </c>
      <c r="L34" s="42">
        <f>Pressure!Q34</f>
        <v>8.2064653980604505E-3</v>
      </c>
      <c r="M34" s="10">
        <f t="shared" si="6"/>
        <v>0.46951353250927619</v>
      </c>
      <c r="N34" s="10">
        <f t="shared" si="7"/>
        <v>2.5992852259916033</v>
      </c>
    </row>
    <row r="35" spans="3:14">
      <c r="C35" s="4">
        <f>Pressure!AB35*1000000</f>
        <v>3905037.2523015109</v>
      </c>
      <c r="D35" s="78">
        <f>Pressure!I35</f>
        <v>1.0782541057508477E-4</v>
      </c>
      <c r="E35" s="40">
        <f>Pressure!H35</f>
        <v>107.82541057508477</v>
      </c>
      <c r="F35" s="10">
        <f t="shared" si="1"/>
        <v>4.4999999999999991</v>
      </c>
      <c r="G35" s="4">
        <f t="shared" si="0"/>
        <v>165488.80491060574</v>
      </c>
      <c r="H35" s="42">
        <f t="shared" si="2"/>
        <v>6.5590860060777851</v>
      </c>
      <c r="I35" s="10">
        <f t="shared" si="3"/>
        <v>1.2421540498556507</v>
      </c>
      <c r="J35" s="4">
        <f t="shared" si="4"/>
        <v>523.0241729182593</v>
      </c>
      <c r="K35" s="4">
        <f t="shared" si="5"/>
        <v>117.58108289156498</v>
      </c>
      <c r="L35" s="42">
        <f>Pressure!Q35</f>
        <v>9.1468318728808815E-3</v>
      </c>
      <c r="M35" s="10">
        <f t="shared" si="6"/>
        <v>0.48316998913329512</v>
      </c>
      <c r="N35" s="10">
        <f t="shared" si="7"/>
        <v>2.5992852259916033</v>
      </c>
    </row>
    <row r="36" spans="3:14">
      <c r="C36" s="4">
        <f>Pressure!AB36*1000000</f>
        <v>3996489.9156248653</v>
      </c>
      <c r="D36" s="78">
        <f>Pressure!I36</f>
        <v>1.0782541057508477E-4</v>
      </c>
      <c r="E36" s="40">
        <f>Pressure!H36</f>
        <v>107.82541057508477</v>
      </c>
      <c r="F36" s="10">
        <f t="shared" si="1"/>
        <v>4.4999999999999991</v>
      </c>
      <c r="G36" s="4">
        <f t="shared" si="0"/>
        <v>169364.41248652685</v>
      </c>
      <c r="H36" s="42">
        <f t="shared" si="2"/>
        <v>6.6775882174251153</v>
      </c>
      <c r="I36" s="10">
        <f t="shared" si="3"/>
        <v>1.2448173882054956</v>
      </c>
      <c r="J36" s="4">
        <f t="shared" si="4"/>
        <v>536.42065003160019</v>
      </c>
      <c r="K36" s="4">
        <f t="shared" si="5"/>
        <v>120.59274538725781</v>
      </c>
      <c r="L36" s="42">
        <f>Pressure!Q36</f>
        <v>1.0077426763716127E-2</v>
      </c>
      <c r="M36" s="10">
        <f t="shared" si="6"/>
        <v>0.49295696967949532</v>
      </c>
      <c r="N36" s="10">
        <f t="shared" si="7"/>
        <v>2.5992852259916033</v>
      </c>
    </row>
    <row r="37" spans="3:14">
      <c r="C37" s="4">
        <f>Pressure!AB37*1000000</f>
        <v>4063483.5068727382</v>
      </c>
      <c r="D37" s="78">
        <f>Pressure!I37</f>
        <v>1.0782541057508477E-4</v>
      </c>
      <c r="E37" s="40">
        <f>Pressure!H37</f>
        <v>107.82541057508477</v>
      </c>
      <c r="F37" s="10">
        <f t="shared" si="1"/>
        <v>4.4999999999999991</v>
      </c>
      <c r="G37" s="4">
        <f t="shared" si="0"/>
        <v>172203.48638927797</v>
      </c>
      <c r="H37" s="42">
        <f t="shared" si="2"/>
        <v>6.7640886371116205</v>
      </c>
      <c r="I37" s="10">
        <f t="shared" si="3"/>
        <v>1.2466923392121565</v>
      </c>
      <c r="J37" s="4">
        <f t="shared" si="4"/>
        <v>546.23423095181215</v>
      </c>
      <c r="K37" s="4">
        <f t="shared" si="5"/>
        <v>122.79893686250891</v>
      </c>
      <c r="L37" s="42">
        <f>Pressure!Q37</f>
        <v>1.1001174919798726E-2</v>
      </c>
      <c r="M37" s="10">
        <f t="shared" si="6"/>
        <v>0.50005022499112617</v>
      </c>
      <c r="N37" s="10">
        <f t="shared" si="7"/>
        <v>2.5992852259916033</v>
      </c>
    </row>
    <row r="38" spans="3:14">
      <c r="C38" s="4">
        <f>Pressure!AB38*1000000</f>
        <v>4112932.9437322281</v>
      </c>
      <c r="D38" s="78">
        <f>Pressure!I38</f>
        <v>1.0782541057508477E-4</v>
      </c>
      <c r="E38" s="40">
        <f>Pressure!H38</f>
        <v>107.82541057508477</v>
      </c>
      <c r="F38" s="10">
        <f t="shared" si="1"/>
        <v>4.4999999999999991</v>
      </c>
      <c r="G38" s="4">
        <f t="shared" si="0"/>
        <v>174299.06901260797</v>
      </c>
      <c r="H38" s="42">
        <f t="shared" si="2"/>
        <v>6.8277727527146599</v>
      </c>
      <c r="I38" s="10">
        <f t="shared" si="3"/>
        <v>1.2480371002181889</v>
      </c>
      <c r="J38" s="4">
        <f t="shared" si="4"/>
        <v>553.47784994641154</v>
      </c>
      <c r="K38" s="4">
        <f t="shared" si="5"/>
        <v>124.42737510597804</v>
      </c>
      <c r="L38" s="42">
        <f>Pressure!Q38</f>
        <v>1.19200373075703E-2</v>
      </c>
      <c r="M38" s="10">
        <f t="shared" si="6"/>
        <v>0.50524203425769443</v>
      </c>
      <c r="N38" s="10">
        <f t="shared" si="7"/>
        <v>2.5992852259916033</v>
      </c>
    </row>
    <row r="39" spans="3:14">
      <c r="C39" s="4">
        <f>Pressure!AB39*1000000</f>
        <v>4149730.8024117779</v>
      </c>
      <c r="D39" s="78">
        <f>Pressure!I39</f>
        <v>1.0782541057508477E-4</v>
      </c>
      <c r="E39" s="40">
        <f>Pressure!H39</f>
        <v>107.82541057508477</v>
      </c>
      <c r="F39" s="10">
        <f t="shared" si="1"/>
        <v>4.4999999999999991</v>
      </c>
      <c r="G39" s="4">
        <f t="shared" si="0"/>
        <v>175858.499374651</v>
      </c>
      <c r="H39" s="42">
        <f t="shared" si="2"/>
        <v>6.8750744904569698</v>
      </c>
      <c r="I39" s="10">
        <f t="shared" si="3"/>
        <v>1.2490170072661744</v>
      </c>
      <c r="J39" s="4">
        <f t="shared" si="4"/>
        <v>558.86819784560339</v>
      </c>
      <c r="K39" s="4">
        <f t="shared" si="5"/>
        <v>125.63917940866045</v>
      </c>
      <c r="L39" s="42">
        <f>Pressure!Q39</f>
        <v>1.2835361048754842E-2</v>
      </c>
      <c r="M39" s="10">
        <f t="shared" si="6"/>
        <v>0.50907837297841296</v>
      </c>
      <c r="N39" s="10">
        <f t="shared" si="7"/>
        <v>2.5992852259916033</v>
      </c>
    </row>
    <row r="40" spans="3:14">
      <c r="C40" s="4">
        <f>Pressure!AB40*1000000</f>
        <v>4177367.7975150514</v>
      </c>
      <c r="D40" s="78">
        <f>Pressure!I40</f>
        <v>1.0782541057508477E-4</v>
      </c>
      <c r="E40" s="40">
        <f>Pressure!H40</f>
        <v>107.82541057508477</v>
      </c>
      <c r="F40" s="10">
        <f t="shared" si="1"/>
        <v>4.4999999999999991</v>
      </c>
      <c r="G40" s="4">
        <f t="shared" si="0"/>
        <v>177029.70799455993</v>
      </c>
      <c r="H40" s="42">
        <f t="shared" si="2"/>
        <v>6.9105511051115895</v>
      </c>
      <c r="I40" s="10">
        <f t="shared" si="3"/>
        <v>1.2497416135069741</v>
      </c>
      <c r="J40" s="4">
        <f t="shared" si="4"/>
        <v>562.91661326543044</v>
      </c>
      <c r="K40" s="4">
        <f t="shared" si="5"/>
        <v>126.54930382299142</v>
      </c>
      <c r="L40" s="42">
        <f>Pressure!Q40</f>
        <v>1.3748087718490128E-2</v>
      </c>
      <c r="M40" s="10">
        <f t="shared" ref="M40:M103" si="8">(J40+J39)/2*(L40-L39)</f>
        <v>0.51194145740250008</v>
      </c>
      <c r="N40" s="10">
        <f t="shared" si="7"/>
        <v>2.5992852259916033</v>
      </c>
    </row>
    <row r="41" spans="3:14">
      <c r="C41" s="4">
        <f>Pressure!AB41*1000000</f>
        <v>4198349.8984221779</v>
      </c>
      <c r="D41" s="78">
        <f>Pressure!I41</f>
        <v>1.0782541057508477E-4</v>
      </c>
      <c r="E41" s="40">
        <f>Pressure!H41</f>
        <v>107.82541057508477</v>
      </c>
      <c r="F41" s="10">
        <f t="shared" si="1"/>
        <v>4.4999999999999991</v>
      </c>
      <c r="G41" s="4">
        <f t="shared" si="0"/>
        <v>177918.89357187744</v>
      </c>
      <c r="H41" s="42">
        <f t="shared" si="2"/>
        <v>6.937457061505456</v>
      </c>
      <c r="I41" s="10">
        <f t="shared" si="3"/>
        <v>1.2502853663161579</v>
      </c>
      <c r="J41" s="4">
        <f t="shared" si="4"/>
        <v>565.99018405470599</v>
      </c>
      <c r="K41" s="4">
        <f t="shared" si="5"/>
        <v>127.24027338130165</v>
      </c>
      <c r="L41" s="42">
        <f>Pressure!Q41</f>
        <v>1.4658883752204971E-2</v>
      </c>
      <c r="M41" s="10">
        <f t="shared" si="8"/>
        <v>0.51410191671645344</v>
      </c>
      <c r="N41" s="10">
        <f t="shared" si="7"/>
        <v>2.5992852259916033</v>
      </c>
    </row>
    <row r="42" spans="3:14">
      <c r="C42" s="4">
        <f>Pressure!AB42*1000000</f>
        <v>4214484.6121155052</v>
      </c>
      <c r="D42" s="78">
        <f>Pressure!I42</f>
        <v>1.0782541057508477E-4</v>
      </c>
      <c r="E42" s="40">
        <f>Pressure!H42</f>
        <v>107.82541057508477</v>
      </c>
      <c r="F42" s="10">
        <f t="shared" si="1"/>
        <v>4.4999999999999991</v>
      </c>
      <c r="G42" s="4">
        <f t="shared" si="0"/>
        <v>178602.65516342432</v>
      </c>
      <c r="H42" s="42">
        <f t="shared" si="2"/>
        <v>6.9581307328397539</v>
      </c>
      <c r="I42" s="10">
        <f t="shared" si="3"/>
        <v>1.2506998162243337</v>
      </c>
      <c r="J42" s="4">
        <f t="shared" si="4"/>
        <v>568.35368354032209</v>
      </c>
      <c r="K42" s="4">
        <f t="shared" si="5"/>
        <v>127.77161178461448</v>
      </c>
      <c r="L42" s="42">
        <f>Pressure!Q42</f>
        <v>1.5568225256044649E-2</v>
      </c>
      <c r="M42" s="10">
        <f t="shared" si="8"/>
        <v>0.51575297921508945</v>
      </c>
      <c r="N42" s="10">
        <f t="shared" si="7"/>
        <v>2.5992852259916033</v>
      </c>
    </row>
    <row r="43" spans="3:14">
      <c r="C43" s="4">
        <f>Pressure!AB43*1000000</f>
        <v>4227080.4601504598</v>
      </c>
      <c r="D43" s="78">
        <f>Pressure!I43</f>
        <v>1.0782541057508477E-4</v>
      </c>
      <c r="E43" s="40">
        <f>Pressure!H43</f>
        <v>107.82541057508477</v>
      </c>
      <c r="F43" s="10">
        <f t="shared" si="1"/>
        <v>4.4999999999999991</v>
      </c>
      <c r="G43" s="4">
        <f t="shared" si="0"/>
        <v>179136.44567641153</v>
      </c>
      <c r="H43" s="42">
        <f t="shared" si="2"/>
        <v>6.9742601717036319</v>
      </c>
      <c r="I43" s="10">
        <f t="shared" si="3"/>
        <v>1.2510211647509251</v>
      </c>
      <c r="J43" s="4">
        <f t="shared" si="4"/>
        <v>570.198790984889</v>
      </c>
      <c r="K43" s="4">
        <f t="shared" si="5"/>
        <v>128.18641045476576</v>
      </c>
      <c r="L43" s="42">
        <f>Pressure!Q43</f>
        <v>1.647645476838475E-2</v>
      </c>
      <c r="M43" s="10">
        <f t="shared" si="8"/>
        <v>0.51703347935582378</v>
      </c>
      <c r="N43" s="10">
        <f t="shared" si="7"/>
        <v>2.5992852259916033</v>
      </c>
    </row>
    <row r="44" spans="3:14">
      <c r="C44" s="4">
        <f>Pressure!AB44*1000000</f>
        <v>4237087.5305456761</v>
      </c>
      <c r="D44" s="78">
        <f>Pressure!I44</f>
        <v>1.0782541057508477E-4</v>
      </c>
      <c r="E44" s="40">
        <f>Pressure!H44</f>
        <v>107.82541057508477</v>
      </c>
      <c r="F44" s="10">
        <f t="shared" si="1"/>
        <v>4.4999999999999991</v>
      </c>
      <c r="G44" s="4">
        <f t="shared" si="0"/>
        <v>179560.52821733599</v>
      </c>
      <c r="H44" s="42">
        <f t="shared" si="2"/>
        <v>6.9870684684842077</v>
      </c>
      <c r="I44" s="10">
        <f t="shared" si="3"/>
        <v>1.2512751057898965</v>
      </c>
      <c r="J44" s="4">
        <f t="shared" si="4"/>
        <v>571.664680382195</v>
      </c>
      <c r="K44" s="4">
        <f t="shared" si="5"/>
        <v>128.51595710224248</v>
      </c>
      <c r="L44" s="42">
        <f>Pressure!Q44</f>
        <v>1.7383820080552847E-2</v>
      </c>
      <c r="M44" s="10">
        <f t="shared" si="8"/>
        <v>0.5180436525751706</v>
      </c>
      <c r="N44" s="10">
        <f t="shared" si="7"/>
        <v>2.5992852259916033</v>
      </c>
    </row>
    <row r="45" spans="3:14">
      <c r="C45" s="4">
        <f>Pressure!AB45*1000000</f>
        <v>4245197.3429018389</v>
      </c>
      <c r="D45" s="78">
        <f>Pressure!I45</f>
        <v>1.0782541057508477E-4</v>
      </c>
      <c r="E45" s="40">
        <f>Pressure!H45</f>
        <v>107.82541057508477</v>
      </c>
      <c r="F45" s="10">
        <f t="shared" si="1"/>
        <v>4.4999999999999991</v>
      </c>
      <c r="G45" s="4">
        <f t="shared" si="0"/>
        <v>179904.20820504409</v>
      </c>
      <c r="H45" s="42">
        <f t="shared" si="2"/>
        <v>6.9974444550738113</v>
      </c>
      <c r="I45" s="10">
        <f t="shared" si="3"/>
        <v>1.2514800234431707</v>
      </c>
      <c r="J45" s="4">
        <f t="shared" si="4"/>
        <v>572.85264923596912</v>
      </c>
      <c r="K45" s="4">
        <f t="shared" si="5"/>
        <v>128.78302442245607</v>
      </c>
      <c r="L45" s="42">
        <f>Pressure!Q45</f>
        <v>1.8290501225992229E-2</v>
      </c>
      <c r="M45" s="10">
        <f t="shared" si="8"/>
        <v>0.51885614169671002</v>
      </c>
      <c r="N45" s="10">
        <f t="shared" si="7"/>
        <v>2.5992852259916033</v>
      </c>
    </row>
    <row r="46" spans="3:14">
      <c r="C46" s="4">
        <f>Pressure!AB46*1000000</f>
        <v>4251914.2580655254</v>
      </c>
      <c r="D46" s="78">
        <f>Pressure!I46</f>
        <v>1.0782541057508477E-4</v>
      </c>
      <c r="E46" s="40">
        <f>Pressure!H46</f>
        <v>107.82541057508477</v>
      </c>
      <c r="F46" s="10">
        <f t="shared" si="1"/>
        <v>4.4999999999999991</v>
      </c>
      <c r="G46" s="4">
        <f t="shared" si="0"/>
        <v>180188.85959024387</v>
      </c>
      <c r="H46" s="42">
        <f t="shared" si="2"/>
        <v>7.0060356390968712</v>
      </c>
      <c r="I46" s="10">
        <f t="shared" si="3"/>
        <v>1.251649153723513</v>
      </c>
      <c r="J46" s="4">
        <f t="shared" si="4"/>
        <v>573.8365790308228</v>
      </c>
      <c r="K46" s="4">
        <f t="shared" si="5"/>
        <v>129.00422171458629</v>
      </c>
      <c r="L46" s="42">
        <f>Pressure!Q46</f>
        <v>1.9196629478678361E-2</v>
      </c>
      <c r="M46" s="10">
        <f t="shared" si="8"/>
        <v>0.51952375339169832</v>
      </c>
      <c r="N46" s="10">
        <f t="shared" si="7"/>
        <v>2.5992852259916033</v>
      </c>
    </row>
    <row r="47" spans="3:14">
      <c r="C47" s="4">
        <f>Pressure!AB47*1000000</f>
        <v>4257606.7928608935</v>
      </c>
      <c r="D47" s="78">
        <f>Pressure!I47</f>
        <v>1.0782541057508477E-4</v>
      </c>
      <c r="E47" s="40">
        <f>Pressure!H47</f>
        <v>107.82541057508477</v>
      </c>
      <c r="F47" s="10">
        <f t="shared" si="1"/>
        <v>4.4999999999999991</v>
      </c>
      <c r="G47" s="4">
        <f t="shared" si="0"/>
        <v>180430.09948613532</v>
      </c>
      <c r="H47" s="42">
        <f t="shared" si="2"/>
        <v>7.0133147056020766</v>
      </c>
      <c r="I47" s="10">
        <f t="shared" si="3"/>
        <v>1.2517920725801566</v>
      </c>
      <c r="J47" s="4">
        <f t="shared" si="4"/>
        <v>574.6704520896468</v>
      </c>
      <c r="K47" s="4">
        <f t="shared" si="5"/>
        <v>129.1916847465597</v>
      </c>
      <c r="L47" s="42">
        <f>Pressure!Q47</f>
        <v>2.0102300854179515E-2</v>
      </c>
      <c r="M47" s="10">
        <f t="shared" si="8"/>
        <v>0.5200849713238116</v>
      </c>
      <c r="N47" s="10">
        <f t="shared" si="7"/>
        <v>2.5992852259916033</v>
      </c>
    </row>
    <row r="48" spans="3:14">
      <c r="C48" s="4">
        <f>Pressure!AB48*1000000</f>
        <v>4262544.6384967417</v>
      </c>
      <c r="D48" s="78">
        <f>Pressure!I48</f>
        <v>1.0782541057508477E-4</v>
      </c>
      <c r="E48" s="40">
        <f>Pressure!H48</f>
        <v>107.82541057508477</v>
      </c>
      <c r="F48" s="10">
        <f t="shared" si="1"/>
        <v>4.4999999999999991</v>
      </c>
      <c r="G48" s="4">
        <f t="shared" si="0"/>
        <v>180639.35694523586</v>
      </c>
      <c r="H48" s="42">
        <f t="shared" si="2"/>
        <v>7.0196273408973822</v>
      </c>
      <c r="I48" s="10">
        <f t="shared" si="3"/>
        <v>1.2519157347625058</v>
      </c>
      <c r="J48" s="4">
        <f t="shared" si="4"/>
        <v>575.39377422862003</v>
      </c>
      <c r="K48" s="4">
        <f t="shared" si="5"/>
        <v>129.35429482231464</v>
      </c>
      <c r="L48" s="42">
        <f>Pressure!Q48</f>
        <v>2.1007585774362965E-2</v>
      </c>
      <c r="M48" s="10">
        <f t="shared" si="8"/>
        <v>0.52056790066418634</v>
      </c>
      <c r="N48" s="10">
        <f t="shared" si="7"/>
        <v>2.5992852259916033</v>
      </c>
    </row>
    <row r="49" spans="3:14">
      <c r="C49" s="4">
        <f>Pressure!AB49*1000000</f>
        <v>4266925.4495066553</v>
      </c>
      <c r="D49" s="78">
        <f>Pressure!I49</f>
        <v>1.0782541057508477E-4</v>
      </c>
      <c r="E49" s="40">
        <f>Pressure!H49</f>
        <v>107.82541057508477</v>
      </c>
      <c r="F49" s="10">
        <f t="shared" si="1"/>
        <v>4.4999999999999991</v>
      </c>
      <c r="G49" s="4">
        <f t="shared" si="0"/>
        <v>180825.0082288805</v>
      </c>
      <c r="H49" s="42">
        <f t="shared" si="2"/>
        <v>7.0252267597352374</v>
      </c>
      <c r="I49" s="10">
        <f t="shared" si="3"/>
        <v>1.2520252071047788</v>
      </c>
      <c r="J49" s="4">
        <f t="shared" si="4"/>
        <v>576.03549894498701</v>
      </c>
      <c r="K49" s="4">
        <f t="shared" si="5"/>
        <v>129.49856097859518</v>
      </c>
      <c r="L49" s="42">
        <f>Pressure!Q49</f>
        <v>2.1912536025211437E-2</v>
      </c>
      <c r="M49" s="10">
        <f t="shared" si="8"/>
        <v>0.52099310479636474</v>
      </c>
      <c r="N49" s="10">
        <f t="shared" si="7"/>
        <v>2.5992852259916033</v>
      </c>
    </row>
    <row r="50" spans="3:14">
      <c r="C50" s="4">
        <f>Pressure!AB50*1000000</f>
        <v>4270894.2801831765</v>
      </c>
      <c r="D50" s="78">
        <f>Pressure!I50</f>
        <v>1.0782541057508477E-4</v>
      </c>
      <c r="E50" s="40">
        <f>Pressure!H50</f>
        <v>107.82541057508477</v>
      </c>
      <c r="F50" s="10">
        <f t="shared" si="1"/>
        <v>4.4999999999999991</v>
      </c>
      <c r="G50" s="4">
        <f t="shared" si="0"/>
        <v>180993.20049008439</v>
      </c>
      <c r="H50" s="42">
        <f t="shared" si="2"/>
        <v>7.0302987118997011</v>
      </c>
      <c r="I50" s="10">
        <f t="shared" si="3"/>
        <v>1.252124190553721</v>
      </c>
      <c r="J50" s="4">
        <f t="shared" si="4"/>
        <v>576.61687457028449</v>
      </c>
      <c r="K50" s="4">
        <f t="shared" si="5"/>
        <v>129.62926005356874</v>
      </c>
      <c r="L50" s="42">
        <f>Pressure!Q50</f>
        <v>2.2817189788322617E-2</v>
      </c>
      <c r="M50" s="10">
        <f t="shared" si="8"/>
        <v>0.52137565362981197</v>
      </c>
      <c r="N50" s="10">
        <f t="shared" si="7"/>
        <v>2.5992852259916033</v>
      </c>
    </row>
    <row r="51" spans="3:14">
      <c r="C51" s="4">
        <f>Pressure!AB51*1000000</f>
        <v>4274557.7172692856</v>
      </c>
      <c r="D51" s="78">
        <f>Pressure!I51</f>
        <v>1.0782541057508477E-4</v>
      </c>
      <c r="E51" s="40">
        <f>Pressure!H51</f>
        <v>107.82541057508477</v>
      </c>
      <c r="F51" s="10">
        <f t="shared" si="1"/>
        <v>4.4999999999999991</v>
      </c>
      <c r="G51" s="4">
        <f t="shared" si="0"/>
        <v>181148.45069285471</v>
      </c>
      <c r="H51" s="42">
        <f t="shared" si="2"/>
        <v>7.0349796407849157</v>
      </c>
      <c r="I51" s="10">
        <f t="shared" si="3"/>
        <v>1.2522153942875385</v>
      </c>
      <c r="J51" s="4">
        <f t="shared" si="4"/>
        <v>577.15351450286585</v>
      </c>
      <c r="K51" s="4">
        <f t="shared" si="5"/>
        <v>129.74990209587381</v>
      </c>
      <c r="L51" s="42">
        <f>Pressure!Q51</f>
        <v>2.3721575292437638E-2</v>
      </c>
      <c r="M51" s="10">
        <f t="shared" si="8"/>
        <v>0.52172660747745259</v>
      </c>
      <c r="N51" s="10">
        <f t="shared" si="7"/>
        <v>2.5992852259916033</v>
      </c>
    </row>
    <row r="52" spans="3:14">
      <c r="C52" s="4">
        <f>Pressure!AB52*1000000</f>
        <v>4277994.1755776778</v>
      </c>
      <c r="D52" s="78">
        <f>Pressure!I52</f>
        <v>1.0782541057508477E-4</v>
      </c>
      <c r="E52" s="40">
        <f>Pressure!H52</f>
        <v>107.82541057508477</v>
      </c>
      <c r="F52" s="10">
        <f t="shared" si="1"/>
        <v>4.4999999999999991</v>
      </c>
      <c r="G52" s="4">
        <f t="shared" si="0"/>
        <v>181294.08192293983</v>
      </c>
      <c r="H52" s="42">
        <f t="shared" si="2"/>
        <v>7.039369898378272</v>
      </c>
      <c r="I52" s="10">
        <f t="shared" si="3"/>
        <v>1.2523008052454088</v>
      </c>
      <c r="J52" s="4">
        <f t="shared" si="4"/>
        <v>577.65690536548675</v>
      </c>
      <c r="K52" s="4">
        <f t="shared" si="5"/>
        <v>129.86306941358004</v>
      </c>
      <c r="L52" s="42">
        <f>Pressure!Q52</f>
        <v>2.4625713471217718E-2</v>
      </c>
      <c r="M52" s="10">
        <f t="shared" si="8"/>
        <v>0.5220540949280158</v>
      </c>
      <c r="N52" s="10">
        <f t="shared" si="7"/>
        <v>2.5992852259916033</v>
      </c>
    </row>
    <row r="53" spans="3:14">
      <c r="C53" s="4">
        <f>Pressure!AB53*1000000</f>
        <v>4281261.4108264465</v>
      </c>
      <c r="D53" s="78">
        <f>Pressure!I53</f>
        <v>1.0782541057508477E-4</v>
      </c>
      <c r="E53" s="40">
        <f>Pressure!H53</f>
        <v>107.82541057508477</v>
      </c>
      <c r="F53" s="10">
        <f t="shared" si="1"/>
        <v>4.4999999999999991</v>
      </c>
      <c r="G53" s="4">
        <f t="shared" si="0"/>
        <v>181432.5417689661</v>
      </c>
      <c r="H53" s="42">
        <f t="shared" si="2"/>
        <v>7.0435433808250538</v>
      </c>
      <c r="I53" s="10">
        <f t="shared" si="3"/>
        <v>1.2523818831205031</v>
      </c>
      <c r="J53" s="4">
        <f t="shared" si="4"/>
        <v>578.1355075258117</v>
      </c>
      <c r="K53" s="4">
        <f t="shared" si="5"/>
        <v>129.97066398224263</v>
      </c>
      <c r="L53" s="42">
        <f>Pressure!Q53</f>
        <v>2.5529619902418157E-2</v>
      </c>
      <c r="M53" s="10">
        <f t="shared" si="8"/>
        <v>0.52236409757255919</v>
      </c>
      <c r="N53" s="10">
        <f t="shared" si="7"/>
        <v>2.5992852259916033</v>
      </c>
    </row>
    <row r="54" spans="3:14">
      <c r="C54" s="4">
        <f>Pressure!AB54*1000000</f>
        <v>4284402.0100901145</v>
      </c>
      <c r="D54" s="78">
        <f>Pressure!I54</f>
        <v>1.0782541057508477E-4</v>
      </c>
      <c r="E54" s="40">
        <f>Pressure!H54</f>
        <v>107.82541057508477</v>
      </c>
      <c r="F54" s="10">
        <f t="shared" si="1"/>
        <v>4.4999999999999991</v>
      </c>
      <c r="G54" s="4">
        <f t="shared" si="0"/>
        <v>181565.63499836903</v>
      </c>
      <c r="H54" s="42">
        <f t="shared" si="2"/>
        <v>7.0475545658863021</v>
      </c>
      <c r="I54" s="10">
        <f t="shared" si="3"/>
        <v>1.2524597019064951</v>
      </c>
      <c r="J54" s="4">
        <f t="shared" si="4"/>
        <v>578.59555936715776</v>
      </c>
      <c r="K54" s="4">
        <f t="shared" si="5"/>
        <v>130.07408825303668</v>
      </c>
      <c r="L54" s="42">
        <f>Pressure!Q54</f>
        <v>2.643330622568088E-2</v>
      </c>
      <c r="M54" s="10">
        <f t="shared" si="8"/>
        <v>0.52266102242213719</v>
      </c>
      <c r="N54" s="10">
        <f t="shared" si="7"/>
        <v>2.5992852259916033</v>
      </c>
    </row>
    <row r="55" spans="3:14">
      <c r="C55" s="4">
        <f>Pressure!AB55*1000000</f>
        <v>4287447.4098392278</v>
      </c>
      <c r="D55" s="78">
        <f>Pressure!I55</f>
        <v>1.0782541057508477E-4</v>
      </c>
      <c r="E55" s="40">
        <f>Pressure!H55</f>
        <v>107.82541057508477</v>
      </c>
      <c r="F55" s="10">
        <f t="shared" si="1"/>
        <v>4.4999999999999991</v>
      </c>
      <c r="G55" s="4">
        <f t="shared" si="0"/>
        <v>181694.69383504434</v>
      </c>
      <c r="H55" s="42">
        <f t="shared" si="2"/>
        <v>7.0514436606273865</v>
      </c>
      <c r="I55" s="10">
        <f t="shared" si="3"/>
        <v>1.2525350529332984</v>
      </c>
      <c r="J55" s="4">
        <f t="shared" si="4"/>
        <v>579.04166587250586</v>
      </c>
      <c r="K55" s="4">
        <f t="shared" si="5"/>
        <v>130.17437747234968</v>
      </c>
      <c r="L55" s="42">
        <f>Pressure!Q55</f>
        <v>2.7336781180995039E-2</v>
      </c>
      <c r="M55" s="10">
        <f t="shared" si="8"/>
        <v>0.522948120171706</v>
      </c>
      <c r="N55" s="10">
        <f t="shared" si="7"/>
        <v>2.5992852259916033</v>
      </c>
    </row>
    <row r="56" spans="3:14">
      <c r="C56" s="4">
        <f>Pressure!AB56*1000000</f>
        <v>4290420.8402357986</v>
      </c>
      <c r="D56" s="78">
        <f>Pressure!I56</f>
        <v>1.0782541057508477E-4</v>
      </c>
      <c r="E56" s="40">
        <f>Pressure!H56</f>
        <v>107.82541057508477</v>
      </c>
      <c r="F56" s="10">
        <f t="shared" si="1"/>
        <v>4.4999999999999991</v>
      </c>
      <c r="G56" s="4">
        <f t="shared" si="0"/>
        <v>181820.702733557</v>
      </c>
      <c r="H56" s="42">
        <f t="shared" si="2"/>
        <v>7.0552403720224621</v>
      </c>
      <c r="I56" s="10">
        <f t="shared" si="3"/>
        <v>1.2526085200447636</v>
      </c>
      <c r="J56" s="4">
        <f t="shared" si="4"/>
        <v>579.47722992070567</v>
      </c>
      <c r="K56" s="4">
        <f t="shared" si="5"/>
        <v>130.27229664149672</v>
      </c>
      <c r="L56" s="42">
        <f>Pressure!Q56</f>
        <v>2.8240051370533856E-2</v>
      </c>
      <c r="M56" s="10">
        <f t="shared" si="8"/>
        <v>0.5232277912937171</v>
      </c>
      <c r="N56" s="10">
        <f t="shared" si="7"/>
        <v>2.5992852259916033</v>
      </c>
    </row>
    <row r="57" spans="3:14">
      <c r="C57" s="4">
        <f>Pressure!AB57*1000000</f>
        <v>4293339.4852672238</v>
      </c>
      <c r="D57" s="78">
        <f>Pressure!I57</f>
        <v>1.0782541057508477E-4</v>
      </c>
      <c r="E57" s="40">
        <f>Pressure!H57</f>
        <v>107.82541057508477</v>
      </c>
      <c r="F57" s="10">
        <f t="shared" si="1"/>
        <v>4.4999999999999991</v>
      </c>
      <c r="G57" s="4">
        <f t="shared" si="0"/>
        <v>181944.38992192483</v>
      </c>
      <c r="H57" s="42">
        <f t="shared" si="2"/>
        <v>7.0589666724465294</v>
      </c>
      <c r="I57" s="10">
        <f t="shared" si="3"/>
        <v>1.2526805345601202</v>
      </c>
      <c r="J57" s="4">
        <f t="shared" si="4"/>
        <v>579.904768714488</v>
      </c>
      <c r="K57" s="4">
        <f t="shared" si="5"/>
        <v>130.3684116529131</v>
      </c>
      <c r="L57" s="42">
        <f>Pressure!Q57</f>
        <v>2.9143121818365991E-2</v>
      </c>
      <c r="M57" s="10">
        <f t="shared" si="8"/>
        <v>0.52350181035799992</v>
      </c>
      <c r="N57" s="10">
        <f t="shared" si="7"/>
        <v>2.5992852259916033</v>
      </c>
    </row>
    <row r="58" spans="3:14">
      <c r="C58" s="4">
        <f>Pressure!AB58*1000000</f>
        <v>4296216.0694276663</v>
      </c>
      <c r="D58" s="78">
        <f>Pressure!I58</f>
        <v>1.0782541057508477E-4</v>
      </c>
      <c r="E58" s="40">
        <f>Pressure!H58</f>
        <v>107.82541057508477</v>
      </c>
      <c r="F58" s="10">
        <f t="shared" si="1"/>
        <v>4.4999999999999991</v>
      </c>
      <c r="G58" s="4">
        <f t="shared" si="0"/>
        <v>182066.29464246388</v>
      </c>
      <c r="H58" s="42">
        <f t="shared" si="2"/>
        <v>7.0626388304715224</v>
      </c>
      <c r="I58" s="10">
        <f t="shared" si="3"/>
        <v>1.2527514155259238</v>
      </c>
      <c r="J58" s="4">
        <f t="shared" si="4"/>
        <v>580.32614620607319</v>
      </c>
      <c r="K58" s="4">
        <f t="shared" si="5"/>
        <v>130.46314154176369</v>
      </c>
      <c r="L58" s="42">
        <f>Pressure!Q58</f>
        <v>3.004599638221939E-2</v>
      </c>
      <c r="M58" s="10">
        <f t="shared" si="8"/>
        <v>0.52377149063906614</v>
      </c>
      <c r="N58" s="10">
        <f t="shared" si="7"/>
        <v>2.5992852259916033</v>
      </c>
    </row>
    <row r="59" spans="3:14">
      <c r="C59" s="4">
        <f>Pressure!AB59*1000000</f>
        <v>4299060.0245037219</v>
      </c>
      <c r="D59" s="78">
        <f>Pressure!I59</f>
        <v>1.0782541057508477E-4</v>
      </c>
      <c r="E59" s="40">
        <f>Pressure!H59</f>
        <v>107.82541057508477</v>
      </c>
      <c r="F59" s="10">
        <f t="shared" si="1"/>
        <v>4.4999999999999991</v>
      </c>
      <c r="G59" s="4">
        <f t="shared" si="0"/>
        <v>182186.81659817084</v>
      </c>
      <c r="H59" s="42">
        <f t="shared" si="2"/>
        <v>7.066268903899334</v>
      </c>
      <c r="I59" s="10">
        <f t="shared" si="3"/>
        <v>1.2528213992413424</v>
      </c>
      <c r="J59" s="4">
        <f t="shared" si="4"/>
        <v>580.74274401419859</v>
      </c>
      <c r="K59" s="4">
        <f t="shared" si="5"/>
        <v>130.55679690980591</v>
      </c>
      <c r="L59" s="42">
        <f>Pressure!Q59</f>
        <v>3.0948678056784976E-2</v>
      </c>
      <c r="M59" s="10">
        <f t="shared" si="8"/>
        <v>0.52403780505502096</v>
      </c>
      <c r="N59" s="10">
        <f t="shared" si="7"/>
        <v>2.5992852259916033</v>
      </c>
    </row>
    <row r="60" spans="3:14">
      <c r="C60" s="4">
        <f>Pressure!AB60*1000000</f>
        <v>4301878.3485301556</v>
      </c>
      <c r="D60" s="78">
        <f>Pressure!I60</f>
        <v>1.0782541057508477E-4</v>
      </c>
      <c r="E60" s="40">
        <f>Pressure!H60</f>
        <v>107.82541057508477</v>
      </c>
      <c r="F60" s="10">
        <f t="shared" si="1"/>
        <v>4.4999999999999991</v>
      </c>
      <c r="G60" s="4">
        <f t="shared" si="0"/>
        <v>182306.25235379915</v>
      </c>
      <c r="H60" s="42">
        <f t="shared" si="2"/>
        <v>7.0698658386750211</v>
      </c>
      <c r="I60" s="10">
        <f t="shared" si="3"/>
        <v>1.2528906609461041</v>
      </c>
      <c r="J60" s="4">
        <f t="shared" si="4"/>
        <v>581.15558724856794</v>
      </c>
      <c r="K60" s="4">
        <f t="shared" si="5"/>
        <v>130.64960821198866</v>
      </c>
      <c r="L60" s="42">
        <f>Pressure!Q60</f>
        <v>3.1851169197395578E-2</v>
      </c>
      <c r="M60" s="10">
        <f t="shared" si="8"/>
        <v>0.52430147512744429</v>
      </c>
      <c r="N60" s="10">
        <f t="shared" si="7"/>
        <v>2.5992852259916033</v>
      </c>
    </row>
    <row r="61" spans="3:14">
      <c r="C61" s="4">
        <f>Pressure!AB61*1000000</f>
        <v>4304676.2388090957</v>
      </c>
      <c r="D61" s="78">
        <f>Pressure!I61</f>
        <v>1.0782541057508477E-4</v>
      </c>
      <c r="E61" s="40">
        <f>Pressure!H61</f>
        <v>107.82541057508477</v>
      </c>
      <c r="F61" s="10">
        <f t="shared" si="1"/>
        <v>4.4999999999999991</v>
      </c>
      <c r="G61" s="4">
        <f t="shared" si="0"/>
        <v>182424.82216213067</v>
      </c>
      <c r="H61" s="42">
        <f t="shared" si="2"/>
        <v>7.0734362786036478</v>
      </c>
      <c r="I61" s="10">
        <f t="shared" si="3"/>
        <v>1.2529593307724103</v>
      </c>
      <c r="J61" s="4">
        <f t="shared" si="4"/>
        <v>581.56543723790003</v>
      </c>
      <c r="K61" s="4">
        <f t="shared" si="5"/>
        <v>130.74174660264828</v>
      </c>
      <c r="L61" s="42">
        <f>Pressure!Q61</f>
        <v>3.275347168517237E-2</v>
      </c>
      <c r="M61" s="10">
        <f t="shared" si="8"/>
        <v>0.5245630364922601</v>
      </c>
      <c r="N61" s="10">
        <f t="shared" si="7"/>
        <v>2.5992852259916033</v>
      </c>
    </row>
    <row r="62" spans="3:14">
      <c r="C62" s="4">
        <f>Pressure!AB62*1000000</f>
        <v>4307457.5589206964</v>
      </c>
      <c r="D62" s="78">
        <f>Pressure!I62</f>
        <v>1.0782541057508477E-4</v>
      </c>
      <c r="E62" s="40">
        <f>Pressure!H62</f>
        <v>107.82541057508477</v>
      </c>
      <c r="F62" s="10">
        <f t="shared" si="1"/>
        <v>4.4999999999999991</v>
      </c>
      <c r="G62" s="4">
        <f t="shared" si="0"/>
        <v>182542.68975508932</v>
      </c>
      <c r="H62" s="42">
        <f t="shared" si="2"/>
        <v>7.076985162624414</v>
      </c>
      <c r="I62" s="10">
        <f t="shared" si="3"/>
        <v>1.2530275054925135</v>
      </c>
      <c r="J62" s="4">
        <f t="shared" si="4"/>
        <v>581.9728599401584</v>
      </c>
      <c r="K62" s="4">
        <f t="shared" si="5"/>
        <v>130.83333931481462</v>
      </c>
      <c r="L62" s="42">
        <f>Pressure!Q62</f>
        <v>3.3655587049090857E-2</v>
      </c>
      <c r="M62" s="10">
        <f t="shared" si="8"/>
        <v>0.52482288719594072</v>
      </c>
      <c r="N62" s="10">
        <f t="shared" si="7"/>
        <v>2.5992852259916033</v>
      </c>
    </row>
    <row r="63" spans="3:14">
      <c r="C63" s="4">
        <f>Pressure!AB63*1000000</f>
        <v>4310225.1836158242</v>
      </c>
      <c r="D63" s="78">
        <f>Pressure!I63</f>
        <v>1.0782541057508477E-4</v>
      </c>
      <c r="E63" s="40">
        <f>Pressure!H63</f>
        <v>107.82541057508477</v>
      </c>
      <c r="F63" s="10">
        <f t="shared" si="1"/>
        <v>4.4999999999999991</v>
      </c>
      <c r="G63" s="4">
        <f t="shared" si="0"/>
        <v>182659.97695970378</v>
      </c>
      <c r="H63" s="42">
        <f t="shared" si="2"/>
        <v>7.0805161658393416</v>
      </c>
      <c r="I63" s="10">
        <f t="shared" si="3"/>
        <v>1.2530952571801417</v>
      </c>
      <c r="J63" s="4">
        <f t="shared" si="4"/>
        <v>582.37827646428411</v>
      </c>
      <c r="K63" s="4">
        <f t="shared" si="5"/>
        <v>130.92448101800372</v>
      </c>
      <c r="L63" s="42">
        <f>Pressure!Q63</f>
        <v>3.4557516556301633E-2</v>
      </c>
      <c r="M63" s="10">
        <f t="shared" si="8"/>
        <v>0.52508132333878299</v>
      </c>
      <c r="N63" s="10">
        <f t="shared" si="7"/>
        <v>2.5992852259916033</v>
      </c>
    </row>
    <row r="64" spans="3:14">
      <c r="C64" s="4">
        <f>Pressure!AB64*1000000</f>
        <v>4312981.2537869336</v>
      </c>
      <c r="D64" s="78">
        <f>Pressure!I64</f>
        <v>1.0782541057508477E-4</v>
      </c>
      <c r="E64" s="40">
        <f>Pressure!H64</f>
        <v>107.82541057508477</v>
      </c>
      <c r="F64" s="10">
        <f t="shared" si="1"/>
        <v>4.4999999999999991</v>
      </c>
      <c r="G64" s="4">
        <f t="shared" si="0"/>
        <v>182776.77450333742</v>
      </c>
      <c r="H64" s="42">
        <f t="shared" si="2"/>
        <v>7.0840320255099796</v>
      </c>
      <c r="I64" s="10">
        <f t="shared" si="3"/>
        <v>1.2531626396037725</v>
      </c>
      <c r="J64" s="4">
        <f t="shared" si="4"/>
        <v>582.78200041969785</v>
      </c>
      <c r="K64" s="4">
        <f t="shared" si="5"/>
        <v>131.01524221476055</v>
      </c>
      <c r="L64" s="42">
        <f>Pressure!Q64</f>
        <v>3.5459261279032352E-2</v>
      </c>
      <c r="M64" s="10">
        <f t="shared" si="8"/>
        <v>0.52533856540779678</v>
      </c>
      <c r="N64" s="10">
        <f t="shared" si="7"/>
        <v>2.5992852259916033</v>
      </c>
    </row>
    <row r="65" spans="3:14">
      <c r="C65" s="4">
        <f>Pressure!AB65*1000000</f>
        <v>4315727.3651505709</v>
      </c>
      <c r="D65" s="78">
        <f>Pressure!I65</f>
        <v>1.0782541057508477E-4</v>
      </c>
      <c r="E65" s="40">
        <f>Pressure!H65</f>
        <v>107.82541057508477</v>
      </c>
      <c r="F65" s="10">
        <f t="shared" si="1"/>
        <v>4.4999999999999991</v>
      </c>
      <c r="G65" s="4">
        <f t="shared" si="0"/>
        <v>182893.15000973034</v>
      </c>
      <c r="H65" s="42">
        <f t="shared" si="2"/>
        <v>7.0875347822684214</v>
      </c>
      <c r="I65" s="10">
        <f t="shared" si="3"/>
        <v>1.2532296929507953</v>
      </c>
      <c r="J65" s="4">
        <f t="shared" si="4"/>
        <v>583.18426555552639</v>
      </c>
      <c r="K65" s="4">
        <f t="shared" si="5"/>
        <v>131.10567545423461</v>
      </c>
      <c r="L65" s="42">
        <f>Pressure!Q65</f>
        <v>3.6360822144194532E-2</v>
      </c>
      <c r="M65" s="10">
        <f t="shared" si="8"/>
        <v>0.52559477775127028</v>
      </c>
      <c r="N65" s="10">
        <f t="shared" si="7"/>
        <v>2.5992852259916033</v>
      </c>
    </row>
    <row r="66" spans="3:14">
      <c r="C66" s="4">
        <f>Pressure!AB66*1000000</f>
        <v>4318464.7080231756</v>
      </c>
      <c r="D66" s="78">
        <f>Pressure!I66</f>
        <v>1.0782541057508477E-4</v>
      </c>
      <c r="E66" s="40">
        <f>Pressure!H66</f>
        <v>107.82541057508477</v>
      </c>
      <c r="F66" s="10">
        <f t="shared" si="1"/>
        <v>4.4999999999999991</v>
      </c>
      <c r="G66" s="4">
        <f t="shared" si="0"/>
        <v>183009.15392245894</v>
      </c>
      <c r="H66" s="42">
        <f t="shared" si="2"/>
        <v>7.0910259587835034</v>
      </c>
      <c r="I66" s="10">
        <f t="shared" si="3"/>
        <v>1.2532964473222141</v>
      </c>
      <c r="J66" s="4">
        <f t="shared" si="4"/>
        <v>583.58524623571236</v>
      </c>
      <c r="K66" s="4">
        <f t="shared" si="5"/>
        <v>131.19581993519006</v>
      </c>
      <c r="L66" s="42">
        <f>Pressure!Q66</f>
        <v>3.7262199970204031E-2</v>
      </c>
      <c r="M66" s="10">
        <f t="shared" si="8"/>
        <v>0.52585008299627545</v>
      </c>
      <c r="N66" s="10">
        <f t="shared" si="7"/>
        <v>2.5992852259916033</v>
      </c>
    </row>
    <row r="67" spans="3:14">
      <c r="C67" s="4">
        <f>Pressure!AB67*1000000</f>
        <v>4321194.1709608482</v>
      </c>
      <c r="D67" s="78">
        <f>Pressure!I67</f>
        <v>1.0782541057508477E-4</v>
      </c>
      <c r="E67" s="40">
        <f>Pressure!H67</f>
        <v>107.82541057508477</v>
      </c>
      <c r="F67" s="10">
        <f t="shared" si="1"/>
        <v>4.4999999999999991</v>
      </c>
      <c r="G67" s="4">
        <f t="shared" si="0"/>
        <v>183124.82389701219</v>
      </c>
      <c r="H67" s="42">
        <f t="shared" si="2"/>
        <v>7.0945066922205227</v>
      </c>
      <c r="I67" s="10">
        <f t="shared" si="3"/>
        <v>1.2533629253203213</v>
      </c>
      <c r="J67" s="4">
        <f t="shared" si="4"/>
        <v>583.98507262072394</v>
      </c>
      <c r="K67" s="4">
        <f t="shared" si="5"/>
        <v>131.28570491900632</v>
      </c>
      <c r="L67" s="42">
        <f>Pressure!Q67</f>
        <v>3.8163395494338302E-2</v>
      </c>
      <c r="M67" s="10">
        <f t="shared" si="8"/>
        <v>0.52610457273272204</v>
      </c>
      <c r="N67" s="10">
        <f t="shared" si="7"/>
        <v>2.5992852259916033</v>
      </c>
    </row>
    <row r="68" spans="3:14">
      <c r="C68" s="4">
        <f>Pressure!AB68*1000000</f>
        <v>4323916.4176873853</v>
      </c>
      <c r="D68" s="78">
        <f>Pressure!I68</f>
        <v>1.0782541057508477E-4</v>
      </c>
      <c r="E68" s="40">
        <f>Pressure!H68</f>
        <v>107.82541057508477</v>
      </c>
      <c r="F68" s="10">
        <f t="shared" si="1"/>
        <v>4.4999999999999991</v>
      </c>
      <c r="G68" s="4">
        <f t="shared" si="0"/>
        <v>183240.18806087028</v>
      </c>
      <c r="H68" s="42">
        <f t="shared" si="2"/>
        <v>7.0979778325494554</v>
      </c>
      <c r="I68" s="10">
        <f t="shared" si="3"/>
        <v>1.253429143966865</v>
      </c>
      <c r="J68" s="4">
        <f t="shared" si="4"/>
        <v>584.38384193638581</v>
      </c>
      <c r="K68" s="4">
        <f t="shared" si="5"/>
        <v>131.37535226302455</v>
      </c>
      <c r="L68" s="42">
        <f>Pressure!Q68</f>
        <v>3.9064409393083276E-2</v>
      </c>
      <c r="M68" s="10">
        <f t="shared" si="8"/>
        <v>0.5263583154387671</v>
      </c>
      <c r="N68" s="10">
        <f t="shared" si="7"/>
        <v>2.5992852259916033</v>
      </c>
    </row>
    <row r="69" spans="3:14">
      <c r="C69" s="4">
        <f>Pressure!AB69*1000000</f>
        <v>4326631.9442509925</v>
      </c>
      <c r="D69" s="78">
        <f>Pressure!I69</f>
        <v>1.0782541057508477E-4</v>
      </c>
      <c r="E69" s="40">
        <f>Pressure!H69</f>
        <v>107.82541057508477</v>
      </c>
      <c r="F69" s="10">
        <f t="shared" si="1"/>
        <v>4.4999999999999991</v>
      </c>
      <c r="G69" s="4">
        <f t="shared" si="0"/>
        <v>183355.26743570837</v>
      </c>
      <c r="H69" s="42">
        <f t="shared" si="2"/>
        <v>7.1014400155783903</v>
      </c>
      <c r="I69" s="10">
        <f t="shared" si="3"/>
        <v>1.253495116126359</v>
      </c>
      <c r="J69" s="4">
        <f t="shared" si="4"/>
        <v>584.78162684650272</v>
      </c>
      <c r="K69" s="4">
        <f t="shared" si="5"/>
        <v>131.46477830279724</v>
      </c>
      <c r="L69" s="42">
        <f>Pressure!Q69</f>
        <v>3.9965242297281288E-2</v>
      </c>
      <c r="M69" s="10">
        <f t="shared" si="8"/>
        <v>0.52661136236586004</v>
      </c>
      <c r="N69" s="10">
        <f t="shared" si="7"/>
        <v>2.5992852259916033</v>
      </c>
    </row>
    <row r="70" spans="3:14">
      <c r="C70" s="4">
        <f>Pressure!AB70*1000000</f>
        <v>4329341.1215285435</v>
      </c>
      <c r="D70" s="78">
        <f>Pressure!I70</f>
        <v>1.0782541057508477E-4</v>
      </c>
      <c r="E70" s="40">
        <f>Pressure!H70</f>
        <v>107.82541057508477</v>
      </c>
      <c r="F70" s="10">
        <f t="shared" si="1"/>
        <v>4.4999999999999991</v>
      </c>
      <c r="G70" s="4">
        <f t="shared" si="0"/>
        <v>183470.07773865457</v>
      </c>
      <c r="H70" s="42">
        <f t="shared" si="2"/>
        <v>7.1048937172581335</v>
      </c>
      <c r="I70" s="10">
        <f t="shared" si="3"/>
        <v>1.2535608515631549</v>
      </c>
      <c r="J70" s="4">
        <f t="shared" si="4"/>
        <v>585.17848167911018</v>
      </c>
      <c r="K70" s="4">
        <f t="shared" si="5"/>
        <v>131.55399525181201</v>
      </c>
      <c r="L70" s="42">
        <f>Pressure!Q70</f>
        <v>4.0865894803419581E-2</v>
      </c>
      <c r="M70" s="10">
        <f t="shared" si="8"/>
        <v>0.52686375191271118</v>
      </c>
      <c r="N70" s="10">
        <f t="shared" si="7"/>
        <v>2.5992852259916033</v>
      </c>
    </row>
    <row r="71" spans="3:14">
      <c r="C71" s="4">
        <f>Pressure!AB71*1000000</f>
        <v>4332044.2268691547</v>
      </c>
      <c r="D71" s="78">
        <f>Pressure!I71</f>
        <v>1.0782541057508477E-4</v>
      </c>
      <c r="E71" s="40">
        <f>Pressure!H71</f>
        <v>107.82541057508477</v>
      </c>
      <c r="F71" s="10">
        <f t="shared" si="1"/>
        <v>4.4999999999999991</v>
      </c>
      <c r="G71" s="4">
        <f t="shared" si="0"/>
        <v>183584.63072329038</v>
      </c>
      <c r="H71" s="42">
        <f t="shared" si="2"/>
        <v>7.1083392941062913</v>
      </c>
      <c r="I71" s="10">
        <f t="shared" si="3"/>
        <v>1.2536263577274085</v>
      </c>
      <c r="J71" s="4">
        <f t="shared" si="4"/>
        <v>585.57444706179569</v>
      </c>
      <c r="K71" s="4">
        <f t="shared" si="5"/>
        <v>131.64301224355822</v>
      </c>
      <c r="L71" s="42">
        <f>Pressure!Q71</f>
        <v>4.1766367482051217E-2</v>
      </c>
      <c r="M71" s="10">
        <f t="shared" si="8"/>
        <v>0.52711551287957836</v>
      </c>
      <c r="N71" s="10">
        <f t="shared" si="7"/>
        <v>2.5992852259916033</v>
      </c>
    </row>
    <row r="72" spans="3:14">
      <c r="C72" s="4">
        <f>Pressure!AB72*1000000</f>
        <v>4334741.467670897</v>
      </c>
      <c r="D72" s="78">
        <f>Pressure!I72</f>
        <v>1.0782541057508477E-4</v>
      </c>
      <c r="E72" s="40">
        <f>Pressure!H72</f>
        <v>107.82541057508477</v>
      </c>
      <c r="F72" s="10">
        <f t="shared" si="1"/>
        <v>4.4999999999999991</v>
      </c>
      <c r="G72" s="4">
        <f t="shared" si="0"/>
        <v>183698.93517879164</v>
      </c>
      <c r="H72" s="42">
        <f t="shared" si="2"/>
        <v>7.1117770133227074</v>
      </c>
      <c r="I72" s="10">
        <f t="shared" si="3"/>
        <v>1.2536916403399441</v>
      </c>
      <c r="J72" s="4">
        <f t="shared" si="4"/>
        <v>585.96955337534234</v>
      </c>
      <c r="K72" s="4">
        <f t="shared" si="5"/>
        <v>131.73183610794081</v>
      </c>
      <c r="L72" s="42">
        <f>Pressure!Q72</f>
        <v>4.2666660884082913E-2</v>
      </c>
      <c r="M72" s="10">
        <f t="shared" si="8"/>
        <v>0.52736666689168687</v>
      </c>
      <c r="N72" s="10">
        <f t="shared" si="7"/>
        <v>2.5992852259916033</v>
      </c>
    </row>
    <row r="73" spans="3:14">
      <c r="C73" s="4">
        <f>Pressure!AB73*1000000</f>
        <v>4337432.9989658212</v>
      </c>
      <c r="D73" s="78">
        <f>Pressure!I73</f>
        <v>1.0782541057508477E-4</v>
      </c>
      <c r="E73" s="40">
        <f>Pressure!H73</f>
        <v>107.82541057508477</v>
      </c>
      <c r="F73" s="10">
        <f t="shared" si="1"/>
        <v>4.4999999999999991</v>
      </c>
      <c r="G73" s="4">
        <f t="shared" si="0"/>
        <v>183812.99767515168</v>
      </c>
      <c r="H73" s="42">
        <f t="shared" si="2"/>
        <v>7.1152070752489562</v>
      </c>
      <c r="I73" s="10">
        <f t="shared" si="3"/>
        <v>1.2537567038279382</v>
      </c>
      <c r="J73" s="4">
        <f t="shared" si="4"/>
        <v>586.36382332967719</v>
      </c>
      <c r="K73" s="4">
        <f t="shared" si="5"/>
        <v>131.8204719503793</v>
      </c>
      <c r="L73" s="42">
        <f>Pressure!Q73</f>
        <v>4.3566775545474917E-2</v>
      </c>
      <c r="M73" s="10">
        <f t="shared" si="8"/>
        <v>0.52761723020569173</v>
      </c>
      <c r="N73" s="10">
        <f t="shared" si="7"/>
        <v>2.5992852259916033</v>
      </c>
    </row>
    <row r="74" spans="3:14">
      <c r="C74" s="4">
        <f>Pressure!AB74*1000000</f>
        <v>4340118.9365487611</v>
      </c>
      <c r="D74" s="78">
        <f>Pressure!I74</f>
        <v>1.0782541057508477E-4</v>
      </c>
      <c r="E74" s="40">
        <f>Pressure!H74</f>
        <v>107.82541057508477</v>
      </c>
      <c r="F74" s="10">
        <f t="shared" si="1"/>
        <v>4.4999999999999991</v>
      </c>
      <c r="G74" s="4">
        <f t="shared" si="0"/>
        <v>183926.8231195577</v>
      </c>
      <c r="H74" s="42">
        <f t="shared" si="2"/>
        <v>7.1186296301345058</v>
      </c>
      <c r="I74" s="10">
        <f t="shared" si="3"/>
        <v>1.2538215516497973</v>
      </c>
      <c r="J74" s="4">
        <f t="shared" si="4"/>
        <v>586.75727388704911</v>
      </c>
      <c r="K74" s="4">
        <f t="shared" si="5"/>
        <v>131.90892358415744</v>
      </c>
      <c r="L74" s="42">
        <f>Pressure!Q74</f>
        <v>4.4466711990757433E-2</v>
      </c>
      <c r="M74" s="10">
        <f t="shared" si="8"/>
        <v>0.52786721505757295</v>
      </c>
      <c r="N74" s="10">
        <f t="shared" si="7"/>
        <v>2.5992852259916033</v>
      </c>
    </row>
    <row r="75" spans="3:14">
      <c r="C75" s="4">
        <f>Pressure!AB75*1000000</f>
        <v>4342799.3667875184</v>
      </c>
      <c r="D75" s="78">
        <f>Pressure!I75</f>
        <v>1.0782541057508477E-4</v>
      </c>
      <c r="E75" s="40">
        <f>Pressure!H75</f>
        <v>107.82541057508477</v>
      </c>
      <c r="F75" s="10">
        <f t="shared" si="1"/>
        <v>4.4999999999999991</v>
      </c>
      <c r="G75" s="4">
        <f t="shared" si="0"/>
        <v>184040.41517212946</v>
      </c>
      <c r="H75" s="42">
        <f t="shared" si="2"/>
        <v>7.1220447906634696</v>
      </c>
      <c r="I75" s="10">
        <f t="shared" si="3"/>
        <v>1.2538861865376123</v>
      </c>
      <c r="J75" s="4">
        <f t="shared" si="4"/>
        <v>587.14991769907738</v>
      </c>
      <c r="K75" s="4">
        <f t="shared" si="5"/>
        <v>131.99719385348621</v>
      </c>
      <c r="L75" s="42">
        <f>Pressure!Q75</f>
        <v>4.5366470735664258E-2</v>
      </c>
      <c r="M75" s="10">
        <f t="shared" si="8"/>
        <v>0.52811663066931391</v>
      </c>
      <c r="N75" s="10">
        <f t="shared" si="7"/>
        <v>2.5992852259916033</v>
      </c>
    </row>
    <row r="76" spans="3:14">
      <c r="C76" s="4">
        <f>Pressure!AB76*1000000</f>
        <v>4345474.3539597681</v>
      </c>
      <c r="D76" s="78">
        <f>Pressure!I76</f>
        <v>1.0782541057508477E-4</v>
      </c>
      <c r="E76" s="40">
        <f>Pressure!H76</f>
        <v>107.82541057508477</v>
      </c>
      <c r="F76" s="10">
        <f t="shared" si="1"/>
        <v>4.4999999999999991</v>
      </c>
      <c r="G76" s="4">
        <f t="shared" si="0"/>
        <v>184153.77655684506</v>
      </c>
      <c r="H76" s="42">
        <f t="shared" si="2"/>
        <v>7.1254526413221502</v>
      </c>
      <c r="I76" s="10">
        <f t="shared" si="3"/>
        <v>1.2539506106782718</v>
      </c>
      <c r="J76" s="4">
        <f t="shared" si="4"/>
        <v>587.54176418150087</v>
      </c>
      <c r="K76" s="4">
        <f t="shared" si="5"/>
        <v>132.08528487511822</v>
      </c>
      <c r="L76" s="42">
        <f>Pressure!Q76</f>
        <v>4.6266052289107275E-2</v>
      </c>
      <c r="M76" s="10">
        <f t="shared" si="8"/>
        <v>0.52836548400136052</v>
      </c>
      <c r="N76" s="10">
        <f t="shared" si="7"/>
        <v>2.5992852259916033</v>
      </c>
    </row>
    <row r="77" spans="3:14">
      <c r="C77" s="4">
        <f>Pressure!AB77*1000000</f>
        <v>4348143.9457465401</v>
      </c>
      <c r="D77" s="78">
        <f>Pressure!I77</f>
        <v>1.0782541057508477E-4</v>
      </c>
      <c r="E77" s="40">
        <f>Pressure!H77</f>
        <v>107.82541057508477</v>
      </c>
      <c r="F77" s="10">
        <f t="shared" si="1"/>
        <v>4.4999999999999991</v>
      </c>
      <c r="G77" s="4">
        <f t="shared" si="0"/>
        <v>184266.90929434498</v>
      </c>
      <c r="H77" s="42">
        <f t="shared" si="2"/>
        <v>7.1288532454121833</v>
      </c>
      <c r="I77" s="10">
        <f t="shared" si="3"/>
        <v>1.2540148258489034</v>
      </c>
      <c r="J77" s="4">
        <f t="shared" si="4"/>
        <v>587.93282031889305</v>
      </c>
      <c r="K77" s="4">
        <f t="shared" si="5"/>
        <v>132.17319821925568</v>
      </c>
      <c r="L77" s="42">
        <f>Pressure!Q77</f>
        <v>4.7165457154658384E-2</v>
      </c>
      <c r="M77" s="10">
        <f t="shared" si="8"/>
        <v>0.52861378031566153</v>
      </c>
      <c r="N77" s="10">
        <f t="shared" si="7"/>
        <v>2.5992852259916033</v>
      </c>
    </row>
    <row r="78" spans="3:14">
      <c r="C78" s="4">
        <f>Pressure!AB78*1000000</f>
        <v>4350808.1773478333</v>
      </c>
      <c r="D78" s="78">
        <f>Pressure!I78</f>
        <v>1.0782541057508477E-4</v>
      </c>
      <c r="E78" s="40">
        <f>Pressure!H78</f>
        <v>107.82541057508477</v>
      </c>
      <c r="F78" s="10">
        <f t="shared" si="1"/>
        <v>4.4999999999999991</v>
      </c>
      <c r="G78" s="4">
        <f t="shared" si="0"/>
        <v>184379.81487634504</v>
      </c>
      <c r="H78" s="42">
        <f t="shared" si="2"/>
        <v>7.1322466503041104</v>
      </c>
      <c r="I78" s="10">
        <f t="shared" si="3"/>
        <v>1.2540788335182225</v>
      </c>
      <c r="J78" s="4">
        <f t="shared" si="4"/>
        <v>588.32309126753853</v>
      </c>
      <c r="K78" s="4">
        <f t="shared" si="5"/>
        <v>132.26093504508307</v>
      </c>
      <c r="L78" s="42">
        <f>Pressure!Q78</f>
        <v>4.8064685831662957E-2</v>
      </c>
      <c r="M78" s="10">
        <f t="shared" si="8"/>
        <v>0.52886152359733696</v>
      </c>
      <c r="N78" s="10">
        <f t="shared" si="7"/>
        <v>2.5992852259916033</v>
      </c>
    </row>
    <row r="79" spans="3:14">
      <c r="C79" s="4">
        <f>Pressure!AB79*1000000</f>
        <v>4353467.0745720463</v>
      </c>
      <c r="D79" s="78">
        <f>Pressure!I79</f>
        <v>1.0782541057508477E-4</v>
      </c>
      <c r="E79" s="40">
        <f>Pressure!H79</f>
        <v>107.82541057508477</v>
      </c>
      <c r="F79" s="10">
        <f t="shared" si="1"/>
        <v>4.4999999999999991</v>
      </c>
      <c r="G79" s="4">
        <f t="shared" si="0"/>
        <v>184492.49439656112</v>
      </c>
      <c r="H79" s="42">
        <f t="shared" si="2"/>
        <v>7.1356328913805642</v>
      </c>
      <c r="I79" s="10">
        <f t="shared" si="3"/>
        <v>1.2541426349225215</v>
      </c>
      <c r="J79" s="4">
        <f t="shared" si="4"/>
        <v>588.71258080799009</v>
      </c>
      <c r="K79" s="4">
        <f t="shared" si="5"/>
        <v>132.34849620250665</v>
      </c>
      <c r="L79" s="42">
        <f>Pressure!Q79</f>
        <v>4.8963738816077414E-2</v>
      </c>
      <c r="M79" s="10">
        <f t="shared" si="8"/>
        <v>0.52910871687089012</v>
      </c>
      <c r="N79" s="10">
        <f t="shared" si="7"/>
        <v>2.5992852259916033</v>
      </c>
    </row>
    <row r="80" spans="3:14">
      <c r="C80" s="4">
        <f>Pressure!AB80*1000000</f>
        <v>4356120.6561518945</v>
      </c>
      <c r="D80" s="78">
        <f>Pressure!I80</f>
        <v>1.0782541057508477E-4</v>
      </c>
      <c r="E80" s="40">
        <f>Pressure!H80</f>
        <v>107.82541057508477</v>
      </c>
      <c r="F80" s="10">
        <f t="shared" si="1"/>
        <v>4.4999999999999991</v>
      </c>
      <c r="G80" s="4">
        <f t="shared" si="0"/>
        <v>184604.94864885358</v>
      </c>
      <c r="H80" s="42">
        <f t="shared" si="2"/>
        <v>7.1390119949918915</v>
      </c>
      <c r="I80" s="10">
        <f t="shared" si="3"/>
        <v>1.2542062311225681</v>
      </c>
      <c r="J80" s="4">
        <f t="shared" si="4"/>
        <v>589.10129168431672</v>
      </c>
      <c r="K80" s="4">
        <f t="shared" si="5"/>
        <v>132.43588230842064</v>
      </c>
      <c r="L80" s="42">
        <f>Pressure!Q80</f>
        <v>4.9862616601099891E-2</v>
      </c>
      <c r="M80" s="10">
        <f t="shared" si="8"/>
        <v>0.5293553624373154</v>
      </c>
      <c r="N80" s="10">
        <f t="shared" si="7"/>
        <v>2.5992852259916033</v>
      </c>
    </row>
    <row r="81" spans="3:14">
      <c r="C81" s="4">
        <f>Pressure!AB81*1000000</f>
        <v>4358768.9354854068</v>
      </c>
      <c r="D81" s="78">
        <f>Pressure!I81</f>
        <v>1.0782541057508477E-4</v>
      </c>
      <c r="E81" s="40">
        <f>Pressure!H81</f>
        <v>107.82541057508477</v>
      </c>
      <c r="F81" s="10">
        <f t="shared" si="1"/>
        <v>4.4999999999999991</v>
      </c>
      <c r="G81" s="4">
        <f t="shared" si="0"/>
        <v>184717.17820100809</v>
      </c>
      <c r="H81" s="42">
        <f t="shared" si="2"/>
        <v>7.1423839806778009</v>
      </c>
      <c r="I81" s="10">
        <f t="shared" si="3"/>
        <v>1.2542696230463284</v>
      </c>
      <c r="J81" s="4">
        <f t="shared" si="4"/>
        <v>589.4892258591334</v>
      </c>
      <c r="K81" s="4">
        <f t="shared" si="5"/>
        <v>132.5230938040406</v>
      </c>
      <c r="L81" s="42">
        <f>Pressure!Q81</f>
        <v>5.0761319677645932E-2</v>
      </c>
      <c r="M81" s="10">
        <f t="shared" si="8"/>
        <v>0.52960146205214464</v>
      </c>
      <c r="N81" s="10">
        <f t="shared" si="7"/>
        <v>2.5992852259916033</v>
      </c>
    </row>
    <row r="82" spans="3:14">
      <c r="C82" s="4">
        <f>Pressure!AB82*1000000</f>
        <v>4361411.9219483798</v>
      </c>
      <c r="D82" s="78">
        <f>Pressure!I82</f>
        <v>1.0782541057508477E-4</v>
      </c>
      <c r="E82" s="40">
        <f>Pressure!H82</f>
        <v>107.82541057508477</v>
      </c>
      <c r="F82" s="10">
        <f t="shared" si="1"/>
        <v>4.4999999999999991</v>
      </c>
      <c r="G82" s="4">
        <f t="shared" si="0"/>
        <v>184829.18345035482</v>
      </c>
      <c r="H82" s="42">
        <f t="shared" si="2"/>
        <v>7.1457488628419741</v>
      </c>
      <c r="I82" s="10">
        <f t="shared" si="3"/>
        <v>1.2543328115211365</v>
      </c>
      <c r="J82" s="4">
        <f t="shared" si="4"/>
        <v>589.87638470585716</v>
      </c>
      <c r="K82" s="4">
        <f t="shared" si="5"/>
        <v>132.61013099812445</v>
      </c>
      <c r="L82" s="42">
        <f>Pressure!Q82</f>
        <v>5.1659848534707745E-2</v>
      </c>
      <c r="M82" s="10">
        <f t="shared" si="8"/>
        <v>0.52984701705948412</v>
      </c>
      <c r="N82" s="10">
        <f t="shared" si="7"/>
        <v>2.5992852259916033</v>
      </c>
    </row>
    <row r="83" spans="3:14">
      <c r="C83" s="4">
        <f>Pressure!AB83*1000000</f>
        <v>4364049.6218777392</v>
      </c>
      <c r="D83" s="78">
        <f>Pressure!I83</f>
        <v>1.0782541057508477E-4</v>
      </c>
      <c r="E83" s="40">
        <f>Pressure!H83</f>
        <v>107.82541057508477</v>
      </c>
      <c r="F83" s="10">
        <f t="shared" si="1"/>
        <v>4.4999999999999991</v>
      </c>
      <c r="G83" s="4">
        <f t="shared" si="0"/>
        <v>184940.96466544186</v>
      </c>
      <c r="H83" s="42">
        <f t="shared" si="2"/>
        <v>7.1491066520066475</v>
      </c>
      <c r="I83" s="10">
        <f t="shared" si="3"/>
        <v>1.2543957972977753</v>
      </c>
      <c r="J83" s="4">
        <f t="shared" si="4"/>
        <v>590.26276915275503</v>
      </c>
      <c r="K83" s="4">
        <f t="shared" si="5"/>
        <v>132.69699409935592</v>
      </c>
      <c r="L83" s="42">
        <f>Pressure!Q83</f>
        <v>5.2558203659625789E-2</v>
      </c>
      <c r="M83" s="10">
        <f t="shared" si="8"/>
        <v>0.53009202849266457</v>
      </c>
      <c r="N83" s="10">
        <f t="shared" si="7"/>
        <v>2.5992852259916033</v>
      </c>
    </row>
    <row r="84" spans="3:14">
      <c r="C84" s="4">
        <f>Pressure!AB84*1000000</f>
        <v>4366682.0393158235</v>
      </c>
      <c r="D84" s="78">
        <f>Pressure!I84</f>
        <v>1.0782541057508477E-4</v>
      </c>
      <c r="E84" s="40">
        <f>Pressure!H84</f>
        <v>107.82541057508477</v>
      </c>
      <c r="F84" s="10">
        <f t="shared" si="1"/>
        <v>4.4999999999999991</v>
      </c>
      <c r="G84" s="4">
        <f t="shared" si="0"/>
        <v>185052.52201757664</v>
      </c>
      <c r="H84" s="42">
        <f t="shared" si="2"/>
        <v>7.1524573557620945</v>
      </c>
      <c r="I84" s="10">
        <f t="shared" si="3"/>
        <v>1.2544585810686788</v>
      </c>
      <c r="J84" s="4">
        <f t="shared" si="4"/>
        <v>590.64837979197023</v>
      </c>
      <c r="K84" s="4">
        <f t="shared" si="5"/>
        <v>132.78368324085477</v>
      </c>
      <c r="L84" s="42">
        <f>Pressure!Q84</f>
        <v>5.3456385538294682E-2</v>
      </c>
      <c r="M84" s="10">
        <f t="shared" si="8"/>
        <v>0.53033649715010678</v>
      </c>
      <c r="N84" s="10">
        <f t="shared" si="7"/>
        <v>2.5992852259916033</v>
      </c>
    </row>
    <row r="85" spans="3:14">
      <c r="C85" s="4">
        <f>Pressure!AB85*1000000</f>
        <v>4369309.1765699927</v>
      </c>
      <c r="D85" s="78">
        <f>Pressure!I85</f>
        <v>1.0782541057508477E-4</v>
      </c>
      <c r="E85" s="40">
        <f>Pressure!H85</f>
        <v>107.82541057508477</v>
      </c>
      <c r="F85" s="10">
        <f t="shared" si="1"/>
        <v>4.4999999999999991</v>
      </c>
      <c r="G85" s="4">
        <f t="shared" si="0"/>
        <v>185163.85560454111</v>
      </c>
      <c r="H85" s="42">
        <f t="shared" si="2"/>
        <v>7.1558009794803894</v>
      </c>
      <c r="I85" s="10">
        <f t="shared" si="3"/>
        <v>1.2545211634816085</v>
      </c>
      <c r="J85" s="4">
        <f t="shared" si="4"/>
        <v>591.03321696149749</v>
      </c>
      <c r="K85" s="4">
        <f t="shared" si="5"/>
        <v>132.87019849860562</v>
      </c>
      <c r="L85" s="42">
        <f>Pressure!Q85</f>
        <v>5.4354394655319438E-2</v>
      </c>
      <c r="M85" s="10">
        <f t="shared" si="8"/>
        <v>0.53058042365249269</v>
      </c>
      <c r="N85" s="10">
        <f t="shared" si="7"/>
        <v>2.5992852259916033</v>
      </c>
    </row>
    <row r="86" spans="3:14">
      <c r="C86" s="4">
        <f>Pressure!AB86*1000000</f>
        <v>4371931.0346362917</v>
      </c>
      <c r="D86" s="78">
        <f>Pressure!I86</f>
        <v>1.0782541057508477E-4</v>
      </c>
      <c r="E86" s="40">
        <f>Pressure!H86</f>
        <v>107.82541057508477</v>
      </c>
      <c r="F86" s="10">
        <f t="shared" si="1"/>
        <v>4.4999999999999991</v>
      </c>
      <c r="G86" s="4">
        <f t="shared" si="0"/>
        <v>185274.96546854594</v>
      </c>
      <c r="H86" s="42">
        <f t="shared" si="2"/>
        <v>7.1591375268557735</v>
      </c>
      <c r="I86" s="10">
        <f t="shared" si="3"/>
        <v>1.2545835451499938</v>
      </c>
      <c r="J86" s="4">
        <f t="shared" si="4"/>
        <v>591.41728080724249</v>
      </c>
      <c r="K86" s="4">
        <f t="shared" si="5"/>
        <v>132.9565399054095</v>
      </c>
      <c r="L86" s="42">
        <f>Pressure!Q86</f>
        <v>5.5252231494134427E-2</v>
      </c>
      <c r="M86" s="10">
        <f t="shared" si="8"/>
        <v>0.53082380848594768</v>
      </c>
      <c r="N86" s="10">
        <f t="shared" si="7"/>
        <v>2.5992852259916033</v>
      </c>
    </row>
    <row r="87" spans="3:14">
      <c r="C87" s="4">
        <f>Pressure!AB87*1000000</f>
        <v>4374547.6135161882</v>
      </c>
      <c r="D87" s="78">
        <f>Pressure!I87</f>
        <v>1.0782541057508477E-4</v>
      </c>
      <c r="E87" s="40">
        <f>Pressure!H87</f>
        <v>107.82541057508477</v>
      </c>
      <c r="F87" s="10">
        <f t="shared" si="1"/>
        <v>4.4999999999999991</v>
      </c>
      <c r="G87" s="4">
        <f t="shared" si="0"/>
        <v>185385.85160965336</v>
      </c>
      <c r="H87" s="42">
        <f t="shared" si="2"/>
        <v>7.1624670003086015</v>
      </c>
      <c r="I87" s="10">
        <f t="shared" si="3"/>
        <v>1.2546457266606608</v>
      </c>
      <c r="J87" s="4">
        <f t="shared" si="4"/>
        <v>591.80057132942056</v>
      </c>
      <c r="K87" s="4">
        <f t="shared" si="5"/>
        <v>133.04270746131482</v>
      </c>
      <c r="L87" s="42">
        <f>Pressure!Q87</f>
        <v>5.6149896537094082E-2</v>
      </c>
      <c r="M87" s="10">
        <f t="shared" si="8"/>
        <v>0.53106665203444459</v>
      </c>
      <c r="N87" s="10">
        <f t="shared" si="7"/>
        <v>2.5992852259916033</v>
      </c>
    </row>
    <row r="88" spans="3:14">
      <c r="C88" s="4">
        <f>Pressure!AB88*1000000</f>
        <v>4377158.9124631863</v>
      </c>
      <c r="D88" s="78">
        <f>Pressure!I88</f>
        <v>1.0782541057508477E-4</v>
      </c>
      <c r="E88" s="40">
        <f>Pressure!H88</f>
        <v>107.82541057508477</v>
      </c>
      <c r="F88" s="10">
        <f t="shared" si="1"/>
        <v>4.4999999999999991</v>
      </c>
      <c r="G88" s="4">
        <f t="shared" si="0"/>
        <v>185496.51399622811</v>
      </c>
      <c r="H88" s="42">
        <f t="shared" si="2"/>
        <v>7.1657894012997581</v>
      </c>
      <c r="I88" s="10">
        <f t="shared" si="3"/>
        <v>1.2547077085798388</v>
      </c>
      <c r="J88" s="4">
        <f t="shared" si="4"/>
        <v>592.183088418681</v>
      </c>
      <c r="K88" s="4">
        <f t="shared" si="5"/>
        <v>133.12870114173845</v>
      </c>
      <c r="L88" s="42">
        <f>Pressure!Q88</f>
        <v>5.7047390265542536E-2</v>
      </c>
      <c r="M88" s="10">
        <f t="shared" si="8"/>
        <v>0.53130895460468452</v>
      </c>
      <c r="N88" s="10">
        <f t="shared" si="7"/>
        <v>2.5992852259916033</v>
      </c>
    </row>
    <row r="89" spans="3:14">
      <c r="C89" s="4">
        <f>Pressure!AB89*1000000</f>
        <v>4379764.9301595325</v>
      </c>
      <c r="D89" s="78">
        <f>Pressure!I89</f>
        <v>1.0782541057508477E-4</v>
      </c>
      <c r="E89" s="40">
        <f>Pressure!H89</f>
        <v>107.82541057508477</v>
      </c>
      <c r="F89" s="10">
        <f t="shared" si="1"/>
        <v>4.4999999999999991</v>
      </c>
      <c r="G89" s="4">
        <f t="shared" si="0"/>
        <v>185606.95257242609</v>
      </c>
      <c r="H89" s="42">
        <f t="shared" si="2"/>
        <v>7.1691047305560129</v>
      </c>
      <c r="I89" s="10">
        <f t="shared" si="3"/>
        <v>1.2547694914574692</v>
      </c>
      <c r="J89" s="4">
        <f t="shared" si="4"/>
        <v>592.56483188199184</v>
      </c>
      <c r="K89" s="4">
        <f t="shared" si="5"/>
        <v>133.21452090328489</v>
      </c>
      <c r="L89" s="42">
        <f>Pressure!Q89</f>
        <v>5.7944713159866816E-2</v>
      </c>
      <c r="M89" s="10">
        <f t="shared" si="8"/>
        <v>0.53155071644443574</v>
      </c>
      <c r="N89" s="10">
        <f t="shared" si="7"/>
        <v>2.5992852259916033</v>
      </c>
    </row>
    <row r="90" spans="3:14">
      <c r="C90" s="4">
        <f>Pressure!AB90*1000000</f>
        <v>4382365.6648589261</v>
      </c>
      <c r="D90" s="78">
        <f>Pressure!I90</f>
        <v>1.0782541057508477E-4</v>
      </c>
      <c r="E90" s="40">
        <f>Pressure!H90</f>
        <v>107.82541057508477</v>
      </c>
      <c r="F90" s="10">
        <f t="shared" si="1"/>
        <v>4.4999999999999991</v>
      </c>
      <c r="G90" s="4">
        <f t="shared" si="0"/>
        <v>185717.16726424205</v>
      </c>
      <c r="H90" s="42">
        <f t="shared" si="2"/>
        <v>7.1724129882519323</v>
      </c>
      <c r="I90" s="10">
        <f t="shared" si="3"/>
        <v>1.2548310758306771</v>
      </c>
      <c r="J90" s="4">
        <f t="shared" si="4"/>
        <v>592.94580146354588</v>
      </c>
      <c r="K90" s="4">
        <f t="shared" si="5"/>
        <v>133.3001666884461</v>
      </c>
      <c r="L90" s="42">
        <f>Pressure!Q90</f>
        <v>5.884186569953833E-2</v>
      </c>
      <c r="M90" s="10">
        <f t="shared" si="8"/>
        <v>0.53179193775676725</v>
      </c>
      <c r="N90" s="10">
        <f t="shared" si="7"/>
        <v>2.5992852259916033</v>
      </c>
    </row>
    <row r="91" spans="3:14">
      <c r="C91" s="4">
        <f>Pressure!AB91*1000000</f>
        <v>4384961.1144894864</v>
      </c>
      <c r="D91" s="78">
        <f>Pressure!I91</f>
        <v>1.0782541057508477E-4</v>
      </c>
      <c r="E91" s="40">
        <f>Pressure!H91</f>
        <v>107.82541057508477</v>
      </c>
      <c r="F91" s="10">
        <f t="shared" si="1"/>
        <v>4.4999999999999991</v>
      </c>
      <c r="G91" s="4">
        <f t="shared" si="0"/>
        <v>185827.15798387319</v>
      </c>
      <c r="H91" s="42">
        <f t="shared" si="2"/>
        <v>7.1757141741411496</v>
      </c>
      <c r="I91" s="10">
        <f t="shared" si="3"/>
        <v>1.2548924622262796</v>
      </c>
      <c r="J91" s="4">
        <f t="shared" si="4"/>
        <v>593.3259968598428</v>
      </c>
      <c r="K91" s="4">
        <f t="shared" si="5"/>
        <v>133.38563842899214</v>
      </c>
      <c r="L91" s="42">
        <f>Pressure!Q91</f>
        <v>5.9738848363144817E-2</v>
      </c>
      <c r="M91" s="10">
        <f t="shared" si="8"/>
        <v>0.53203261871068519</v>
      </c>
      <c r="N91" s="10">
        <f t="shared" si="7"/>
        <v>2.5992852259916033</v>
      </c>
    </row>
    <row r="92" spans="3:14">
      <c r="C92" s="4">
        <f>Pressure!AB92*1000000</f>
        <v>4387551.2767344341</v>
      </c>
      <c r="D92" s="78">
        <f>Pressure!I92</f>
        <v>1.0782541057508477E-4</v>
      </c>
      <c r="E92" s="40">
        <f>Pressure!H92</f>
        <v>107.82541057508477</v>
      </c>
      <c r="F92" s="10">
        <f t="shared" si="1"/>
        <v>4.4999999999999991</v>
      </c>
      <c r="G92" s="4">
        <f t="shared" ref="G92:G155" si="9">IF(C92/(1+(k-1)/2*N92^2)^(k/(k-1))&lt;patm*1000000,patm*1000000,C92/(1+(k-1)/2*N92^2)^(k/(k-1)))</f>
        <v>185936.92463313841</v>
      </c>
      <c r="H92" s="42">
        <f t="shared" si="2"/>
        <v>7.1790082876591992</v>
      </c>
      <c r="I92" s="10">
        <f t="shared" si="3"/>
        <v>1.2549536511627493</v>
      </c>
      <c r="J92" s="4">
        <f t="shared" si="4"/>
        <v>593.70541773150831</v>
      </c>
      <c r="K92" s="4">
        <f t="shared" si="5"/>
        <v>133.47093604862829</v>
      </c>
      <c r="L92" s="42">
        <f>Pressure!Q92</f>
        <v>6.0635661628415501E-2</v>
      </c>
      <c r="M92" s="10">
        <f t="shared" si="8"/>
        <v>0.53227275944927421</v>
      </c>
      <c r="N92" s="10">
        <f t="shared" si="7"/>
        <v>2.5992852259916033</v>
      </c>
    </row>
    <row r="93" spans="3:14">
      <c r="C93" s="4">
        <f>Pressure!AB93*1000000</f>
        <v>4390136.1490917783</v>
      </c>
      <c r="D93" s="78">
        <f>Pressure!I93</f>
        <v>1.0782541057508477E-4</v>
      </c>
      <c r="E93" s="40">
        <f>Pressure!H93</f>
        <v>107.82541057508477</v>
      </c>
      <c r="F93" s="10">
        <f t="shared" ref="F93:F156" si="10">aexit/E93</f>
        <v>4.4999999999999991</v>
      </c>
      <c r="G93" s="4">
        <f t="shared" si="9"/>
        <v>186046.46710600756</v>
      </c>
      <c r="H93" s="42">
        <f t="shared" ref="H93:H156" si="11">1/(((k+1)/2)^(1/(k-1))*(patm*1000000/C93)^(1/k)*SQRT((k+1)/(k-1)*(1-(patm*1000000/C93)^((k-1)/k))))</f>
        <v>7.1822953279995998</v>
      </c>
      <c r="I93" s="10">
        <f t="shared" ref="I93:I156" si="12">etanoz*SQRT(2*k^2/(k-1)*(2/(k+1))^((k+1)/(k-1))*(1-(G93/C93)^((k-1)/k)))+(G93-patm*1000000)/C93*(aexit/E93)</f>
        <v>1.2550146431516687</v>
      </c>
      <c r="J93" s="4">
        <f t="shared" ref="J93:J156" si="13">I93*D93*C93</f>
        <v>594.08406371203728</v>
      </c>
      <c r="K93" s="4">
        <f t="shared" ref="K93:K156" si="14">J93/4.4482</f>
        <v>133.5560594649605</v>
      </c>
      <c r="L93" s="42">
        <f>Pressure!Q93</f>
        <v>6.1532305972240846E-2</v>
      </c>
      <c r="M93" s="10">
        <f t="shared" si="8"/>
        <v>0.5325123600957975</v>
      </c>
      <c r="N93" s="10">
        <f t="shared" si="7"/>
        <v>2.5992852259916033</v>
      </c>
    </row>
    <row r="94" spans="3:14">
      <c r="C94" s="4">
        <f>Pressure!AB94*1000000</f>
        <v>4392715.7289204095</v>
      </c>
      <c r="D94" s="78">
        <f>Pressure!I94</f>
        <v>1.0782541057508477E-4</v>
      </c>
      <c r="E94" s="40">
        <f>Pressure!H94</f>
        <v>107.82541057508477</v>
      </c>
      <c r="F94" s="10">
        <f t="shared" si="10"/>
        <v>4.4999999999999991</v>
      </c>
      <c r="G94" s="4">
        <f t="shared" si="9"/>
        <v>186155.78529055501</v>
      </c>
      <c r="H94" s="42">
        <f t="shared" si="11"/>
        <v>7.1855752941725859</v>
      </c>
      <c r="I94" s="10">
        <f t="shared" si="12"/>
        <v>1.2550754386988545</v>
      </c>
      <c r="J94" s="4">
        <f t="shared" si="13"/>
        <v>594.46193441454602</v>
      </c>
      <c r="K94" s="4">
        <f t="shared" si="14"/>
        <v>133.64100859101345</v>
      </c>
      <c r="L94" s="42">
        <f>Pressure!Q94</f>
        <v>6.2428781870688392E-2</v>
      </c>
      <c r="M94" s="10">
        <f t="shared" si="8"/>
        <v>0.53275142075838222</v>
      </c>
      <c r="N94" s="10">
        <f t="shared" ref="N94:N157" si="15">N93-1/834*(me-mef)</f>
        <v>2.5992852259916033</v>
      </c>
    </row>
    <row r="95" spans="3:14">
      <c r="C95" s="4">
        <f>Pressure!AB95*1000000</f>
        <v>4395290.0134747764</v>
      </c>
      <c r="D95" s="78">
        <f>Pressure!I95</f>
        <v>1.0782541057508477E-4</v>
      </c>
      <c r="E95" s="40">
        <f>Pressure!H95</f>
        <v>107.82541057508477</v>
      </c>
      <c r="F95" s="10">
        <f t="shared" si="10"/>
        <v>4.4999999999999991</v>
      </c>
      <c r="G95" s="4">
        <f t="shared" si="9"/>
        <v>186264.87907042893</v>
      </c>
      <c r="H95" s="42">
        <f t="shared" si="11"/>
        <v>7.1888481850493049</v>
      </c>
      <c r="I95" s="10">
        <f t="shared" si="12"/>
        <v>1.2551360383052044</v>
      </c>
      <c r="J95" s="4">
        <f t="shared" si="13"/>
        <v>594.83902943685155</v>
      </c>
      <c r="K95" s="4">
        <f t="shared" si="14"/>
        <v>133.72578333637236</v>
      </c>
      <c r="L95" s="42">
        <f>Pressure!Q95</f>
        <v>6.3325089799015466E-2</v>
      </c>
      <c r="M95" s="10">
        <f t="shared" si="8"/>
        <v>0.5329899415335192</v>
      </c>
      <c r="N95" s="10">
        <f t="shared" si="15"/>
        <v>2.5992852259916033</v>
      </c>
    </row>
    <row r="96" spans="3:14">
      <c r="C96" s="4">
        <f>Pressure!AB96*1000000</f>
        <v>4397858.9999321699</v>
      </c>
      <c r="D96" s="78">
        <f>Pressure!I96</f>
        <v>1.0782541057508477E-4</v>
      </c>
      <c r="E96" s="40">
        <f>Pressure!H96</f>
        <v>107.82541057508477</v>
      </c>
      <c r="F96" s="10">
        <f t="shared" si="10"/>
        <v>4.4999999999999991</v>
      </c>
      <c r="G96" s="4">
        <f t="shared" si="9"/>
        <v>186373.74832600771</v>
      </c>
      <c r="H96" s="42">
        <f t="shared" si="11"/>
        <v>7.192113999396593</v>
      </c>
      <c r="I96" s="10">
        <f t="shared" si="12"/>
        <v>1.2551964424673647</v>
      </c>
      <c r="J96" s="4">
        <f t="shared" si="13"/>
        <v>595.21534836546778</v>
      </c>
      <c r="K96" s="4">
        <f t="shared" si="14"/>
        <v>133.81038360808142</v>
      </c>
      <c r="L96" s="42">
        <f>Pressure!Q96</f>
        <v>6.4221230231679638E-2</v>
      </c>
      <c r="M96" s="10">
        <f t="shared" si="8"/>
        <v>0.53322792250883122</v>
      </c>
      <c r="N96" s="10">
        <f t="shared" si="15"/>
        <v>2.5992852259916033</v>
      </c>
    </row>
    <row r="97" spans="3:14">
      <c r="C97" s="4">
        <f>Pressure!AB97*1000000</f>
        <v>4400422.6854125289</v>
      </c>
      <c r="D97" s="78">
        <f>Pressure!I97</f>
        <v>1.0782541057508477E-4</v>
      </c>
      <c r="E97" s="40">
        <f>Pressure!H97</f>
        <v>107.82541057508477</v>
      </c>
      <c r="F97" s="10">
        <f t="shared" si="10"/>
        <v>4.4999999999999991</v>
      </c>
      <c r="G97" s="4">
        <f t="shared" si="9"/>
        <v>186482.39293523936</v>
      </c>
      <c r="H97" s="42">
        <f t="shared" si="11"/>
        <v>7.195372735902188</v>
      </c>
      <c r="I97" s="10">
        <f t="shared" si="12"/>
        <v>1.2552566516782189</v>
      </c>
      <c r="J97" s="4">
        <f t="shared" si="13"/>
        <v>595.5908907785082</v>
      </c>
      <c r="K97" s="4">
        <f t="shared" si="14"/>
        <v>133.89480931129631</v>
      </c>
      <c r="L97" s="42">
        <f>Pressure!Q97</f>
        <v>6.5117203642347368E-2</v>
      </c>
      <c r="M97" s="10">
        <f t="shared" si="8"/>
        <v>0.53346536376512055</v>
      </c>
      <c r="N97" s="10">
        <f t="shared" si="15"/>
        <v>2.5992852259916033</v>
      </c>
    </row>
    <row r="98" spans="3:14">
      <c r="C98" s="4">
        <f>Pressure!AB98*1000000</f>
        <v>4402981.0669938084</v>
      </c>
      <c r="D98" s="78">
        <f>Pressure!I98</f>
        <v>1.0782541057508477E-4</v>
      </c>
      <c r="E98" s="40">
        <f>Pressure!H98</f>
        <v>107.82541057508477</v>
      </c>
      <c r="F98" s="10">
        <f t="shared" si="10"/>
        <v>4.4999999999999991</v>
      </c>
      <c r="G98" s="4">
        <f t="shared" si="9"/>
        <v>186590.81277429254</v>
      </c>
      <c r="H98" s="42">
        <f t="shared" si="11"/>
        <v>7.1986243931943319</v>
      </c>
      <c r="I98" s="10">
        <f t="shared" si="12"/>
        <v>1.2553166664272657</v>
      </c>
      <c r="J98" s="4">
        <f t="shared" si="13"/>
        <v>595.96565624793618</v>
      </c>
      <c r="K98" s="4">
        <f t="shared" si="14"/>
        <v>133.97906034979007</v>
      </c>
      <c r="L98" s="42">
        <f>Pressure!Q98</f>
        <v>6.6013010503901265E-2</v>
      </c>
      <c r="M98" s="10">
        <f t="shared" si="8"/>
        <v>0.53370226537787857</v>
      </c>
      <c r="N98" s="10">
        <f t="shared" si="15"/>
        <v>2.5992852259916033</v>
      </c>
    </row>
    <row r="99" spans="3:14">
      <c r="C99" s="4">
        <f>Pressure!AB99*1000000</f>
        <v>4405534.1417241963</v>
      </c>
      <c r="D99" s="78">
        <f>Pressure!I99</f>
        <v>1.0782541057508477E-4</v>
      </c>
      <c r="E99" s="40">
        <f>Pressure!H99</f>
        <v>107.82541057508477</v>
      </c>
      <c r="F99" s="10">
        <f t="shared" si="10"/>
        <v>4.4999999999999991</v>
      </c>
      <c r="G99" s="4">
        <f t="shared" si="9"/>
        <v>186699.00771807454</v>
      </c>
      <c r="H99" s="42">
        <f t="shared" si="11"/>
        <v>7.2018689698573262</v>
      </c>
      <c r="I99" s="10">
        <f t="shared" si="12"/>
        <v>1.2553764872009234</v>
      </c>
      <c r="J99" s="4">
        <f t="shared" si="13"/>
        <v>596.33964434135407</v>
      </c>
      <c r="K99" s="4">
        <f t="shared" si="14"/>
        <v>134.0631366263554</v>
      </c>
      <c r="L99" s="42">
        <f>Pressure!Q99</f>
        <v>6.6908651288446419E-2</v>
      </c>
      <c r="M99" s="10">
        <f t="shared" si="8"/>
        <v>0.5339386274185689</v>
      </c>
      <c r="N99" s="10">
        <f t="shared" si="15"/>
        <v>2.5992852259916033</v>
      </c>
    </row>
    <row r="100" spans="3:14">
      <c r="C100" s="4">
        <f>Pressure!AB100*1000000</f>
        <v>4408081.9066306278</v>
      </c>
      <c r="D100" s="78">
        <f>Pressure!I100</f>
        <v>1.0782541057508477E-4</v>
      </c>
      <c r="E100" s="40">
        <f>Pressure!H100</f>
        <v>107.82541057508477</v>
      </c>
      <c r="F100" s="10">
        <f t="shared" si="10"/>
        <v>4.4999999999999991</v>
      </c>
      <c r="G100" s="4">
        <f t="shared" si="9"/>
        <v>186806.97764059194</v>
      </c>
      <c r="H100" s="42">
        <f t="shared" si="11"/>
        <v>7.2051064644423901</v>
      </c>
      <c r="I100" s="10">
        <f t="shared" si="12"/>
        <v>1.2554361144827453</v>
      </c>
      <c r="J100" s="4">
        <f t="shared" si="13"/>
        <v>596.71285462325159</v>
      </c>
      <c r="K100" s="4">
        <f t="shared" si="14"/>
        <v>134.14703804308519</v>
      </c>
      <c r="L100" s="42">
        <f>Pressure!Q100</f>
        <v>6.7804126467315817E-2</v>
      </c>
      <c r="M100" s="10">
        <f t="shared" si="8"/>
        <v>0.53417444995545638</v>
      </c>
      <c r="N100" s="10">
        <f t="shared" si="15"/>
        <v>2.5992852259916033</v>
      </c>
    </row>
    <row r="101" spans="3:14">
      <c r="C101" s="4">
        <f>Pressure!AB101*1000000</f>
        <v>4410624.3587251678</v>
      </c>
      <c r="D101" s="78">
        <f>Pressure!I101</f>
        <v>1.0782541057508477E-4</v>
      </c>
      <c r="E101" s="40">
        <f>Pressure!H101</f>
        <v>107.82541057508477</v>
      </c>
      <c r="F101" s="10">
        <f t="shared" si="10"/>
        <v>4.4999999999999991</v>
      </c>
      <c r="G101" s="4">
        <f t="shared" si="9"/>
        <v>186914.72241522116</v>
      </c>
      <c r="H101" s="42">
        <f t="shared" si="11"/>
        <v>7.2083368754757799</v>
      </c>
      <c r="I101" s="10">
        <f t="shared" si="12"/>
        <v>1.2554955487535808</v>
      </c>
      <c r="J101" s="4">
        <f t="shared" si="13"/>
        <v>597.08528665593974</v>
      </c>
      <c r="K101" s="4">
        <f t="shared" si="14"/>
        <v>134.2307645015826</v>
      </c>
      <c r="L101" s="42">
        <f>Pressure!Q101</f>
        <v>6.8699436511075268E-2</v>
      </c>
      <c r="M101" s="10">
        <f t="shared" si="8"/>
        <v>0.53440973305431194</v>
      </c>
      <c r="N101" s="10">
        <f t="shared" si="15"/>
        <v>2.5992852259916033</v>
      </c>
    </row>
    <row r="102" spans="3:14">
      <c r="C102" s="4">
        <f>Pressure!AB102*1000000</f>
        <v>4413161.4950118689</v>
      </c>
      <c r="D102" s="78">
        <f>Pressure!I102</f>
        <v>1.0782541057508477E-4</v>
      </c>
      <c r="E102" s="40">
        <f>Pressure!H102</f>
        <v>107.82541057508477</v>
      </c>
      <c r="F102" s="10">
        <f t="shared" si="10"/>
        <v>4.4999999999999991</v>
      </c>
      <c r="G102" s="4">
        <f t="shared" si="9"/>
        <v>187022.24191499906</v>
      </c>
      <c r="H102" s="42">
        <f t="shared" si="11"/>
        <v>7.2115602014675417</v>
      </c>
      <c r="I102" s="10">
        <f t="shared" si="12"/>
        <v>1.2555547904917514</v>
      </c>
      <c r="J102" s="4">
        <f t="shared" si="13"/>
        <v>597.4569400005563</v>
      </c>
      <c r="K102" s="4">
        <f t="shared" si="14"/>
        <v>134.31431590318698</v>
      </c>
      <c r="L102" s="42">
        <f>Pressure!Q102</f>
        <v>6.9594581889527857E-2</v>
      </c>
      <c r="M102" s="10">
        <f t="shared" si="8"/>
        <v>0.53464447677901361</v>
      </c>
      <c r="N102" s="10">
        <f t="shared" si="15"/>
        <v>2.5992852259916033</v>
      </c>
    </row>
    <row r="103" spans="3:14">
      <c r="C103" s="4">
        <f>Pressure!AB103*1000000</f>
        <v>4415693.3124899426</v>
      </c>
      <c r="D103" s="78">
        <f>Pressure!I103</f>
        <v>1.0782541057508477E-4</v>
      </c>
      <c r="E103" s="40">
        <f>Pressure!H103</f>
        <v>107.82541057508477</v>
      </c>
      <c r="F103" s="10">
        <f t="shared" si="10"/>
        <v>4.4999999999999991</v>
      </c>
      <c r="G103" s="4">
        <f t="shared" si="9"/>
        <v>187129.53601275734</v>
      </c>
      <c r="H103" s="42">
        <f t="shared" si="11"/>
        <v>7.2147764409155339</v>
      </c>
      <c r="I103" s="10">
        <f t="shared" si="12"/>
        <v>1.2556138401731352</v>
      </c>
      <c r="J103" s="4">
        <f t="shared" si="13"/>
        <v>597.82781421752952</v>
      </c>
      <c r="K103" s="4">
        <f t="shared" si="14"/>
        <v>134.39769214907818</v>
      </c>
      <c r="L103" s="42">
        <f>Pressure!Q103</f>
        <v>7.0489563071717942E-2</v>
      </c>
      <c r="M103" s="10">
        <f t="shared" si="8"/>
        <v>0.53487868119194404</v>
      </c>
      <c r="N103" s="10">
        <f t="shared" si="15"/>
        <v>2.5992852259916033</v>
      </c>
    </row>
    <row r="104" spans="3:14">
      <c r="C104" s="4">
        <f>Pressure!AB104*1000000</f>
        <v>4418219.808156033</v>
      </c>
      <c r="D104" s="78">
        <f>Pressure!I104</f>
        <v>1.0782541057508477E-4</v>
      </c>
      <c r="E104" s="40">
        <f>Pressure!H104</f>
        <v>107.82541057508477</v>
      </c>
      <c r="F104" s="10">
        <f t="shared" si="10"/>
        <v>4.4999999999999991</v>
      </c>
      <c r="G104" s="4">
        <f t="shared" si="9"/>
        <v>187236.60458121894</v>
      </c>
      <c r="H104" s="42">
        <f t="shared" si="11"/>
        <v>7.2179855923083531</v>
      </c>
      <c r="I104" s="10">
        <f t="shared" si="12"/>
        <v>1.2556726982712321</v>
      </c>
      <c r="J104" s="4">
        <f t="shared" si="13"/>
        <v>598.19790886691203</v>
      </c>
      <c r="K104" s="4">
        <f t="shared" si="14"/>
        <v>134.48089314035161</v>
      </c>
      <c r="L104" s="42">
        <f>Pressure!Q104</f>
        <v>7.1384380525934918E-2</v>
      </c>
      <c r="M104" s="10">
        <f t="shared" ref="M104:M167" si="16">(J104+J103)/2*(L104-L103)</f>
        <v>0.53511234635421878</v>
      </c>
      <c r="N104" s="10">
        <f t="shared" si="15"/>
        <v>2.5992852259916033</v>
      </c>
    </row>
    <row r="105" spans="3:14">
      <c r="C105" s="4">
        <f>Pressure!AB105*1000000</f>
        <v>4420740.9790076576</v>
      </c>
      <c r="D105" s="78">
        <f>Pressure!I105</f>
        <v>1.0782541057508477E-4</v>
      </c>
      <c r="E105" s="40">
        <f>Pressure!H105</f>
        <v>107.82541057508477</v>
      </c>
      <c r="F105" s="10">
        <f t="shared" si="10"/>
        <v>4.4999999999999991</v>
      </c>
      <c r="G105" s="4">
        <f t="shared" si="9"/>
        <v>187343.44749314376</v>
      </c>
      <c r="H105" s="42">
        <f t="shared" si="11"/>
        <v>7.2211876541297038</v>
      </c>
      <c r="I105" s="10">
        <f t="shared" si="12"/>
        <v>1.2557313652572546</v>
      </c>
      <c r="J105" s="4">
        <f t="shared" si="13"/>
        <v>598.56722350888344</v>
      </c>
      <c r="K105" s="4">
        <f t="shared" si="14"/>
        <v>134.56391877813127</v>
      </c>
      <c r="L105" s="42">
        <f>Pressure!Q105</f>
        <v>7.2279034719716861E-2</v>
      </c>
      <c r="M105" s="10">
        <f t="shared" si="16"/>
        <v>0.53534547232600416</v>
      </c>
      <c r="N105" s="10">
        <f t="shared" si="15"/>
        <v>2.5992852259916033</v>
      </c>
    </row>
    <row r="106" spans="3:14">
      <c r="C106" s="4">
        <f>Pressure!AB106*1000000</f>
        <v>4423256.8220445216</v>
      </c>
      <c r="D106" s="78">
        <f>Pressure!I106</f>
        <v>1.0782541057508477E-4</v>
      </c>
      <c r="E106" s="40">
        <f>Pressure!H106</f>
        <v>107.82541057508477</v>
      </c>
      <c r="F106" s="10">
        <f t="shared" si="10"/>
        <v>4.4999999999999991</v>
      </c>
      <c r="G106" s="4">
        <f t="shared" si="9"/>
        <v>187450.06462138443</v>
      </c>
      <c r="H106" s="42">
        <f t="shared" si="11"/>
        <v>7.224382624860068</v>
      </c>
      <c r="I106" s="10">
        <f t="shared" si="12"/>
        <v>1.2557898416001707</v>
      </c>
      <c r="J106" s="4">
        <f t="shared" si="13"/>
        <v>598.93575770394489</v>
      </c>
      <c r="K106" s="4">
        <f t="shared" si="14"/>
        <v>134.64676896361334</v>
      </c>
      <c r="L106" s="42">
        <f>Pressure!Q106</f>
        <v>7.3173526119853866E-2</v>
      </c>
      <c r="M106" s="10">
        <f t="shared" si="16"/>
        <v>0.53557805916664958</v>
      </c>
      <c r="N106" s="10">
        <f t="shared" si="15"/>
        <v>2.5992852259916033</v>
      </c>
    </row>
    <row r="107" spans="3:14">
      <c r="C107" s="4">
        <f>Pressure!AB107*1000000</f>
        <v>4425767.3342699958</v>
      </c>
      <c r="D107" s="78">
        <f>Pressure!I107</f>
        <v>1.0782541057508477E-4</v>
      </c>
      <c r="E107" s="40">
        <f>Pressure!H107</f>
        <v>107.82541057508477</v>
      </c>
      <c r="F107" s="10">
        <f t="shared" si="10"/>
        <v>4.4999999999999991</v>
      </c>
      <c r="G107" s="4">
        <f t="shared" si="9"/>
        <v>187556.45583894898</v>
      </c>
      <c r="H107" s="42">
        <f t="shared" si="11"/>
        <v>7.2275705029786188</v>
      </c>
      <c r="I107" s="10">
        <f t="shared" si="12"/>
        <v>1.2558481277667473</v>
      </c>
      <c r="J107" s="4">
        <f t="shared" si="13"/>
        <v>599.3035110131342</v>
      </c>
      <c r="K107" s="4">
        <f t="shared" si="14"/>
        <v>134.72944359811478</v>
      </c>
      <c r="L107" s="42">
        <f>Pressure!Q107</f>
        <v>7.4067855192391382E-2</v>
      </c>
      <c r="M107" s="10">
        <f t="shared" si="16"/>
        <v>0.53581010693488895</v>
      </c>
      <c r="N107" s="10">
        <f t="shared" si="15"/>
        <v>2.5992852259916033</v>
      </c>
    </row>
    <row r="108" spans="3:14">
      <c r="C108" s="4">
        <f>Pressure!AB108*1000000</f>
        <v>4428272.5126925828</v>
      </c>
      <c r="D108" s="78">
        <f>Pressure!I108</f>
        <v>1.0782541057508477E-4</v>
      </c>
      <c r="E108" s="40">
        <f>Pressure!H108</f>
        <v>107.82541057508477</v>
      </c>
      <c r="F108" s="10">
        <f t="shared" si="10"/>
        <v>4.4999999999999991</v>
      </c>
      <c r="G108" s="4">
        <f t="shared" si="9"/>
        <v>187662.62101906279</v>
      </c>
      <c r="H108" s="42">
        <f t="shared" si="11"/>
        <v>7.2307512869650559</v>
      </c>
      <c r="I108" s="10">
        <f t="shared" si="12"/>
        <v>1.2559062242215948</v>
      </c>
      <c r="J108" s="4">
        <f t="shared" si="13"/>
        <v>599.67048299824046</v>
      </c>
      <c r="K108" s="4">
        <f t="shared" si="14"/>
        <v>134.81194258312138</v>
      </c>
      <c r="L108" s="42">
        <f>Pressure!Q108</f>
        <v>7.4962022402633346E-2</v>
      </c>
      <c r="M108" s="10">
        <f t="shared" si="16"/>
        <v>0.53604161568890796</v>
      </c>
      <c r="N108" s="10">
        <f t="shared" si="15"/>
        <v>2.5992852259916033</v>
      </c>
    </row>
    <row r="109" spans="3:14">
      <c r="C109" s="4">
        <f>Pressure!AB109*1000000</f>
        <v>4430772.3543261336</v>
      </c>
      <c r="D109" s="78">
        <f>Pressure!I109</f>
        <v>1.0782541057508477E-4</v>
      </c>
      <c r="E109" s="40">
        <f>Pressure!H109</f>
        <v>107.82541057508477</v>
      </c>
      <c r="F109" s="10">
        <f t="shared" si="10"/>
        <v>4.4999999999999991</v>
      </c>
      <c r="G109" s="4">
        <f t="shared" si="9"/>
        <v>187768.560035178</v>
      </c>
      <c r="H109" s="42">
        <f t="shared" si="11"/>
        <v>7.2339249752999351</v>
      </c>
      <c r="I109" s="10">
        <f t="shared" si="12"/>
        <v>1.2559641314271828</v>
      </c>
      <c r="J109" s="4">
        <f t="shared" si="13"/>
        <v>600.03667322183651</v>
      </c>
      <c r="K109" s="4">
        <f t="shared" si="14"/>
        <v>134.89426582029506</v>
      </c>
      <c r="L109" s="42">
        <f>Pressure!Q109</f>
        <v>7.5856028215145269E-2</v>
      </c>
      <c r="M109" s="10">
        <f t="shared" si="16"/>
        <v>0.53627258548644874</v>
      </c>
      <c r="N109" s="10">
        <f t="shared" si="15"/>
        <v>2.5992852259916033</v>
      </c>
    </row>
    <row r="110" spans="3:14">
      <c r="C110" s="4">
        <f>Pressure!AB110*1000000</f>
        <v>4433266.8561900305</v>
      </c>
      <c r="D110" s="78">
        <f>Pressure!I110</f>
        <v>1.0782541057508477E-4</v>
      </c>
      <c r="E110" s="40">
        <f>Pressure!H110</f>
        <v>107.82541057508477</v>
      </c>
      <c r="F110" s="10">
        <f t="shared" si="10"/>
        <v>4.4999999999999991</v>
      </c>
      <c r="G110" s="4">
        <f t="shared" si="9"/>
        <v>187874.27276098114</v>
      </c>
      <c r="H110" s="42">
        <f t="shared" si="11"/>
        <v>7.2370915664648434</v>
      </c>
      <c r="I110" s="10">
        <f t="shared" si="12"/>
        <v>1.2560218498438538</v>
      </c>
      <c r="J110" s="4">
        <f t="shared" si="13"/>
        <v>600.40208124730566</v>
      </c>
      <c r="K110" s="4">
        <f t="shared" si="14"/>
        <v>134.97641321148006</v>
      </c>
      <c r="L110" s="42">
        <f>Pressure!Q110</f>
        <v>7.674987309375729E-2</v>
      </c>
      <c r="M110" s="10">
        <f t="shared" si="16"/>
        <v>0.53650301638481812</v>
      </c>
      <c r="N110" s="10">
        <f t="shared" si="15"/>
        <v>2.5992852259916033</v>
      </c>
    </row>
    <row r="111" spans="3:14">
      <c r="C111" s="4">
        <f>Pressure!AB111*1000000</f>
        <v>4435756.0153119154</v>
      </c>
      <c r="D111" s="78">
        <f>Pressure!I111</f>
        <v>1.0782541057508477E-4</v>
      </c>
      <c r="E111" s="40">
        <f>Pressure!H111</f>
        <v>107.82541057508477</v>
      </c>
      <c r="F111" s="10">
        <f t="shared" si="10"/>
        <v>4.4999999999999991</v>
      </c>
      <c r="G111" s="4">
        <f t="shared" si="9"/>
        <v>187979.75907050874</v>
      </c>
      <c r="H111" s="42">
        <f t="shared" si="11"/>
        <v>7.2402510589459315</v>
      </c>
      <c r="I111" s="10">
        <f t="shared" si="12"/>
        <v>1.2560793799298962</v>
      </c>
      <c r="J111" s="4">
        <f t="shared" si="13"/>
        <v>600.76670663924085</v>
      </c>
      <c r="K111" s="4">
        <f t="shared" si="14"/>
        <v>135.05838465879251</v>
      </c>
      <c r="L111" s="42">
        <f>Pressure!Q111</f>
        <v>7.7643557501567165E-2</v>
      </c>
      <c r="M111" s="10">
        <f t="shared" si="16"/>
        <v>0.53673290844104671</v>
      </c>
      <c r="N111" s="10">
        <f t="shared" si="15"/>
        <v>2.5992852259916033</v>
      </c>
    </row>
    <row r="112" spans="3:14">
      <c r="C112" s="4">
        <f>Pressure!AB112*1000000</f>
        <v>4438239.8287248341</v>
      </c>
      <c r="D112" s="78">
        <f>Pressure!I112</f>
        <v>1.0782541057508477E-4</v>
      </c>
      <c r="E112" s="40">
        <f>Pressure!H112</f>
        <v>107.82541057508477</v>
      </c>
      <c r="F112" s="10">
        <f t="shared" si="10"/>
        <v>4.4999999999999991</v>
      </c>
      <c r="G112" s="4">
        <f t="shared" si="9"/>
        <v>188085.01883802636</v>
      </c>
      <c r="H112" s="42">
        <f t="shared" si="11"/>
        <v>7.2434034512302565</v>
      </c>
      <c r="I112" s="10">
        <f t="shared" si="12"/>
        <v>1.2561367221414881</v>
      </c>
      <c r="J112" s="4">
        <f t="shared" si="13"/>
        <v>601.13054896302674</v>
      </c>
      <c r="K112" s="4">
        <f t="shared" si="14"/>
        <v>135.1401800645265</v>
      </c>
      <c r="L112" s="42">
        <f>Pressure!Q112</f>
        <v>7.853708190094312E-2</v>
      </c>
      <c r="M112" s="10">
        <f t="shared" si="16"/>
        <v>0.53696226171181283</v>
      </c>
      <c r="N112" s="10">
        <f t="shared" si="15"/>
        <v>2.5992852259916033</v>
      </c>
    </row>
    <row r="113" spans="3:14">
      <c r="C113" s="4">
        <f>Pressure!AB113*1000000</f>
        <v>4440718.2934700679</v>
      </c>
      <c r="D113" s="78">
        <f>Pressure!I113</f>
        <v>1.0782541057508477E-4</v>
      </c>
      <c r="E113" s="40">
        <f>Pressure!H113</f>
        <v>107.82541057508477</v>
      </c>
      <c r="F113" s="10">
        <f t="shared" si="10"/>
        <v>4.4999999999999991</v>
      </c>
      <c r="G113" s="4">
        <f t="shared" si="9"/>
        <v>188190.05193814851</v>
      </c>
      <c r="H113" s="42">
        <f t="shared" si="11"/>
        <v>7.2465487418094021</v>
      </c>
      <c r="I113" s="10">
        <f t="shared" si="12"/>
        <v>1.2561938769327723</v>
      </c>
      <c r="J113" s="4">
        <f t="shared" si="13"/>
        <v>601.4936077852542</v>
      </c>
      <c r="K113" s="4">
        <f t="shared" si="14"/>
        <v>135.2217993312473</v>
      </c>
      <c r="L113" s="42">
        <f>Pressure!Q113</f>
        <v>7.9430446753526868E-2</v>
      </c>
      <c r="M113" s="10">
        <f t="shared" si="16"/>
        <v>0.53719107625354068</v>
      </c>
      <c r="N113" s="10">
        <f t="shared" si="15"/>
        <v>2.5992852259916033</v>
      </c>
    </row>
    <row r="114" spans="3:14">
      <c r="C114" s="4">
        <f>Pressure!AB114*1000000</f>
        <v>4443191.4065957405</v>
      </c>
      <c r="D114" s="78">
        <f>Pressure!I114</f>
        <v>1.0782541057508477E-4</v>
      </c>
      <c r="E114" s="40">
        <f>Pressure!H114</f>
        <v>107.82541057508477</v>
      </c>
      <c r="F114" s="10">
        <f t="shared" si="10"/>
        <v>4.4999999999999991</v>
      </c>
      <c r="G114" s="4">
        <f t="shared" si="9"/>
        <v>188294.85824577979</v>
      </c>
      <c r="H114" s="42">
        <f t="shared" si="11"/>
        <v>7.2496869291776997</v>
      </c>
      <c r="I114" s="10">
        <f t="shared" si="12"/>
        <v>1.2562508447558334</v>
      </c>
      <c r="J114" s="4">
        <f t="shared" si="13"/>
        <v>601.8558826735167</v>
      </c>
      <c r="K114" s="4">
        <f t="shared" si="14"/>
        <v>135.30324236174559</v>
      </c>
      <c r="L114" s="42">
        <f>Pressure!Q114</f>
        <v>8.0323652520236405E-2</v>
      </c>
      <c r="M114" s="10">
        <f t="shared" si="16"/>
        <v>0.53741935212237879</v>
      </c>
      <c r="N114" s="10">
        <f t="shared" si="15"/>
        <v>2.5992852259916033</v>
      </c>
    </row>
    <row r="115" spans="3:14">
      <c r="C115" s="4">
        <f>Pressure!AB115*1000000</f>
        <v>4445659.16515873</v>
      </c>
      <c r="D115" s="78">
        <f>Pressure!I115</f>
        <v>1.0782541057508477E-4</v>
      </c>
      <c r="E115" s="40">
        <f>Pressure!H115</f>
        <v>107.82541057508477</v>
      </c>
      <c r="F115" s="10">
        <f t="shared" si="10"/>
        <v>4.4999999999999991</v>
      </c>
      <c r="G115" s="4">
        <f t="shared" si="9"/>
        <v>188399.43763619568</v>
      </c>
      <c r="H115" s="42">
        <f t="shared" si="11"/>
        <v>7.2528180118346688</v>
      </c>
      <c r="I115" s="10">
        <f t="shared" si="12"/>
        <v>1.2563076260607513</v>
      </c>
      <c r="J115" s="4">
        <f t="shared" si="13"/>
        <v>602.21737319668989</v>
      </c>
      <c r="K115" s="4">
        <f t="shared" si="14"/>
        <v>135.38450905910028</v>
      </c>
      <c r="L115" s="42">
        <f>Pressure!Q115</f>
        <v>8.121669966126889E-2</v>
      </c>
      <c r="M115" s="10">
        <f t="shared" si="16"/>
        <v>0.53764708937428207</v>
      </c>
      <c r="N115" s="10">
        <f t="shared" si="15"/>
        <v>2.5992852259916033</v>
      </c>
    </row>
    <row r="116" spans="3:14">
      <c r="C116" s="4">
        <f>Pressure!AB116*1000000</f>
        <v>4448121.5662229462</v>
      </c>
      <c r="D116" s="78">
        <f>Pressure!I116</f>
        <v>1.0782541057508477E-4</v>
      </c>
      <c r="E116" s="40">
        <f>Pressure!H116</f>
        <v>107.82541057508477</v>
      </c>
      <c r="F116" s="10">
        <f t="shared" si="10"/>
        <v>4.4999999999999991</v>
      </c>
      <c r="G116" s="4">
        <f t="shared" si="9"/>
        <v>188503.78998496971</v>
      </c>
      <c r="H116" s="42">
        <f t="shared" si="11"/>
        <v>7.2559419882828546</v>
      </c>
      <c r="I116" s="10">
        <f t="shared" si="12"/>
        <v>1.256364221295571</v>
      </c>
      <c r="J116" s="4">
        <f t="shared" si="13"/>
        <v>602.57807892467952</v>
      </c>
      <c r="K116" s="4">
        <f t="shared" si="14"/>
        <v>135.46559932662188</v>
      </c>
      <c r="L116" s="42">
        <f>Pressure!Q116</f>
        <v>8.2109588636103431E-2</v>
      </c>
      <c r="M116" s="10">
        <f t="shared" si="16"/>
        <v>0.53787428806498339</v>
      </c>
      <c r="N116" s="10">
        <f t="shared" si="15"/>
        <v>2.5992852259916033</v>
      </c>
    </row>
    <row r="117" spans="3:14">
      <c r="C117" s="4">
        <f>Pressure!AB117*1000000</f>
        <v>4450578.6068600779</v>
      </c>
      <c r="D117" s="78">
        <f>Pressure!I117</f>
        <v>1.0782541057508477E-4</v>
      </c>
      <c r="E117" s="40">
        <f>Pressure!H117</f>
        <v>107.82541057508477</v>
      </c>
      <c r="F117" s="10">
        <f t="shared" si="10"/>
        <v>4.4999999999999991</v>
      </c>
      <c r="G117" s="4">
        <f t="shared" si="9"/>
        <v>188607.91516800504</v>
      </c>
      <c r="H117" s="42">
        <f t="shared" si="11"/>
        <v>7.2590588570287409</v>
      </c>
      <c r="I117" s="10">
        <f t="shared" si="12"/>
        <v>1.2564206309063291</v>
      </c>
      <c r="J117" s="4">
        <f t="shared" si="13"/>
        <v>602.93799942853082</v>
      </c>
      <c r="K117" s="4">
        <f t="shared" si="14"/>
        <v>135.54651306787707</v>
      </c>
      <c r="L117" s="42">
        <f>Pressure!Q117</f>
        <v>8.3002319903503929E-2</v>
      </c>
      <c r="M117" s="10">
        <f t="shared" si="16"/>
        <v>0.53810094824997001</v>
      </c>
      <c r="N117" s="10">
        <f t="shared" si="15"/>
        <v>2.5992852259916033</v>
      </c>
    </row>
    <row r="118" spans="3:14">
      <c r="C118" s="4">
        <f>Pressure!AB118*1000000</f>
        <v>4453030.2841501785</v>
      </c>
      <c r="D118" s="78">
        <f>Pressure!I118</f>
        <v>1.0782541057508477E-4</v>
      </c>
      <c r="E118" s="40">
        <f>Pressure!H118</f>
        <v>107.82541057508477</v>
      </c>
      <c r="F118" s="10">
        <f t="shared" si="10"/>
        <v>4.4999999999999991</v>
      </c>
      <c r="G118" s="4">
        <f t="shared" si="9"/>
        <v>188711.81306155937</v>
      </c>
      <c r="H118" s="42">
        <f t="shared" si="11"/>
        <v>7.2621686165835415</v>
      </c>
      <c r="I118" s="10">
        <f t="shared" si="12"/>
        <v>1.2564768553370762</v>
      </c>
      <c r="J118" s="4">
        <f t="shared" si="13"/>
        <v>603.29713428051423</v>
      </c>
      <c r="K118" s="4">
        <f t="shared" si="14"/>
        <v>135.62725018670793</v>
      </c>
      <c r="L118" s="42">
        <f>Pressure!Q118</f>
        <v>8.3894893921521871E-2</v>
      </c>
      <c r="M118" s="10">
        <f t="shared" si="16"/>
        <v>0.53832706998454549</v>
      </c>
      <c r="N118" s="10">
        <f t="shared" si="15"/>
        <v>2.5992852259916033</v>
      </c>
    </row>
    <row r="119" spans="3:14">
      <c r="C119" s="4">
        <f>Pressure!AB119*1000000</f>
        <v>4455476.5951814698</v>
      </c>
      <c r="D119" s="78">
        <f>Pressure!I119</f>
        <v>1.0782541057508477E-4</v>
      </c>
      <c r="E119" s="40">
        <f>Pressure!H119</f>
        <v>107.82541057508477</v>
      </c>
      <c r="F119" s="10">
        <f t="shared" si="10"/>
        <v>4.4999999999999991</v>
      </c>
      <c r="G119" s="4">
        <f t="shared" si="9"/>
        <v>188815.48354223644</v>
      </c>
      <c r="H119" s="42">
        <f t="shared" si="11"/>
        <v>7.2652712654629195</v>
      </c>
      <c r="I119" s="10">
        <f t="shared" si="12"/>
        <v>1.2565328950298817</v>
      </c>
      <c r="J119" s="4">
        <f t="shared" si="13"/>
        <v>603.65548305409709</v>
      </c>
      <c r="K119" s="4">
        <f t="shared" si="14"/>
        <v>135.70781058722565</v>
      </c>
      <c r="L119" s="42">
        <f>Pressure!Q119</f>
        <v>8.4787311147499073E-2</v>
      </c>
      <c r="M119" s="10">
        <f t="shared" si="16"/>
        <v>0.53855265332383839</v>
      </c>
      <c r="N119" s="10">
        <f t="shared" si="15"/>
        <v>2.5992852259916033</v>
      </c>
    </row>
    <row r="120" spans="3:14">
      <c r="C120" s="4">
        <f>Pressure!AB120*1000000</f>
        <v>4457917.5370496856</v>
      </c>
      <c r="D120" s="78">
        <f>Pressure!I120</f>
        <v>1.0782541057508477E-4</v>
      </c>
      <c r="E120" s="40">
        <f>Pressure!H120</f>
        <v>107.82541057508477</v>
      </c>
      <c r="F120" s="10">
        <f t="shared" si="10"/>
        <v>4.4999999999999991</v>
      </c>
      <c r="G120" s="4">
        <f t="shared" si="9"/>
        <v>188918.92648695849</v>
      </c>
      <c r="H120" s="42">
        <f t="shared" si="11"/>
        <v>7.2683668021862005</v>
      </c>
      <c r="I120" s="10">
        <f t="shared" si="12"/>
        <v>1.2565887504248279</v>
      </c>
      <c r="J120" s="4">
        <f t="shared" si="13"/>
        <v>604.01304532384677</v>
      </c>
      <c r="K120" s="4">
        <f t="shared" si="14"/>
        <v>135.78819417378867</v>
      </c>
      <c r="L120" s="42">
        <f>Pressure!Q120</f>
        <v>8.5679572038070473E-2</v>
      </c>
      <c r="M120" s="10">
        <f t="shared" si="16"/>
        <v>0.53877769832277822</v>
      </c>
      <c r="N120" s="10">
        <f t="shared" si="15"/>
        <v>2.5992852259916033</v>
      </c>
    </row>
    <row r="121" spans="3:14">
      <c r="C121" s="4">
        <f>Pressure!AB121*1000000</f>
        <v>4460353.1068590339</v>
      </c>
      <c r="D121" s="78">
        <f>Pressure!I121</f>
        <v>1.0782541057508477E-4</v>
      </c>
      <c r="E121" s="40">
        <f>Pressure!H121</f>
        <v>107.82541057508477</v>
      </c>
      <c r="F121" s="10">
        <f t="shared" si="10"/>
        <v>4.4999999999999991</v>
      </c>
      <c r="G121" s="4">
        <f t="shared" si="9"/>
        <v>189022.14177300673</v>
      </c>
      <c r="H121" s="42">
        <f t="shared" si="11"/>
        <v>7.2714552252775508</v>
      </c>
      <c r="I121" s="10">
        <f t="shared" si="12"/>
        <v>1.2566444219600408</v>
      </c>
      <c r="J121" s="4">
        <f t="shared" si="13"/>
        <v>604.36982066557209</v>
      </c>
      <c r="K121" s="4">
        <f t="shared" si="14"/>
        <v>135.86840085103461</v>
      </c>
      <c r="L121" s="42">
        <f>Pressure!Q121</f>
        <v>8.6571677049166879E-2</v>
      </c>
      <c r="M121" s="10">
        <f t="shared" si="16"/>
        <v>0.53900220503609853</v>
      </c>
      <c r="N121" s="10">
        <f t="shared" si="15"/>
        <v>2.5992852259916033</v>
      </c>
    </row>
    <row r="122" spans="3:14">
      <c r="C122" s="4">
        <f>Pressure!AB122*1000000</f>
        <v>4462783.3017219771</v>
      </c>
      <c r="D122" s="78">
        <f>Pressure!I122</f>
        <v>1.0782541057508477E-4</v>
      </c>
      <c r="E122" s="40">
        <f>Pressure!H122</f>
        <v>107.82541057508477</v>
      </c>
      <c r="F122" s="10">
        <f t="shared" si="10"/>
        <v>4.4999999999999991</v>
      </c>
      <c r="G122" s="4">
        <f t="shared" si="9"/>
        <v>189125.12927801232</v>
      </c>
      <c r="H122" s="42">
        <f t="shared" si="11"/>
        <v>7.2745365332657439</v>
      </c>
      <c r="I122" s="10">
        <f t="shared" si="12"/>
        <v>1.2566999100716938</v>
      </c>
      <c r="J122" s="4">
        <f t="shared" si="13"/>
        <v>604.72580865629106</v>
      </c>
      <c r="K122" s="4">
        <f t="shared" si="14"/>
        <v>135.94843052387282</v>
      </c>
      <c r="L122" s="42">
        <f>Pressure!Q122</f>
        <v>8.7463626636017686E-2</v>
      </c>
      <c r="M122" s="10">
        <f t="shared" si="16"/>
        <v>0.53922617351837621</v>
      </c>
      <c r="N122" s="10">
        <f t="shared" si="15"/>
        <v>2.5992852259916033</v>
      </c>
    </row>
    <row r="123" spans="3:14">
      <c r="C123" s="4">
        <f>Pressure!AB123*1000000</f>
        <v>4465208.1187581224</v>
      </c>
      <c r="D123" s="78">
        <f>Pressure!I123</f>
        <v>1.0782541057508477E-4</v>
      </c>
      <c r="E123" s="40">
        <f>Pressure!H123</f>
        <v>107.82541057508477</v>
      </c>
      <c r="F123" s="10">
        <f t="shared" si="10"/>
        <v>4.4999999999999991</v>
      </c>
      <c r="G123" s="4">
        <f t="shared" si="9"/>
        <v>189227.88887990909</v>
      </c>
      <c r="H123" s="42">
        <f t="shared" si="11"/>
        <v>7.2776107246827442</v>
      </c>
      <c r="I123" s="10">
        <f t="shared" si="12"/>
        <v>1.2567552151939918</v>
      </c>
      <c r="J123" s="4">
        <f t="shared" si="13"/>
        <v>605.08100887406817</v>
      </c>
      <c r="K123" s="4">
        <f t="shared" si="14"/>
        <v>136.028283097448</v>
      </c>
      <c r="L123" s="42">
        <f>Pressure!Q123</f>
        <v>8.8355421253153599E-2</v>
      </c>
      <c r="M123" s="10">
        <f t="shared" si="16"/>
        <v>0.53944960382395213</v>
      </c>
      <c r="N123" s="10">
        <f t="shared" si="15"/>
        <v>2.5992852259916033</v>
      </c>
    </row>
    <row r="124" spans="3:14">
      <c r="C124" s="4">
        <f>Pressure!AB124*1000000</f>
        <v>4467627.5550968712</v>
      </c>
      <c r="D124" s="78">
        <f>Pressure!I124</f>
        <v>1.0782541057508477E-4</v>
      </c>
      <c r="E124" s="40">
        <f>Pressure!H124</f>
        <v>107.82541057508477</v>
      </c>
      <c r="F124" s="10">
        <f t="shared" si="10"/>
        <v>4.4999999999999991</v>
      </c>
      <c r="G124" s="4">
        <f t="shared" si="9"/>
        <v>189330.42045704598</v>
      </c>
      <c r="H124" s="42">
        <f t="shared" si="11"/>
        <v>7.2806777980670647</v>
      </c>
      <c r="I124" s="10">
        <f t="shared" si="12"/>
        <v>1.2568103377592408</v>
      </c>
      <c r="J124" s="4">
        <f t="shared" si="13"/>
        <v>605.43542089840298</v>
      </c>
      <c r="K124" s="4">
        <f t="shared" si="14"/>
        <v>136.10795847722741</v>
      </c>
      <c r="L124" s="42">
        <f>Pressure!Q124</f>
        <v>8.9247061354409421E-2</v>
      </c>
      <c r="M124" s="10">
        <f t="shared" si="16"/>
        <v>0.53967249600708134</v>
      </c>
      <c r="N124" s="10">
        <f t="shared" si="15"/>
        <v>2.5992852259916033</v>
      </c>
    </row>
    <row r="125" spans="3:14">
      <c r="C125" s="4">
        <f>Pressure!AB125*1000000</f>
        <v>4470041.6078744726</v>
      </c>
      <c r="D125" s="78">
        <f>Pressure!I125</f>
        <v>1.0782541057508477E-4</v>
      </c>
      <c r="E125" s="40">
        <f>Pressure!H125</f>
        <v>107.82541057508477</v>
      </c>
      <c r="F125" s="10">
        <f t="shared" si="10"/>
        <v>4.4999999999999991</v>
      </c>
      <c r="G125" s="4">
        <f t="shared" si="9"/>
        <v>189432.72388806214</v>
      </c>
      <c r="H125" s="42">
        <f t="shared" si="11"/>
        <v>7.2837377519600457</v>
      </c>
      <c r="I125" s="10">
        <f t="shared" si="12"/>
        <v>1.2568652781977878</v>
      </c>
      <c r="J125" s="4">
        <f t="shared" si="13"/>
        <v>605.78904430979765</v>
      </c>
      <c r="K125" s="4">
        <f t="shared" si="14"/>
        <v>136.18745656890374</v>
      </c>
      <c r="L125" s="42">
        <f>Pressure!Q125</f>
        <v>9.0138547392926649E-2</v>
      </c>
      <c r="M125" s="10">
        <f t="shared" si="16"/>
        <v>0.53989485012180338</v>
      </c>
      <c r="N125" s="10">
        <f t="shared" si="15"/>
        <v>2.5992852259916033</v>
      </c>
    </row>
    <row r="126" spans="3:14">
      <c r="C126" s="4">
        <f>Pressure!AB126*1000000</f>
        <v>4472450.2742356881</v>
      </c>
      <c r="D126" s="78">
        <f>Pressure!I126</f>
        <v>1.0782541057508477E-4</v>
      </c>
      <c r="E126" s="40">
        <f>Pressure!H126</f>
        <v>107.82541057508477</v>
      </c>
      <c r="F126" s="10">
        <f t="shared" si="10"/>
        <v>4.4999999999999991</v>
      </c>
      <c r="G126" s="4">
        <f t="shared" si="9"/>
        <v>189534.79905195744</v>
      </c>
      <c r="H126" s="42">
        <f t="shared" si="11"/>
        <v>7.2867905849079664</v>
      </c>
      <c r="I126" s="10">
        <f t="shared" si="12"/>
        <v>1.2569200369380695</v>
      </c>
      <c r="J126" s="4">
        <f t="shared" si="13"/>
        <v>606.1418786900017</v>
      </c>
      <c r="K126" s="4">
        <f t="shared" si="14"/>
        <v>136.26677727845009</v>
      </c>
      <c r="L126" s="42">
        <f>Pressure!Q126</f>
        <v>9.1029879821156234E-2</v>
      </c>
      <c r="M126" s="10">
        <f t="shared" si="16"/>
        <v>0.54011666622196686</v>
      </c>
      <c r="N126" s="10">
        <f t="shared" si="15"/>
        <v>2.5992852259916033</v>
      </c>
    </row>
    <row r="127" spans="3:14">
      <c r="C127" s="4">
        <f>Pressure!AB127*1000000</f>
        <v>4474853.551332958</v>
      </c>
      <c r="D127" s="78">
        <f>Pressure!I127</f>
        <v>1.0782541057508477E-4</v>
      </c>
      <c r="E127" s="40">
        <f>Pressure!H127</f>
        <v>107.82541057508477</v>
      </c>
      <c r="F127" s="10">
        <f t="shared" si="10"/>
        <v>4.4999999999999991</v>
      </c>
      <c r="G127" s="4">
        <f t="shared" si="9"/>
        <v>189636.64582805717</v>
      </c>
      <c r="H127" s="42">
        <f t="shared" si="11"/>
        <v>7.289836295460991</v>
      </c>
      <c r="I127" s="10">
        <f t="shared" si="12"/>
        <v>1.256974614406601</v>
      </c>
      <c r="J127" s="4">
        <f t="shared" si="13"/>
        <v>606.49392362188894</v>
      </c>
      <c r="K127" s="4">
        <f t="shared" si="14"/>
        <v>136.34592051209231</v>
      </c>
      <c r="L127" s="42">
        <f>Pressure!Q127</f>
        <v>9.1921059090861235E-2</v>
      </c>
      <c r="M127" s="10">
        <f t="shared" si="16"/>
        <v>0.54033794436122384</v>
      </c>
      <c r="N127" s="10">
        <f t="shared" si="15"/>
        <v>2.5992852259916033</v>
      </c>
    </row>
    <row r="128" spans="3:14">
      <c r="C128" s="4">
        <f>Pressure!AB128*1000000</f>
        <v>4477251.4363277927</v>
      </c>
      <c r="D128" s="78">
        <f>Pressure!I128</f>
        <v>1.0782541057508477E-4</v>
      </c>
      <c r="E128" s="40">
        <f>Pressure!H128</f>
        <v>107.82541057508477</v>
      </c>
      <c r="F128" s="10">
        <f t="shared" si="10"/>
        <v>4.4999999999999991</v>
      </c>
      <c r="G128" s="4">
        <f t="shared" si="9"/>
        <v>189738.26409607098</v>
      </c>
      <c r="H128" s="42">
        <f t="shared" si="11"/>
        <v>7.2928748821749476</v>
      </c>
      <c r="I128" s="10">
        <f t="shared" si="12"/>
        <v>1.2570290110280156</v>
      </c>
      <c r="J128" s="4">
        <f t="shared" si="13"/>
        <v>606.84517868966259</v>
      </c>
      <c r="K128" s="4">
        <f t="shared" si="14"/>
        <v>136.42488617635507</v>
      </c>
      <c r="L128" s="42">
        <f>Pressure!Q128</f>
        <v>9.2812085653119561E-2</v>
      </c>
      <c r="M128" s="10">
        <f t="shared" si="16"/>
        <v>0.54055868459313272</v>
      </c>
      <c r="N128" s="10">
        <f t="shared" si="15"/>
        <v>2.5992852259916033</v>
      </c>
    </row>
    <row r="129" spans="3:14">
      <c r="C129" s="4">
        <f>Pressure!AB129*1000000</f>
        <v>4479643.9263889277</v>
      </c>
      <c r="D129" s="78">
        <f>Pressure!I129</f>
        <v>1.0782541057508477E-4</v>
      </c>
      <c r="E129" s="40">
        <f>Pressure!H129</f>
        <v>107.82541057508477</v>
      </c>
      <c r="F129" s="10">
        <f t="shared" si="10"/>
        <v>4.4999999999999991</v>
      </c>
      <c r="G129" s="4">
        <f t="shared" si="9"/>
        <v>189839.6537360147</v>
      </c>
      <c r="H129" s="42">
        <f t="shared" si="11"/>
        <v>7.2959063436089888</v>
      </c>
      <c r="I129" s="10">
        <f t="shared" si="12"/>
        <v>1.2570832272250327</v>
      </c>
      <c r="J129" s="4">
        <f t="shared" si="13"/>
        <v>607.19564347858375</v>
      </c>
      <c r="K129" s="4">
        <f t="shared" si="14"/>
        <v>136.50367417800092</v>
      </c>
      <c r="L129" s="42">
        <f>Pressure!Q129</f>
        <v>9.3702959958326559E-2</v>
      </c>
      <c r="M129" s="10">
        <f t="shared" si="16"/>
        <v>0.54077888697103482</v>
      </c>
      <c r="N129" s="10">
        <f t="shared" si="15"/>
        <v>2.5992852259916033</v>
      </c>
    </row>
    <row r="130" spans="3:14">
      <c r="C130" s="4">
        <f>Pressure!AB130*1000000</f>
        <v>4482031.0186933167</v>
      </c>
      <c r="D130" s="78">
        <f>Pressure!I130</f>
        <v>1.0782541057508477E-4</v>
      </c>
      <c r="E130" s="40">
        <f>Pressure!H130</f>
        <v>107.82541057508477</v>
      </c>
      <c r="F130" s="10">
        <f t="shared" si="10"/>
        <v>4.4999999999999991</v>
      </c>
      <c r="G130" s="4">
        <f t="shared" si="9"/>
        <v>189940.8146282525</v>
      </c>
      <c r="H130" s="42">
        <f t="shared" si="11"/>
        <v>7.2989306783268422</v>
      </c>
      <c r="I130" s="10">
        <f t="shared" si="12"/>
        <v>1.2571372634184879</v>
      </c>
      <c r="J130" s="4">
        <f t="shared" si="13"/>
        <v>607.54531757511722</v>
      </c>
      <c r="K130" s="4">
        <f t="shared" si="14"/>
        <v>136.58228442406303</v>
      </c>
      <c r="L130" s="42">
        <f>Pressure!Q130</f>
        <v>9.4593682456197689E-2</v>
      </c>
      <c r="M130" s="10">
        <f t="shared" si="16"/>
        <v>0.54099855154806475</v>
      </c>
      <c r="N130" s="10">
        <f t="shared" si="15"/>
        <v>2.5992852259916033</v>
      </c>
    </row>
    <row r="131" spans="3:14">
      <c r="C131" s="4">
        <f>Pressure!AB131*1000000</f>
        <v>4484412.7104267459</v>
      </c>
      <c r="D131" s="78">
        <f>Pressure!I131</f>
        <v>1.0782541057508477E-4</v>
      </c>
      <c r="E131" s="40">
        <f>Pressure!H131</f>
        <v>107.82541057508477</v>
      </c>
      <c r="F131" s="10">
        <f t="shared" si="10"/>
        <v>4.4999999999999991</v>
      </c>
      <c r="G131" s="4">
        <f t="shared" si="9"/>
        <v>190041.74665352277</v>
      </c>
      <c r="H131" s="42">
        <f t="shared" si="11"/>
        <v>7.3019478848976238</v>
      </c>
      <c r="I131" s="10">
        <f t="shared" si="12"/>
        <v>1.2571911200273556</v>
      </c>
      <c r="J131" s="4">
        <f t="shared" si="13"/>
        <v>607.89420056702215</v>
      </c>
      <c r="K131" s="4">
        <f t="shared" si="14"/>
        <v>136.66071682186552</v>
      </c>
      <c r="L131" s="42">
        <f>Pressure!Q131</f>
        <v>9.5484253595771229E-2</v>
      </c>
      <c r="M131" s="10">
        <f t="shared" si="16"/>
        <v>0.54121767837727963</v>
      </c>
      <c r="N131" s="10">
        <f t="shared" si="15"/>
        <v>2.5992852259916033</v>
      </c>
    </row>
    <row r="132" spans="3:14">
      <c r="C132" s="4">
        <f>Pressure!AB132*1000000</f>
        <v>4486788.9987820918</v>
      </c>
      <c r="D132" s="78">
        <f>Pressure!I132</f>
        <v>1.0782541057508477E-4</v>
      </c>
      <c r="E132" s="40">
        <f>Pressure!H132</f>
        <v>107.82541057508477</v>
      </c>
      <c r="F132" s="10">
        <f t="shared" si="10"/>
        <v>4.4999999999999991</v>
      </c>
      <c r="G132" s="4">
        <f t="shared" si="9"/>
        <v>190142.44969286444</v>
      </c>
      <c r="H132" s="42">
        <f t="shared" si="11"/>
        <v>7.304957961893602</v>
      </c>
      <c r="I132" s="10">
        <f t="shared" si="12"/>
        <v>1.257244797468718</v>
      </c>
      <c r="J132" s="4">
        <f t="shared" si="13"/>
        <v>608.24229204309574</v>
      </c>
      <c r="K132" s="4">
        <f t="shared" si="14"/>
        <v>136.73897127896581</v>
      </c>
      <c r="L132" s="42">
        <f>Pressure!Q132</f>
        <v>9.6374673825410817E-2</v>
      </c>
      <c r="M132" s="10">
        <f t="shared" si="16"/>
        <v>0.5414362675114921</v>
      </c>
      <c r="N132" s="10">
        <f t="shared" si="15"/>
        <v>2.5992852259916033</v>
      </c>
    </row>
    <row r="133" spans="3:14">
      <c r="C133" s="4">
        <f>Pressure!AB133*1000000</f>
        <v>4489159.8809605772</v>
      </c>
      <c r="D133" s="78">
        <f>Pressure!I133</f>
        <v>1.0782541057508477E-4</v>
      </c>
      <c r="E133" s="40">
        <f>Pressure!H133</f>
        <v>107.82541057508477</v>
      </c>
      <c r="F133" s="10">
        <f t="shared" si="10"/>
        <v>4.4999999999999991</v>
      </c>
      <c r="G133" s="4">
        <f t="shared" si="9"/>
        <v>190242.9236276701</v>
      </c>
      <c r="H133" s="42">
        <f t="shared" si="11"/>
        <v>7.3079609078918191</v>
      </c>
      <c r="I133" s="10">
        <f t="shared" si="12"/>
        <v>1.2572982961578023</v>
      </c>
      <c r="J133" s="4">
        <f t="shared" si="13"/>
        <v>608.58959159335814</v>
      </c>
      <c r="K133" s="4">
        <f t="shared" si="14"/>
        <v>136.81704770319638</v>
      </c>
      <c r="L133" s="42">
        <f>Pressure!Q133</f>
        <v>9.7264943592808142E-2</v>
      </c>
      <c r="M133" s="10">
        <f t="shared" si="16"/>
        <v>0.54165431900333749</v>
      </c>
      <c r="N133" s="10">
        <f t="shared" si="15"/>
        <v>2.5992852259916033</v>
      </c>
    </row>
    <row r="134" spans="3:14">
      <c r="C134" s="4">
        <f>Pressure!AB134*1000000</f>
        <v>4491525.3541725185</v>
      </c>
      <c r="D134" s="78">
        <f>Pressure!I134</f>
        <v>1.0782541057508477E-4</v>
      </c>
      <c r="E134" s="40">
        <f>Pressure!H134</f>
        <v>107.82541057508477</v>
      </c>
      <c r="F134" s="10">
        <f t="shared" si="10"/>
        <v>4.4999999999999991</v>
      </c>
      <c r="G134" s="4">
        <f t="shared" si="9"/>
        <v>190343.16833971773</v>
      </c>
      <c r="H134" s="42">
        <f t="shared" si="11"/>
        <v>7.3109567214750353</v>
      </c>
      <c r="I134" s="10">
        <f t="shared" si="12"/>
        <v>1.2573516165080054</v>
      </c>
      <c r="J134" s="4">
        <f t="shared" si="13"/>
        <v>608.93609880916165</v>
      </c>
      <c r="K134" s="4">
        <f t="shared" si="14"/>
        <v>136.8949460026891</v>
      </c>
      <c r="L134" s="42">
        <f>Pressure!Q134</f>
        <v>9.8155063344985596E-2</v>
      </c>
      <c r="M134" s="10">
        <f t="shared" si="16"/>
        <v>0.54187183290538721</v>
      </c>
      <c r="N134" s="10">
        <f t="shared" si="15"/>
        <v>2.5992852259916033</v>
      </c>
    </row>
    <row r="135" spans="3:14">
      <c r="C135" s="4">
        <f>Pressure!AB135*1000000</f>
        <v>4493885.4156346619</v>
      </c>
      <c r="D135" s="78">
        <f>Pressure!I135</f>
        <v>1.0782541057508477E-4</v>
      </c>
      <c r="E135" s="40">
        <f>Pressure!H135</f>
        <v>107.82541057508477</v>
      </c>
      <c r="F135" s="10">
        <f t="shared" si="10"/>
        <v>4.4999999999999991</v>
      </c>
      <c r="G135" s="4">
        <f t="shared" si="9"/>
        <v>190443.18371105779</v>
      </c>
      <c r="H135" s="42">
        <f t="shared" si="11"/>
        <v>7.3139454012283496</v>
      </c>
      <c r="I135" s="10">
        <f t="shared" si="12"/>
        <v>1.2574047589308419</v>
      </c>
      <c r="J135" s="4">
        <f t="shared" si="13"/>
        <v>609.28181328280027</v>
      </c>
      <c r="K135" s="4">
        <f t="shared" si="14"/>
        <v>136.97266608578758</v>
      </c>
      <c r="L135" s="42">
        <f>Pressure!Q135</f>
        <v>9.9045033528298757E-2</v>
      </c>
      <c r="M135" s="10">
        <f t="shared" si="16"/>
        <v>0.54208880926992919</v>
      </c>
      <c r="N135" s="10">
        <f t="shared" si="15"/>
        <v>2.5992852259916033</v>
      </c>
    </row>
    <row r="136" spans="3:14">
      <c r="C136" s="4">
        <f>Pressure!AB136*1000000</f>
        <v>4496240.0625729738</v>
      </c>
      <c r="D136" s="78">
        <f>Pressure!I136</f>
        <v>1.0782541057508477E-4</v>
      </c>
      <c r="E136" s="40">
        <f>Pressure!H136</f>
        <v>107.82541057508477</v>
      </c>
      <c r="F136" s="10">
        <f t="shared" si="10"/>
        <v>4.4999999999999991</v>
      </c>
      <c r="G136" s="4">
        <f t="shared" si="9"/>
        <v>190542.96962413148</v>
      </c>
      <c r="H136" s="42">
        <f t="shared" si="11"/>
        <v>7.316926945742753</v>
      </c>
      <c r="I136" s="10">
        <f t="shared" si="12"/>
        <v>1.2574577238360158</v>
      </c>
      <c r="J136" s="4">
        <f t="shared" si="13"/>
        <v>609.62673460791859</v>
      </c>
      <c r="K136" s="4">
        <f t="shared" si="14"/>
        <v>137.05020786113903</v>
      </c>
      <c r="L136" s="42">
        <f>Pressure!Q136</f>
        <v>9.9934854588439134E-2</v>
      </c>
      <c r="M136" s="10">
        <f t="shared" si="16"/>
        <v>0.54230524814914394</v>
      </c>
      <c r="N136" s="10">
        <f t="shared" si="15"/>
        <v>2.5992852259916033</v>
      </c>
    </row>
    <row r="137" spans="3:14">
      <c r="C137" s="4">
        <f>Pressure!AB137*1000000</f>
        <v>4498589.2922209417</v>
      </c>
      <c r="D137" s="78">
        <f>Pressure!I137</f>
        <v>1.0782541057508477E-4</v>
      </c>
      <c r="E137" s="40">
        <f>Pressure!H137</f>
        <v>107.82541057508477</v>
      </c>
      <c r="F137" s="10">
        <f t="shared" si="10"/>
        <v>4.4999999999999991</v>
      </c>
      <c r="G137" s="4">
        <f t="shared" si="9"/>
        <v>190642.5259616987</v>
      </c>
      <c r="H137" s="42">
        <f t="shared" si="11"/>
        <v>7.3199013536129813</v>
      </c>
      <c r="I137" s="10">
        <f t="shared" si="12"/>
        <v>1.2575105116313903</v>
      </c>
      <c r="J137" s="4">
        <f t="shared" si="13"/>
        <v>609.97086237926317</v>
      </c>
      <c r="K137" s="4">
        <f t="shared" si="14"/>
        <v>137.12757123763842</v>
      </c>
      <c r="L137" s="42">
        <f>Pressure!Q137</f>
        <v>0.10082452697043667</v>
      </c>
      <c r="M137" s="10">
        <f t="shared" si="16"/>
        <v>0.54252114959503017</v>
      </c>
      <c r="N137" s="10">
        <f t="shared" si="15"/>
        <v>2.5992852259916033</v>
      </c>
    </row>
    <row r="138" spans="3:14">
      <c r="C138" s="4">
        <f>Pressure!AB138*1000000</f>
        <v>4500933.1018200684</v>
      </c>
      <c r="D138" s="78">
        <f>Pressure!I138</f>
        <v>1.0782541057508477E-4</v>
      </c>
      <c r="E138" s="40">
        <f>Pressure!H138</f>
        <v>107.82541057508477</v>
      </c>
      <c r="F138" s="10">
        <f t="shared" si="10"/>
        <v>4.4999999999999991</v>
      </c>
      <c r="G138" s="4">
        <f t="shared" si="9"/>
        <v>190741.85260685912</v>
      </c>
      <c r="H138" s="42">
        <f t="shared" si="11"/>
        <v>7.3228686234381275</v>
      </c>
      <c r="I138" s="10">
        <f t="shared" si="12"/>
        <v>1.2575631227230064</v>
      </c>
      <c r="J138" s="4">
        <f t="shared" si="13"/>
        <v>610.31419619275425</v>
      </c>
      <c r="K138" s="4">
        <f t="shared" si="14"/>
        <v>137.20475612444454</v>
      </c>
      <c r="L138" s="42">
        <f>Pressure!Q138</f>
        <v>0.10171405111866239</v>
      </c>
      <c r="M138" s="10">
        <f t="shared" si="16"/>
        <v>0.54273651365941855</v>
      </c>
      <c r="N138" s="10">
        <f t="shared" si="15"/>
        <v>2.5992852259916033</v>
      </c>
    </row>
    <row r="139" spans="3:14">
      <c r="C139" s="4">
        <f>Pressure!AB139*1000000</f>
        <v>4503271.4886200726</v>
      </c>
      <c r="D139" s="78">
        <f>Pressure!I139</f>
        <v>1.0782541057508477E-4</v>
      </c>
      <c r="E139" s="40">
        <f>Pressure!H139</f>
        <v>107.82541057508477</v>
      </c>
      <c r="F139" s="10">
        <f t="shared" si="10"/>
        <v>4.4999999999999991</v>
      </c>
      <c r="G139" s="4">
        <f t="shared" si="9"/>
        <v>190840.94944306044</v>
      </c>
      <c r="H139" s="42">
        <f t="shared" si="11"/>
        <v>7.3258287538219253</v>
      </c>
      <c r="I139" s="10">
        <f t="shared" si="12"/>
        <v>1.2576155575150962</v>
      </c>
      <c r="J139" s="4">
        <f t="shared" si="13"/>
        <v>610.65673564551605</v>
      </c>
      <c r="K139" s="4">
        <f t="shared" si="14"/>
        <v>137.28176243098693</v>
      </c>
      <c r="L139" s="42">
        <f>Pressure!Q139</f>
        <v>0.10260342747683089</v>
      </c>
      <c r="M139" s="10">
        <f t="shared" si="16"/>
        <v>0.54295134039396398</v>
      </c>
      <c r="N139" s="10">
        <f t="shared" si="15"/>
        <v>2.5992852259916033</v>
      </c>
    </row>
    <row r="140" spans="3:14">
      <c r="C140" s="4">
        <f>Pressure!AB140*1000000</f>
        <v>4505604.449878335</v>
      </c>
      <c r="D140" s="78">
        <f>Pressure!I140</f>
        <v>1.0782541057508477E-4</v>
      </c>
      <c r="E140" s="40">
        <f>Pressure!H140</f>
        <v>107.82541057508477</v>
      </c>
      <c r="F140" s="10">
        <f t="shared" si="10"/>
        <v>4.4999999999999991</v>
      </c>
      <c r="G140" s="4">
        <f t="shared" si="9"/>
        <v>190939.81635407518</v>
      </c>
      <c r="H140" s="42">
        <f t="shared" si="11"/>
        <v>7.3287817433720308</v>
      </c>
      <c r="I140" s="10">
        <f t="shared" si="12"/>
        <v>1.257667816410079</v>
      </c>
      <c r="J140" s="4">
        <f t="shared" si="13"/>
        <v>610.99848033579508</v>
      </c>
      <c r="K140" s="4">
        <f t="shared" si="14"/>
        <v>137.35859006694733</v>
      </c>
      <c r="L140" s="42">
        <f>Pressure!Q140</f>
        <v>0.10349265648800302</v>
      </c>
      <c r="M140" s="10">
        <f t="shared" si="16"/>
        <v>0.54316562985016448</v>
      </c>
      <c r="N140" s="10">
        <f t="shared" si="15"/>
        <v>2.5992852259916033</v>
      </c>
    </row>
    <row r="141" spans="3:14">
      <c r="C141" s="4">
        <f>Pressure!AB141*1000000</f>
        <v>4507931.9828608949</v>
      </c>
      <c r="D141" s="78">
        <f>Pressure!I141</f>
        <v>1.0782541057508477E-4</v>
      </c>
      <c r="E141" s="40">
        <f>Pressure!H141</f>
        <v>107.82541057508477</v>
      </c>
      <c r="F141" s="10">
        <f t="shared" si="10"/>
        <v>4.4999999999999991</v>
      </c>
      <c r="G141" s="4">
        <f t="shared" si="9"/>
        <v>191038.45322404278</v>
      </c>
      <c r="H141" s="42">
        <f t="shared" si="11"/>
        <v>7.3317275907013126</v>
      </c>
      <c r="I141" s="10">
        <f t="shared" si="12"/>
        <v>1.2577198998085899</v>
      </c>
      <c r="J141" s="4">
        <f t="shared" si="13"/>
        <v>611.33942986310592</v>
      </c>
      <c r="K141" s="4">
        <f t="shared" si="14"/>
        <v>137.43523894229259</v>
      </c>
      <c r="L141" s="42">
        <f>Pressure!Q141</f>
        <v>0.10438173859458832</v>
      </c>
      <c r="M141" s="10">
        <f t="shared" si="16"/>
        <v>0.54337938207936187</v>
      </c>
      <c r="N141" s="10">
        <f t="shared" si="15"/>
        <v>2.5992852259916033</v>
      </c>
    </row>
    <row r="142" spans="3:14">
      <c r="C142" s="4">
        <f>Pressure!AB142*1000000</f>
        <v>4510254.084841351</v>
      </c>
      <c r="D142" s="78">
        <f>Pressure!I142</f>
        <v>1.0782541057508477E-4</v>
      </c>
      <c r="E142" s="40">
        <f>Pressure!H142</f>
        <v>107.82541057508477</v>
      </c>
      <c r="F142" s="10">
        <f t="shared" si="10"/>
        <v>4.4999999999999991</v>
      </c>
      <c r="G142" s="4">
        <f t="shared" si="9"/>
        <v>191136.85993742297</v>
      </c>
      <c r="H142" s="42">
        <f t="shared" si="11"/>
        <v>7.3346662944264462</v>
      </c>
      <c r="I142" s="10">
        <f t="shared" si="12"/>
        <v>1.2577718081094644</v>
      </c>
      <c r="J142" s="4">
        <f t="shared" si="13"/>
        <v>611.67958382807058</v>
      </c>
      <c r="K142" s="4">
        <f t="shared" si="14"/>
        <v>137.51170896723858</v>
      </c>
      <c r="L142" s="42">
        <f>Pressure!Q142</f>
        <v>0.10527067423834768</v>
      </c>
      <c r="M142" s="10">
        <f t="shared" si="16"/>
        <v>0.54359259713275099</v>
      </c>
      <c r="N142" s="10">
        <f t="shared" si="15"/>
        <v>2.5992852259916033</v>
      </c>
    </row>
    <row r="143" spans="3:14">
      <c r="C143" s="4">
        <f>Pressure!AB143*1000000</f>
        <v>4512570.7531010238</v>
      </c>
      <c r="D143" s="78">
        <f>Pressure!I143</f>
        <v>1.0782541057508477E-4</v>
      </c>
      <c r="E143" s="40">
        <f>Pressure!H143</f>
        <v>107.82541057508477</v>
      </c>
      <c r="F143" s="10">
        <f t="shared" si="10"/>
        <v>4.4999999999999991</v>
      </c>
      <c r="G143" s="4">
        <f t="shared" si="9"/>
        <v>191235.03637900279</v>
      </c>
      <c r="H143" s="42">
        <f t="shared" si="11"/>
        <v>7.3375978531681305</v>
      </c>
      <c r="I143" s="10">
        <f t="shared" si="12"/>
        <v>1.2578235417097501</v>
      </c>
      <c r="J143" s="4">
        <f t="shared" si="13"/>
        <v>612.01894183244247</v>
      </c>
      <c r="K143" s="4">
        <f t="shared" si="14"/>
        <v>137.58800005225541</v>
      </c>
      <c r="L143" s="42">
        <f>Pressure!Q143</f>
        <v>0.10615946386039576</v>
      </c>
      <c r="M143" s="10">
        <f t="shared" si="16"/>
        <v>0.5438052750613005</v>
      </c>
      <c r="N143" s="10">
        <f t="shared" si="15"/>
        <v>2.5992852259916033</v>
      </c>
    </row>
    <row r="144" spans="3:14">
      <c r="C144" s="4">
        <f>Pressure!AB144*1000000</f>
        <v>4514881.9849291975</v>
      </c>
      <c r="D144" s="78">
        <f>Pressure!I144</f>
        <v>1.0782541057508477E-4</v>
      </c>
      <c r="E144" s="40">
        <f>Pressure!H144</f>
        <v>107.82541057508477</v>
      </c>
      <c r="F144" s="10">
        <f t="shared" si="10"/>
        <v>4.4999999999999991</v>
      </c>
      <c r="G144" s="4">
        <f t="shared" si="9"/>
        <v>191332.98243390673</v>
      </c>
      <c r="H144" s="42">
        <f t="shared" si="11"/>
        <v>7.3405222655513915</v>
      </c>
      <c r="I144" s="10">
        <f t="shared" si="12"/>
        <v>1.2578751010047196</v>
      </c>
      <c r="J144" s="4">
        <f t="shared" si="13"/>
        <v>612.35750347914143</v>
      </c>
      <c r="K144" s="4">
        <f t="shared" si="14"/>
        <v>137.6641121080755</v>
      </c>
      <c r="L144" s="42">
        <f>Pressure!Q144</f>
        <v>0.10704810790120366</v>
      </c>
      <c r="M144" s="10">
        <f t="shared" si="16"/>
        <v>0.54401741591584485</v>
      </c>
      <c r="N144" s="10">
        <f t="shared" si="15"/>
        <v>2.5992852259916033</v>
      </c>
    </row>
    <row r="145" spans="3:14">
      <c r="C145" s="4">
        <f>Pressure!AB145*1000000</f>
        <v>4517187.777624038</v>
      </c>
      <c r="D145" s="78">
        <f>Pressure!I145</f>
        <v>1.0782541057508477E-4</v>
      </c>
      <c r="E145" s="40">
        <f>Pressure!H145</f>
        <v>107.82541057508477</v>
      </c>
      <c r="F145" s="10">
        <f t="shared" si="10"/>
        <v>4.4999999999999991</v>
      </c>
      <c r="G145" s="4">
        <f t="shared" si="9"/>
        <v>191430.69798763565</v>
      </c>
      <c r="H145" s="42">
        <f t="shared" si="11"/>
        <v>7.3434395302067674</v>
      </c>
      <c r="I145" s="10">
        <f t="shared" si="12"/>
        <v>1.2579264863878976</v>
      </c>
      <c r="J145" s="4">
        <f t="shared" si="13"/>
        <v>612.695268372388</v>
      </c>
      <c r="K145" s="4">
        <f t="shared" si="14"/>
        <v>137.74004504572366</v>
      </c>
      <c r="L145" s="42">
        <f>Pressure!Q145</f>
        <v>0.10793660680060135</v>
      </c>
      <c r="M145" s="10">
        <f t="shared" si="16"/>
        <v>0.54422901974709081</v>
      </c>
      <c r="N145" s="10">
        <f t="shared" si="15"/>
        <v>2.5992852259916033</v>
      </c>
    </row>
    <row r="146" spans="3:14">
      <c r="C146" s="4">
        <f>Pressure!AB146*1000000</f>
        <v>4519488.1284902105</v>
      </c>
      <c r="D146" s="78">
        <f>Pressure!I146</f>
        <v>1.0782541057508477E-4</v>
      </c>
      <c r="E146" s="40">
        <f>Pressure!H146</f>
        <v>107.82541057508477</v>
      </c>
      <c r="F146" s="10">
        <f t="shared" si="10"/>
        <v>4.4999999999999991</v>
      </c>
      <c r="G146" s="4">
        <f t="shared" si="9"/>
        <v>191528.18292596593</v>
      </c>
      <c r="H146" s="42">
        <f t="shared" si="11"/>
        <v>7.3463496457672868</v>
      </c>
      <c r="I146" s="10">
        <f t="shared" si="12"/>
        <v>1.2579776982510185</v>
      </c>
      <c r="J146" s="4">
        <f t="shared" si="13"/>
        <v>613.03223611735552</v>
      </c>
      <c r="K146" s="4">
        <f t="shared" si="14"/>
        <v>137.8157987764389</v>
      </c>
      <c r="L146" s="42">
        <f>Pressure!Q146</f>
        <v>0.1088249609977802</v>
      </c>
      <c r="M146" s="10">
        <f t="shared" si="16"/>
        <v>0.54444008660551102</v>
      </c>
      <c r="N146" s="10">
        <f t="shared" si="15"/>
        <v>2.5992852259916033</v>
      </c>
    </row>
    <row r="147" spans="3:14">
      <c r="C147" s="4">
        <f>Pressure!AB147*1000000</f>
        <v>4521783.0348418849</v>
      </c>
      <c r="D147" s="78">
        <f>Pressure!I147</f>
        <v>1.0782541057508477E-4</v>
      </c>
      <c r="E147" s="40">
        <f>Pressure!H147</f>
        <v>107.82541057508477</v>
      </c>
      <c r="F147" s="10">
        <f t="shared" si="10"/>
        <v>4.4999999999999991</v>
      </c>
      <c r="G147" s="4">
        <f t="shared" si="9"/>
        <v>191625.43713507662</v>
      </c>
      <c r="H147" s="42">
        <f t="shared" si="11"/>
        <v>7.3492526108722638</v>
      </c>
      <c r="I147" s="10">
        <f t="shared" si="12"/>
        <v>1.2580287369840977</v>
      </c>
      <c r="J147" s="4">
        <f t="shared" si="13"/>
        <v>613.36840632060876</v>
      </c>
      <c r="K147" s="4">
        <f t="shared" si="14"/>
        <v>137.89137321177301</v>
      </c>
      <c r="L147" s="42">
        <f>Pressure!Q147</f>
        <v>0.10971317093129554</v>
      </c>
      <c r="M147" s="10">
        <f t="shared" si="16"/>
        <v>0.54465061654149438</v>
      </c>
      <c r="N147" s="10">
        <f t="shared" si="15"/>
        <v>2.5992852259916033</v>
      </c>
    </row>
    <row r="148" spans="3:14">
      <c r="C148" s="4">
        <f>Pressure!AB148*1000000</f>
        <v>4524072.4939992568</v>
      </c>
      <c r="D148" s="78">
        <f>Pressure!I148</f>
        <v>1.0782541057508477E-4</v>
      </c>
      <c r="E148" s="40">
        <f>Pressure!H148</f>
        <v>107.82541057508477</v>
      </c>
      <c r="F148" s="10">
        <f t="shared" si="10"/>
        <v>4.4999999999999991</v>
      </c>
      <c r="G148" s="4">
        <f t="shared" si="9"/>
        <v>191722.46050140218</v>
      </c>
      <c r="H148" s="42">
        <f t="shared" si="11"/>
        <v>7.3521484241629302</v>
      </c>
      <c r="I148" s="10">
        <f t="shared" si="12"/>
        <v>1.2580796029753638</v>
      </c>
      <c r="J148" s="4">
        <f t="shared" si="13"/>
        <v>613.7037785895958</v>
      </c>
      <c r="K148" s="4">
        <f t="shared" si="14"/>
        <v>137.96676826347641</v>
      </c>
      <c r="L148" s="42">
        <f>Pressure!Q148</f>
        <v>0.11060123703906904</v>
      </c>
      <c r="M148" s="10">
        <f t="shared" si="16"/>
        <v>0.54486060960516824</v>
      </c>
      <c r="N148" s="10">
        <f t="shared" si="15"/>
        <v>2.5992852259916033</v>
      </c>
    </row>
    <row r="149" spans="3:14">
      <c r="C149" s="4">
        <f>Pressure!AB149*1000000</f>
        <v>4526356.5032923631</v>
      </c>
      <c r="D149" s="78">
        <f>Pressure!I149</f>
        <v>1.0782541057508477E-4</v>
      </c>
      <c r="E149" s="40">
        <f>Pressure!H149</f>
        <v>107.82541057508477</v>
      </c>
      <c r="F149" s="10">
        <f t="shared" si="10"/>
        <v>4.4999999999999991</v>
      </c>
      <c r="G149" s="4">
        <f t="shared" si="9"/>
        <v>191819.2529117942</v>
      </c>
      <c r="H149" s="42">
        <f t="shared" si="11"/>
        <v>7.3550370842872459</v>
      </c>
      <c r="I149" s="10">
        <f t="shared" si="12"/>
        <v>1.2581302966113512</v>
      </c>
      <c r="J149" s="4">
        <f t="shared" si="13"/>
        <v>614.03835253320597</v>
      </c>
      <c r="K149" s="4">
        <f t="shared" si="14"/>
        <v>138.04198384362348</v>
      </c>
      <c r="L149" s="42">
        <f>Pressure!Q149</f>
        <v>0.11148915975839138</v>
      </c>
      <c r="M149" s="10">
        <f t="shared" si="16"/>
        <v>0.5450700658465798</v>
      </c>
      <c r="N149" s="10">
        <f t="shared" si="15"/>
        <v>2.5992852259916033</v>
      </c>
    </row>
    <row r="150" spans="3:14">
      <c r="C150" s="4">
        <f>Pressure!AB150*1000000</f>
        <v>4528635.0600573551</v>
      </c>
      <c r="D150" s="78">
        <f>Pressure!I150</f>
        <v>1.0782541057508477E-4</v>
      </c>
      <c r="E150" s="40">
        <f>Pressure!H150</f>
        <v>107.82541057508477</v>
      </c>
      <c r="F150" s="10">
        <f t="shared" si="10"/>
        <v>4.4999999999999991</v>
      </c>
      <c r="G150" s="4">
        <f t="shared" si="9"/>
        <v>191915.81425336329</v>
      </c>
      <c r="H150" s="42">
        <f t="shared" si="11"/>
        <v>7.3579185898951902</v>
      </c>
      <c r="I150" s="10">
        <f t="shared" si="12"/>
        <v>1.2581808182768239</v>
      </c>
      <c r="J150" s="4">
        <f t="shared" si="13"/>
        <v>614.37212776122465</v>
      </c>
      <c r="K150" s="4">
        <f t="shared" si="14"/>
        <v>138.11701986449006</v>
      </c>
      <c r="L150" s="42">
        <f>Pressure!Q150</f>
        <v>0.11237693952592456</v>
      </c>
      <c r="M150" s="10">
        <f t="shared" si="16"/>
        <v>0.54527898531555652</v>
      </c>
      <c r="N150" s="10">
        <f t="shared" si="15"/>
        <v>2.5992852259916033</v>
      </c>
    </row>
    <row r="151" spans="3:14">
      <c r="C151" s="4">
        <f>Pressure!AB151*1000000</f>
        <v>4530908.1616403339</v>
      </c>
      <c r="D151" s="78">
        <f>Pressure!I151</f>
        <v>1.0782541057508477E-4</v>
      </c>
      <c r="E151" s="40">
        <f>Pressure!H151</f>
        <v>107.82541057508477</v>
      </c>
      <c r="F151" s="10">
        <f t="shared" si="10"/>
        <v>4.4999999999999991</v>
      </c>
      <c r="G151" s="4">
        <f t="shared" si="9"/>
        <v>192012.14441364177</v>
      </c>
      <c r="H151" s="42">
        <f t="shared" si="11"/>
        <v>7.3607929396436278</v>
      </c>
      <c r="I151" s="10">
        <f t="shared" si="12"/>
        <v>1.2582311683548686</v>
      </c>
      <c r="J151" s="4">
        <f t="shared" si="13"/>
        <v>614.70510388489424</v>
      </c>
      <c r="K151" s="4">
        <f t="shared" si="14"/>
        <v>138.19187623867953</v>
      </c>
      <c r="L151" s="42">
        <f>Pressure!Q151</f>
        <v>0.1132645767777045</v>
      </c>
      <c r="M151" s="10">
        <f t="shared" si="16"/>
        <v>0.54548736806182929</v>
      </c>
      <c r="N151" s="10">
        <f t="shared" si="15"/>
        <v>2.5992852259916033</v>
      </c>
    </row>
    <row r="152" spans="3:14">
      <c r="C152" s="4">
        <f>Pressure!AB152*1000000</f>
        <v>4533175.8053931557</v>
      </c>
      <c r="D152" s="78">
        <f>Pressure!I152</f>
        <v>1.0782541057508477E-4</v>
      </c>
      <c r="E152" s="40">
        <f>Pressure!H152</f>
        <v>107.82541057508477</v>
      </c>
      <c r="F152" s="10">
        <f t="shared" si="10"/>
        <v>4.4999999999999991</v>
      </c>
      <c r="G152" s="4">
        <f t="shared" si="9"/>
        <v>192108.24328040579</v>
      </c>
      <c r="H152" s="42">
        <f t="shared" si="11"/>
        <v>7.3636601321909989</v>
      </c>
      <c r="I152" s="10">
        <f t="shared" si="12"/>
        <v>1.2582813472268091</v>
      </c>
      <c r="J152" s="4">
        <f t="shared" si="13"/>
        <v>615.0372805163006</v>
      </c>
      <c r="K152" s="4">
        <f t="shared" si="14"/>
        <v>138.2665528789849</v>
      </c>
      <c r="L152" s="42">
        <f>Pressure!Q152</f>
        <v>0.1141520719491434</v>
      </c>
      <c r="M152" s="10">
        <f t="shared" si="16"/>
        <v>0.54569521413490563</v>
      </c>
      <c r="N152" s="10">
        <f t="shared" si="15"/>
        <v>2.5992852259916033</v>
      </c>
    </row>
    <row r="153" spans="3:14">
      <c r="C153" s="4">
        <f>Pressure!AB153*1000000</f>
        <v>4535437.9886767464</v>
      </c>
      <c r="D153" s="78">
        <f>Pressure!I153</f>
        <v>1.0782541057508477E-4</v>
      </c>
      <c r="E153" s="40">
        <f>Pressure!H153</f>
        <v>107.82541057508477</v>
      </c>
      <c r="F153" s="10">
        <f t="shared" si="10"/>
        <v>4.4999999999999991</v>
      </c>
      <c r="G153" s="4">
        <f t="shared" si="9"/>
        <v>192204.11074181594</v>
      </c>
      <c r="H153" s="42">
        <f t="shared" si="11"/>
        <v>7.3665201662015294</v>
      </c>
      <c r="I153" s="10">
        <f t="shared" si="12"/>
        <v>1.2583313552722877</v>
      </c>
      <c r="J153" s="4">
        <f t="shared" si="13"/>
        <v>615.36865726885799</v>
      </c>
      <c r="K153" s="4">
        <f t="shared" si="14"/>
        <v>138.34104969849781</v>
      </c>
      <c r="L153" s="42">
        <f>Pressure!Q153</f>
        <v>0.11503942547503226</v>
      </c>
      <c r="M153" s="10">
        <f t="shared" si="16"/>
        <v>0.54590252358412961</v>
      </c>
      <c r="N153" s="10">
        <f t="shared" si="15"/>
        <v>2.5992852259916033</v>
      </c>
    </row>
    <row r="154" spans="3:14">
      <c r="C154" s="4">
        <f>Pressure!AB154*1000000</f>
        <v>4537694.7088598041</v>
      </c>
      <c r="D154" s="78">
        <f>Pressure!I154</f>
        <v>1.0782541057508477E-4</v>
      </c>
      <c r="E154" s="40">
        <f>Pressure!H154</f>
        <v>107.82541057508477</v>
      </c>
      <c r="F154" s="10">
        <f t="shared" si="10"/>
        <v>4.4999999999999991</v>
      </c>
      <c r="G154" s="4">
        <f t="shared" si="9"/>
        <v>192299.74668636211</v>
      </c>
      <c r="H154" s="42">
        <f t="shared" si="11"/>
        <v>7.3693730403435644</v>
      </c>
      <c r="I154" s="10">
        <f t="shared" si="12"/>
        <v>1.2583811928692425</v>
      </c>
      <c r="J154" s="4">
        <f t="shared" si="13"/>
        <v>615.6992337571188</v>
      </c>
      <c r="K154" s="4">
        <f t="shared" si="14"/>
        <v>138.4153666105658</v>
      </c>
      <c r="L154" s="42">
        <f>Pressure!Q154</f>
        <v>0.11592663778954337</v>
      </c>
      <c r="M154" s="10">
        <f t="shared" si="16"/>
        <v>0.54610929645873385</v>
      </c>
      <c r="N154" s="10">
        <f t="shared" si="15"/>
        <v>2.5992852259916033</v>
      </c>
    </row>
    <row r="155" spans="3:14">
      <c r="C155" s="4">
        <f>Pressure!AB155*1000000</f>
        <v>4539945.9633184029</v>
      </c>
      <c r="D155" s="78">
        <f>Pressure!I155</f>
        <v>1.0782541057508477E-4</v>
      </c>
      <c r="E155" s="40">
        <f>Pressure!H155</f>
        <v>107.82541057508477</v>
      </c>
      <c r="F155" s="10">
        <f t="shared" si="10"/>
        <v>4.4999999999999991</v>
      </c>
      <c r="G155" s="4">
        <f t="shared" si="9"/>
        <v>192395.15100284683</v>
      </c>
      <c r="H155" s="42">
        <f t="shared" si="11"/>
        <v>7.3722187532891139</v>
      </c>
      <c r="I155" s="10">
        <f t="shared" si="12"/>
        <v>1.2584308603939085</v>
      </c>
      <c r="J155" s="4">
        <f t="shared" si="13"/>
        <v>616.02900959671683</v>
      </c>
      <c r="K155" s="4">
        <f t="shared" si="14"/>
        <v>138.48950352877947</v>
      </c>
      <c r="L155" s="42">
        <f>Pressure!Q155</f>
        <v>0.11681370932623267</v>
      </c>
      <c r="M155" s="10">
        <f t="shared" si="16"/>
        <v>0.54631553280774547</v>
      </c>
      <c r="N155" s="10">
        <f t="shared" si="15"/>
        <v>2.5992852259916033</v>
      </c>
    </row>
    <row r="156" spans="3:14">
      <c r="C156" s="4">
        <f>Pressure!AB156*1000000</f>
        <v>4542191.7494368088</v>
      </c>
      <c r="D156" s="78">
        <f>Pressure!I156</f>
        <v>1.0782541057508477E-4</v>
      </c>
      <c r="E156" s="40">
        <f>Pressure!H156</f>
        <v>107.82541057508477</v>
      </c>
      <c r="F156" s="10">
        <f t="shared" si="10"/>
        <v>4.4999999999999991</v>
      </c>
      <c r="G156" s="4">
        <f t="shared" ref="G156:G219" si="17">IF(C156/(1+(k-1)/2*N156^2)^(k/(k-1))&lt;patm*1000000,patm*1000000,C156/(1+(k-1)/2*N156^2)^(k/(k-1)))</f>
        <v>192490.32358041973</v>
      </c>
      <c r="H156" s="42">
        <f t="shared" si="11"/>
        <v>7.3750573037148568</v>
      </c>
      <c r="I156" s="10">
        <f t="shared" si="12"/>
        <v>1.2584803582208399</v>
      </c>
      <c r="J156" s="4">
        <f t="shared" si="13"/>
        <v>616.35798440448491</v>
      </c>
      <c r="K156" s="4">
        <f t="shared" si="14"/>
        <v>138.56346036699898</v>
      </c>
      <c r="L156" s="42">
        <f>Pressure!Q156</f>
        <v>0.1177006405180422</v>
      </c>
      <c r="M156" s="10">
        <f t="shared" si="16"/>
        <v>0.5465212326800275</v>
      </c>
      <c r="N156" s="10">
        <f t="shared" si="15"/>
        <v>2.5992852259916033</v>
      </c>
    </row>
    <row r="157" spans="3:14">
      <c r="C157" s="4">
        <f>Pressure!AB157*1000000</f>
        <v>4544432.0646070568</v>
      </c>
      <c r="D157" s="78">
        <f>Pressure!I157</f>
        <v>1.0782541057508477E-4</v>
      </c>
      <c r="E157" s="40">
        <f>Pressure!H157</f>
        <v>107.82541057508477</v>
      </c>
      <c r="F157" s="10">
        <f t="shared" ref="F157:F220" si="18">aexit/E157</f>
        <v>4.4999999999999991</v>
      </c>
      <c r="G157" s="4">
        <f t="shared" si="17"/>
        <v>192585.26430855977</v>
      </c>
      <c r="H157" s="42">
        <f t="shared" ref="H157:H220" si="19">1/(((k+1)/2)^(1/(k-1))*(patm*1000000/C157)^(1/k)*SQRT((k+1)/(k-1)*(1-(patm*1000000/C157)^((k-1)/k))))</f>
        <v>7.3778886903016225</v>
      </c>
      <c r="I157" s="10">
        <f t="shared" ref="I157:I220" si="20">etanoz*SQRT(2*k^2/(k-1)*(2/(k+1))^((k+1)/(k-1))*(1-(G157/C157)^((k-1)/k)))+(G157-patm*1000000)/C157*(aexit/E157)</f>
        <v>1.2585296867229105</v>
      </c>
      <c r="J157" s="4">
        <f t="shared" ref="J157:J220" si="21">I157*D157*C157</f>
        <v>616.68615779839456</v>
      </c>
      <c r="K157" s="4">
        <f t="shared" ref="K157:K220" si="22">J157/4.4482</f>
        <v>138.63723703934053</v>
      </c>
      <c r="L157" s="42">
        <f>Pressure!Q157</f>
        <v>0.11858743179730259</v>
      </c>
      <c r="M157" s="10">
        <f t="shared" si="16"/>
        <v>0.54672639612431106</v>
      </c>
      <c r="N157" s="10">
        <f t="shared" si="15"/>
        <v>2.5992852259916033</v>
      </c>
    </row>
    <row r="158" spans="3:14">
      <c r="C158" s="4">
        <f>Pressure!AB158*1000000</f>
        <v>4546666.90622871</v>
      </c>
      <c r="D158" s="78">
        <f>Pressure!I158</f>
        <v>1.0782541057508477E-4</v>
      </c>
      <c r="E158" s="40">
        <f>Pressure!H158</f>
        <v>107.82541057508477</v>
      </c>
      <c r="F158" s="10">
        <f t="shared" si="18"/>
        <v>4.4999999999999991</v>
      </c>
      <c r="G158" s="4">
        <f t="shared" si="17"/>
        <v>192679.97307706485</v>
      </c>
      <c r="H158" s="42">
        <f t="shared" si="19"/>
        <v>7.3807129117340962</v>
      </c>
      <c r="I158" s="10">
        <f t="shared" si="20"/>
        <v>1.2585788462713141</v>
      </c>
      <c r="J158" s="4">
        <f t="shared" si="21"/>
        <v>617.01352939751962</v>
      </c>
      <c r="K158" s="4">
        <f t="shared" si="22"/>
        <v>138.71083346016806</v>
      </c>
      <c r="L158" s="42">
        <f>Pressure!Q158</f>
        <v>0.11947408359573541</v>
      </c>
      <c r="M158" s="10">
        <f t="shared" si="16"/>
        <v>0.54693102318913356</v>
      </c>
      <c r="N158" s="10">
        <f t="shared" ref="N158:N221" si="23">N157-1/834*(me-mef)</f>
        <v>2.5992852259916033</v>
      </c>
    </row>
    <row r="159" spans="3:14">
      <c r="C159" s="4">
        <f>Pressure!AB159*1000000</f>
        <v>4548896.2717098789</v>
      </c>
      <c r="D159" s="78">
        <f>Pressure!I159</f>
        <v>1.0782541057508477E-4</v>
      </c>
      <c r="E159" s="40">
        <f>Pressure!H159</f>
        <v>107.82541057508477</v>
      </c>
      <c r="F159" s="10">
        <f t="shared" si="18"/>
        <v>4.4999999999999991</v>
      </c>
      <c r="G159" s="4">
        <f t="shared" si="17"/>
        <v>192774.44977609508</v>
      </c>
      <c r="H159" s="42">
        <f t="shared" si="19"/>
        <v>7.3835299667020999</v>
      </c>
      <c r="I159" s="10">
        <f t="shared" si="20"/>
        <v>1.2586278372355955</v>
      </c>
      <c r="J159" s="4">
        <f t="shared" si="21"/>
        <v>617.34009882218641</v>
      </c>
      <c r="K159" s="4">
        <f t="shared" si="22"/>
        <v>138.78424954412716</v>
      </c>
      <c r="L159" s="42">
        <f>Pressure!Q159</f>
        <v>0.12036059634445563</v>
      </c>
      <c r="M159" s="10">
        <f t="shared" si="16"/>
        <v>0.54713511392291203</v>
      </c>
      <c r="N159" s="10">
        <f t="shared" si="23"/>
        <v>2.5992852259916033</v>
      </c>
    </row>
    <row r="160" spans="3:14">
      <c r="C160" s="4">
        <f>Pressure!AB160*1000000</f>
        <v>4551120.1584655195</v>
      </c>
      <c r="D160" s="78">
        <f>Pressure!I160</f>
        <v>1.0782541057508477E-4</v>
      </c>
      <c r="E160" s="40">
        <f>Pressure!H160</f>
        <v>107.82541057508477</v>
      </c>
      <c r="F160" s="10">
        <f t="shared" si="18"/>
        <v>4.4999999999999991</v>
      </c>
      <c r="G160" s="4">
        <f t="shared" si="17"/>
        <v>192868.69429610076</v>
      </c>
      <c r="H160" s="42">
        <f t="shared" si="19"/>
        <v>7.3863398538984582</v>
      </c>
      <c r="I160" s="10">
        <f t="shared" si="20"/>
        <v>1.2586766599836183</v>
      </c>
      <c r="J160" s="4">
        <f t="shared" si="21"/>
        <v>617.66586569372373</v>
      </c>
      <c r="K160" s="4">
        <f t="shared" si="22"/>
        <v>138.85748520608868</v>
      </c>
      <c r="L160" s="42">
        <f>Pressure!Q160</f>
        <v>0.12124697047397395</v>
      </c>
      <c r="M160" s="10">
        <f t="shared" si="16"/>
        <v>0.54733866837386269</v>
      </c>
      <c r="N160" s="10">
        <f t="shared" si="23"/>
        <v>2.5992852259916033</v>
      </c>
    </row>
    <row r="161" spans="3:14">
      <c r="C161" s="4">
        <f>Pressure!AB161*1000000</f>
        <v>4553338.5639187396</v>
      </c>
      <c r="D161" s="78">
        <f>Pressure!I161</f>
        <v>1.0782541057508477E-4</v>
      </c>
      <c r="E161" s="40">
        <f>Pressure!H161</f>
        <v>107.82541057508477</v>
      </c>
      <c r="F161" s="10">
        <f t="shared" si="18"/>
        <v>4.4999999999999991</v>
      </c>
      <c r="G161" s="4">
        <f t="shared" si="17"/>
        <v>192962.7065278776</v>
      </c>
      <c r="H161" s="42">
        <f t="shared" si="19"/>
        <v>7.3891425720206332</v>
      </c>
      <c r="I161" s="10">
        <f t="shared" si="20"/>
        <v>1.2587253148816029</v>
      </c>
      <c r="J161" s="4">
        <f t="shared" si="21"/>
        <v>617.99082963465446</v>
      </c>
      <c r="K161" s="4">
        <f t="shared" si="22"/>
        <v>138.93054036119204</v>
      </c>
      <c r="L161" s="42">
        <f>Pressure!Q161</f>
        <v>0.12213320641419928</v>
      </c>
      <c r="M161" s="10">
        <f t="shared" si="16"/>
        <v>0.54754168659003299</v>
      </c>
      <c r="N161" s="10">
        <f t="shared" si="23"/>
        <v>2.5992852259916033</v>
      </c>
    </row>
    <row r="162" spans="3:14">
      <c r="C162" s="4">
        <f>Pressure!AB162*1000000</f>
        <v>4555551.4855006933</v>
      </c>
      <c r="D162" s="78">
        <f>Pressure!I162</f>
        <v>1.0782541057508477E-4</v>
      </c>
      <c r="E162" s="40">
        <f>Pressure!H162</f>
        <v>107.82541057508477</v>
      </c>
      <c r="F162" s="10">
        <f t="shared" si="18"/>
        <v>4.4999999999999991</v>
      </c>
      <c r="G162" s="4">
        <f t="shared" si="17"/>
        <v>193056.48636256231</v>
      </c>
      <c r="H162" s="42">
        <f t="shared" si="19"/>
        <v>7.3919381197706295</v>
      </c>
      <c r="I162" s="10">
        <f t="shared" si="20"/>
        <v>1.2587738022941297</v>
      </c>
      <c r="J162" s="4">
        <f t="shared" si="21"/>
        <v>618.31499026868039</v>
      </c>
      <c r="K162" s="4">
        <f t="shared" si="22"/>
        <v>139.00341492484159</v>
      </c>
      <c r="L162" s="42">
        <f>Pressure!Q162</f>
        <v>0.12301930459444109</v>
      </c>
      <c r="M162" s="10">
        <f t="shared" si="16"/>
        <v>0.5477441686193516</v>
      </c>
      <c r="N162" s="10">
        <f t="shared" si="23"/>
        <v>2.5992852259916033</v>
      </c>
    </row>
    <row r="163" spans="3:14">
      <c r="C163" s="4">
        <f>Pressure!AB163*1000000</f>
        <v>4557758.9206499523</v>
      </c>
      <c r="D163" s="78">
        <f>Pressure!I163</f>
        <v>1.0782541057508477E-4</v>
      </c>
      <c r="E163" s="40">
        <f>Pressure!H163</f>
        <v>107.82541057508477</v>
      </c>
      <c r="F163" s="10">
        <f t="shared" si="18"/>
        <v>4.4999999999999991</v>
      </c>
      <c r="G163" s="4">
        <f t="shared" si="17"/>
        <v>193150.0336916059</v>
      </c>
      <c r="H163" s="42">
        <f t="shared" si="19"/>
        <v>7.3947264958541679</v>
      </c>
      <c r="I163" s="10">
        <f t="shared" si="20"/>
        <v>1.2588221225841332</v>
      </c>
      <c r="J163" s="4">
        <f t="shared" si="21"/>
        <v>618.63834722058994</v>
      </c>
      <c r="K163" s="4">
        <f t="shared" si="22"/>
        <v>139.07610881268602</v>
      </c>
      <c r="L163" s="42">
        <f>Pressure!Q163</f>
        <v>0.12390526544341179</v>
      </c>
      <c r="M163" s="10">
        <f t="shared" si="16"/>
        <v>0.54794611450957009</v>
      </c>
      <c r="N163" s="10">
        <f t="shared" si="23"/>
        <v>2.5992852259916033</v>
      </c>
    </row>
    <row r="164" spans="3:14">
      <c r="C164" s="4">
        <f>Pressure!AB164*1000000</f>
        <v>4559960.866813032</v>
      </c>
      <c r="D164" s="78">
        <f>Pressure!I164</f>
        <v>1.0782541057508477E-4</v>
      </c>
      <c r="E164" s="40">
        <f>Pressure!H164</f>
        <v>107.82541057508477</v>
      </c>
      <c r="F164" s="10">
        <f t="shared" si="18"/>
        <v>4.4999999999999991</v>
      </c>
      <c r="G164" s="4">
        <f t="shared" si="17"/>
        <v>193243.34840679608</v>
      </c>
      <c r="H164" s="42">
        <f t="shared" si="19"/>
        <v>7.3975076989813902</v>
      </c>
      <c r="I164" s="10">
        <f t="shared" si="20"/>
        <v>1.2588702761129196</v>
      </c>
      <c r="J164" s="4">
        <f t="shared" si="21"/>
        <v>618.96090011633441</v>
      </c>
      <c r="K164" s="4">
        <f t="shared" si="22"/>
        <v>139.14862194063542</v>
      </c>
      <c r="L164" s="42">
        <f>Pressure!Q164</f>
        <v>0.1247910893892291</v>
      </c>
      <c r="M164" s="10">
        <f t="shared" si="16"/>
        <v>0.54814752430826197</v>
      </c>
      <c r="N164" s="10">
        <f t="shared" si="23"/>
        <v>2.5992852259916033</v>
      </c>
    </row>
    <row r="165" spans="3:14">
      <c r="C165" s="4">
        <f>Pressure!AB165*1000000</f>
        <v>4562157.3214439992</v>
      </c>
      <c r="D165" s="78">
        <f>Pressure!I165</f>
        <v>1.0782541057508477E-4</v>
      </c>
      <c r="E165" s="40">
        <f>Pressure!H165</f>
        <v>107.82541057508477</v>
      </c>
      <c r="F165" s="10">
        <f t="shared" si="18"/>
        <v>4.4999999999999991</v>
      </c>
      <c r="G165" s="4">
        <f t="shared" si="17"/>
        <v>193336.43040024056</v>
      </c>
      <c r="H165" s="42">
        <f t="shared" si="19"/>
        <v>7.4002817278663358</v>
      </c>
      <c r="I165" s="10">
        <f t="shared" si="20"/>
        <v>1.2589182632401663</v>
      </c>
      <c r="J165" s="4">
        <f t="shared" si="21"/>
        <v>619.28264858297234</v>
      </c>
      <c r="K165" s="4">
        <f t="shared" si="22"/>
        <v>139.22095422484878</v>
      </c>
      <c r="L165" s="42">
        <f>Pressure!Q165</f>
        <v>0.12567677685941842</v>
      </c>
      <c r="M165" s="10">
        <f t="shared" si="16"/>
        <v>0.54834839806286395</v>
      </c>
      <c r="N165" s="10">
        <f t="shared" si="23"/>
        <v>2.5992852259916033</v>
      </c>
    </row>
    <row r="166" spans="3:14">
      <c r="C166" s="4">
        <f>Pressure!AB166*1000000</f>
        <v>4564348.2820052225</v>
      </c>
      <c r="D166" s="78">
        <f>Pressure!I166</f>
        <v>1.0782541057508477E-4</v>
      </c>
      <c r="E166" s="40">
        <f>Pressure!H166</f>
        <v>107.82541057508477</v>
      </c>
      <c r="F166" s="10">
        <f t="shared" si="18"/>
        <v>4.4999999999999991</v>
      </c>
      <c r="G166" s="4">
        <f t="shared" si="17"/>
        <v>193429.27956439881</v>
      </c>
      <c r="H166" s="42">
        <f t="shared" si="19"/>
        <v>7.4030485812279068</v>
      </c>
      <c r="I166" s="10">
        <f t="shared" si="20"/>
        <v>1.2589660843239443</v>
      </c>
      <c r="J166" s="4">
        <f t="shared" si="21"/>
        <v>619.60359224877766</v>
      </c>
      <c r="K166" s="4">
        <f t="shared" si="22"/>
        <v>139.2931055817584</v>
      </c>
      <c r="L166" s="42">
        <f>Pressure!Q166</f>
        <v>0.12656232828091518</v>
      </c>
      <c r="M166" s="10">
        <f t="shared" si="16"/>
        <v>0.54854873582067076</v>
      </c>
      <c r="N166" s="10">
        <f t="shared" si="23"/>
        <v>2.5992852259916033</v>
      </c>
    </row>
    <row r="167" spans="3:14">
      <c r="C167" s="4">
        <f>Pressure!AB167*1000000</f>
        <v>4566533.7459653392</v>
      </c>
      <c r="D167" s="78">
        <f>Pressure!I167</f>
        <v>1.0782541057508477E-4</v>
      </c>
      <c r="E167" s="40">
        <f>Pressure!H167</f>
        <v>107.82541057508477</v>
      </c>
      <c r="F167" s="10">
        <f t="shared" si="18"/>
        <v>4.4999999999999991</v>
      </c>
      <c r="G167" s="4">
        <f t="shared" si="17"/>
        <v>193521.89579199607</v>
      </c>
      <c r="H167" s="42">
        <f t="shared" si="19"/>
        <v>7.4058082577873181</v>
      </c>
      <c r="I167" s="10">
        <f t="shared" si="20"/>
        <v>1.2590137397206815</v>
      </c>
      <c r="J167" s="4">
        <f t="shared" si="21"/>
        <v>619.92373074294289</v>
      </c>
      <c r="K167" s="4">
        <f t="shared" si="22"/>
        <v>139.36507592800299</v>
      </c>
      <c r="L167" s="42">
        <f>Pressure!Q167</f>
        <v>0.12744774408006718</v>
      </c>
      <c r="M167" s="10">
        <f t="shared" si="16"/>
        <v>0.54874853762872378</v>
      </c>
      <c r="N167" s="10">
        <f t="shared" si="23"/>
        <v>2.5992852259916033</v>
      </c>
    </row>
    <row r="168" spans="3:14">
      <c r="C168" s="4">
        <f>Pressure!AB168*1000000</f>
        <v>4568713.7108026436</v>
      </c>
      <c r="D168" s="78">
        <f>Pressure!I168</f>
        <v>1.0782541057508477E-4</v>
      </c>
      <c r="E168" s="40">
        <f>Pressure!H168</f>
        <v>107.82541057508477</v>
      </c>
      <c r="F168" s="10">
        <f t="shared" si="18"/>
        <v>4.4999999999999991</v>
      </c>
      <c r="G168" s="4">
        <f t="shared" si="17"/>
        <v>193614.27897616674</v>
      </c>
      <c r="H168" s="42">
        <f t="shared" si="19"/>
        <v>7.4085607562723483</v>
      </c>
      <c r="I168" s="10">
        <f t="shared" si="20"/>
        <v>1.2590612297852424</v>
      </c>
      <c r="J168" s="4">
        <f t="shared" si="21"/>
        <v>620.24306369607484</v>
      </c>
      <c r="K168" s="4">
        <f t="shared" si="22"/>
        <v>139.43686518053929</v>
      </c>
      <c r="L168" s="42">
        <f>Pressure!Q168</f>
        <v>0.12833302468263699</v>
      </c>
      <c r="M168" s="10">
        <f t="shared" ref="M168:M231" si="24">(J168+J167)/2*(L168-L167)</f>
        <v>0.54894780353402517</v>
      </c>
      <c r="N168" s="10">
        <f t="shared" si="23"/>
        <v>2.5992852259916033</v>
      </c>
    </row>
    <row r="169" spans="3:14">
      <c r="C169" s="4">
        <f>Pressure!AB169*1000000</f>
        <v>4570888.1740012914</v>
      </c>
      <c r="D169" s="78">
        <f>Pressure!I169</f>
        <v>1.0782541057508477E-4</v>
      </c>
      <c r="E169" s="40">
        <f>Pressure!H169</f>
        <v>107.82541057508477</v>
      </c>
      <c r="F169" s="10">
        <f t="shared" si="18"/>
        <v>4.4999999999999991</v>
      </c>
      <c r="G169" s="4">
        <f t="shared" si="17"/>
        <v>193706.42901029359</v>
      </c>
      <c r="H169" s="42">
        <f t="shared" si="19"/>
        <v>7.4113060754125986</v>
      </c>
      <c r="I169" s="10">
        <f t="shared" si="20"/>
        <v>1.2591085548708532</v>
      </c>
      <c r="J169" s="4">
        <f t="shared" si="21"/>
        <v>620.56159073963943</v>
      </c>
      <c r="K169" s="4">
        <f t="shared" si="22"/>
        <v>139.50847325651711</v>
      </c>
      <c r="L169" s="42">
        <f>Pressure!Q169</f>
        <v>0.12921817051380421</v>
      </c>
      <c r="M169" s="10">
        <f t="shared" si="24"/>
        <v>0.54914653358332921</v>
      </c>
      <c r="N169" s="10">
        <f t="shared" si="23"/>
        <v>2.5992852259916033</v>
      </c>
    </row>
    <row r="170" spans="3:14">
      <c r="C170" s="4">
        <f>Pressure!AB170*1000000</f>
        <v>4573057.1330546774</v>
      </c>
      <c r="D170" s="78">
        <f>Pressure!I170</f>
        <v>1.0782541057508477E-4</v>
      </c>
      <c r="E170" s="40">
        <f>Pressure!H170</f>
        <v>107.82541057508477</v>
      </c>
      <c r="F170" s="10">
        <f t="shared" si="18"/>
        <v>4.4999999999999991</v>
      </c>
      <c r="G170" s="4">
        <f t="shared" si="17"/>
        <v>193798.34578815105</v>
      </c>
      <c r="H170" s="42">
        <f t="shared" si="19"/>
        <v>7.4140442139437228</v>
      </c>
      <c r="I170" s="10">
        <f t="shared" si="20"/>
        <v>1.2591557153291812</v>
      </c>
      <c r="J170" s="4">
        <f t="shared" si="21"/>
        <v>620.87931150645534</v>
      </c>
      <c r="K170" s="4">
        <f t="shared" si="22"/>
        <v>139.57990007339043</v>
      </c>
      <c r="L170" s="42">
        <f>Pressure!Q170</f>
        <v>0.13010318199816787</v>
      </c>
      <c r="M170" s="10">
        <f t="shared" si="24"/>
        <v>0.54934472782328347</v>
      </c>
      <c r="N170" s="10">
        <f t="shared" si="23"/>
        <v>2.5992852259916033</v>
      </c>
    </row>
    <row r="171" spans="3:14">
      <c r="C171" s="4">
        <f>Pressure!AB171*1000000</f>
        <v>4575220.5854627797</v>
      </c>
      <c r="D171" s="78">
        <f>Pressure!I171</f>
        <v>1.0782541057508477E-4</v>
      </c>
      <c r="E171" s="40">
        <f>Pressure!H171</f>
        <v>107.82541057508477</v>
      </c>
      <c r="F171" s="10">
        <f t="shared" si="18"/>
        <v>4.4999999999999991</v>
      </c>
      <c r="G171" s="4">
        <f t="shared" si="17"/>
        <v>193890.02920379245</v>
      </c>
      <c r="H171" s="42">
        <f t="shared" si="19"/>
        <v>7.4167751706040779</v>
      </c>
      <c r="I171" s="10">
        <f t="shared" si="20"/>
        <v>1.2592027115102846</v>
      </c>
      <c r="J171" s="4">
        <f t="shared" si="21"/>
        <v>621.19622563030623</v>
      </c>
      <c r="K171" s="4">
        <f t="shared" si="22"/>
        <v>139.65114554883013</v>
      </c>
      <c r="L171" s="42">
        <f>Pressure!Q171</f>
        <v>0.13098805955974863</v>
      </c>
      <c r="M171" s="10">
        <f t="shared" si="24"/>
        <v>0.54954238630034535</v>
      </c>
      <c r="N171" s="10">
        <f t="shared" si="23"/>
        <v>2.5992852259916033</v>
      </c>
    </row>
    <row r="172" spans="3:14">
      <c r="C172" s="4">
        <f>Pressure!AB172*1000000</f>
        <v>4577378.5287339818</v>
      </c>
      <c r="D172" s="78">
        <f>Pressure!I172</f>
        <v>1.0782541057508477E-4</v>
      </c>
      <c r="E172" s="40">
        <f>Pressure!H172</f>
        <v>107.82541057508477</v>
      </c>
      <c r="F172" s="10">
        <f t="shared" si="18"/>
        <v>4.4999999999999991</v>
      </c>
      <c r="G172" s="4">
        <f t="shared" si="17"/>
        <v>193981.47915162728</v>
      </c>
      <c r="H172" s="42">
        <f t="shared" si="19"/>
        <v>7.419498944137052</v>
      </c>
      <c r="I172" s="10">
        <f t="shared" si="20"/>
        <v>1.2592495437626583</v>
      </c>
      <c r="J172" s="4">
        <f t="shared" si="21"/>
        <v>621.51233274620654</v>
      </c>
      <c r="K172" s="4">
        <f t="shared" si="22"/>
        <v>139.7222096007838</v>
      </c>
      <c r="L172" s="42">
        <f>Pressure!Q172</f>
        <v>0.13187280362199125</v>
      </c>
      <c r="M172" s="10">
        <f t="shared" si="24"/>
        <v>0.54973950906085345</v>
      </c>
      <c r="N172" s="10">
        <f t="shared" si="23"/>
        <v>2.5992852259916033</v>
      </c>
    </row>
    <row r="173" spans="3:14">
      <c r="C173" s="4">
        <f>Pressure!AB173*1000000</f>
        <v>4579530.9603837617</v>
      </c>
      <c r="D173" s="78">
        <f>Pressure!I173</f>
        <v>1.0782541057508477E-4</v>
      </c>
      <c r="E173" s="40">
        <f>Pressure!H173</f>
        <v>107.82541057508477</v>
      </c>
      <c r="F173" s="10">
        <f t="shared" si="18"/>
        <v>4.4999999999999991</v>
      </c>
      <c r="G173" s="4">
        <f t="shared" si="17"/>
        <v>194072.6955263658</v>
      </c>
      <c r="H173" s="42">
        <f t="shared" si="19"/>
        <v>7.4222155332894131</v>
      </c>
      <c r="I173" s="10">
        <f t="shared" si="20"/>
        <v>1.2592962124332119</v>
      </c>
      <c r="J173" s="4">
        <f t="shared" si="21"/>
        <v>621.82763249021014</v>
      </c>
      <c r="K173" s="4">
        <f t="shared" si="22"/>
        <v>139.7930921474327</v>
      </c>
      <c r="L173" s="42">
        <f>Pressure!Q173</f>
        <v>0.13275741460776674</v>
      </c>
      <c r="M173" s="10">
        <f t="shared" si="24"/>
        <v>0.54993609615092931</v>
      </c>
      <c r="N173" s="10">
        <f t="shared" si="23"/>
        <v>2.5992852259916033</v>
      </c>
    </row>
    <row r="174" spans="3:14">
      <c r="C174" s="4">
        <f>Pressure!AB174*1000000</f>
        <v>4581677.8779353295</v>
      </c>
      <c r="D174" s="78">
        <f>Pressure!I174</f>
        <v>1.0782541057508477E-4</v>
      </c>
      <c r="E174" s="40">
        <f>Pressure!H174</f>
        <v>107.82541057508477</v>
      </c>
      <c r="F174" s="10">
        <f t="shared" si="18"/>
        <v>4.4999999999999991</v>
      </c>
      <c r="G174" s="4">
        <f t="shared" si="17"/>
        <v>194163.67822304589</v>
      </c>
      <c r="H174" s="42">
        <f t="shared" si="19"/>
        <v>7.4249249368120953</v>
      </c>
      <c r="I174" s="10">
        <f t="shared" si="20"/>
        <v>1.2593427178672905</v>
      </c>
      <c r="J174" s="4">
        <f t="shared" si="21"/>
        <v>622.14212449950378</v>
      </c>
      <c r="K174" s="4">
        <f t="shared" si="22"/>
        <v>139.86379310721276</v>
      </c>
      <c r="L174" s="42">
        <f>Pressure!Q174</f>
        <v>0.13364189293937484</v>
      </c>
      <c r="M174" s="10">
        <f t="shared" si="24"/>
        <v>0.55013214761659546</v>
      </c>
      <c r="N174" s="10">
        <f t="shared" si="23"/>
        <v>2.5992852259916033</v>
      </c>
    </row>
    <row r="175" spans="3:14">
      <c r="C175" s="4">
        <f>Pressure!AB175*1000000</f>
        <v>4583819.2789200768</v>
      </c>
      <c r="D175" s="78">
        <f>Pressure!I175</f>
        <v>1.0782541057508477E-4</v>
      </c>
      <c r="E175" s="40">
        <f>Pressure!H175</f>
        <v>107.82541057508477</v>
      </c>
      <c r="F175" s="10">
        <f t="shared" si="18"/>
        <v>4.4999999999999991</v>
      </c>
      <c r="G175" s="4">
        <f t="shared" si="17"/>
        <v>194254.42713705212</v>
      </c>
      <c r="H175" s="42">
        <f t="shared" si="19"/>
        <v>7.4276271534607972</v>
      </c>
      <c r="I175" s="10">
        <f t="shared" si="20"/>
        <v>1.2593890604086906</v>
      </c>
      <c r="J175" s="4">
        <f t="shared" si="21"/>
        <v>622.45580841247215</v>
      </c>
      <c r="K175" s="4">
        <f t="shared" si="22"/>
        <v>139.93431239882923</v>
      </c>
      <c r="L175" s="42">
        <f>Pressure!Q175</f>
        <v>0.1345262390385461</v>
      </c>
      <c r="M175" s="10">
        <f t="shared" si="24"/>
        <v>0.55032766350366136</v>
      </c>
      <c r="N175" s="10">
        <f t="shared" si="23"/>
        <v>2.5992852259916033</v>
      </c>
    </row>
    <row r="176" spans="3:14">
      <c r="C176" s="4">
        <f>Pressure!AB176*1000000</f>
        <v>4585955.1608760525</v>
      </c>
      <c r="D176" s="78">
        <f>Pressure!I176</f>
        <v>1.0782541057508477E-4</v>
      </c>
      <c r="E176" s="40">
        <f>Pressure!H176</f>
        <v>107.82541057508477</v>
      </c>
      <c r="F176" s="10">
        <f t="shared" si="18"/>
        <v>4.4999999999999991</v>
      </c>
      <c r="G176" s="4">
        <f t="shared" si="17"/>
        <v>194344.94216405123</v>
      </c>
      <c r="H176" s="42">
        <f t="shared" si="19"/>
        <v>7.4303221819940273</v>
      </c>
      <c r="I176" s="10">
        <f t="shared" si="20"/>
        <v>1.2594352403996345</v>
      </c>
      <c r="J176" s="4">
        <f t="shared" si="21"/>
        <v>622.76868386847559</v>
      </c>
      <c r="K176" s="4">
        <f t="shared" si="22"/>
        <v>140.00464994120668</v>
      </c>
      <c r="L176" s="42">
        <f>Pressure!Q176</f>
        <v>0.13541045332644433</v>
      </c>
      <c r="M176" s="10">
        <f t="shared" si="24"/>
        <v>0.55052264385781491</v>
      </c>
      <c r="N176" s="10">
        <f t="shared" si="23"/>
        <v>2.5992852259916033</v>
      </c>
    </row>
    <row r="177" spans="3:14">
      <c r="C177" s="4">
        <f>Pressure!AB177*1000000</f>
        <v>4588085.5213499889</v>
      </c>
      <c r="D177" s="78">
        <f>Pressure!I177</f>
        <v>1.0782541057508477E-4</v>
      </c>
      <c r="E177" s="40">
        <f>Pressure!H177</f>
        <v>107.82541057508477</v>
      </c>
      <c r="F177" s="10">
        <f t="shared" si="18"/>
        <v>4.4999999999999991</v>
      </c>
      <c r="G177" s="4">
        <f t="shared" si="17"/>
        <v>194435.22320007789</v>
      </c>
      <c r="H177" s="42">
        <f t="shared" si="19"/>
        <v>7.4330100211757193</v>
      </c>
      <c r="I177" s="10">
        <f t="shared" si="20"/>
        <v>1.2594812581808195</v>
      </c>
      <c r="J177" s="4">
        <f t="shared" si="21"/>
        <v>623.08075050814637</v>
      </c>
      <c r="K177" s="4">
        <f t="shared" si="22"/>
        <v>140.07480565355567</v>
      </c>
      <c r="L177" s="42">
        <f>Pressure!Q177</f>
        <v>0.13629453622366883</v>
      </c>
      <c r="M177" s="10">
        <f t="shared" si="24"/>
        <v>0.55071708872459268</v>
      </c>
      <c r="N177" s="10">
        <f t="shared" si="23"/>
        <v>2.5992852259916033</v>
      </c>
    </row>
    <row r="178" spans="3:14">
      <c r="C178" s="4">
        <f>Pressure!AB178*1000000</f>
        <v>4590210.3578954628</v>
      </c>
      <c r="D178" s="78">
        <f>Pressure!I178</f>
        <v>1.0782541057508477E-4</v>
      </c>
      <c r="E178" s="40">
        <f>Pressure!H178</f>
        <v>107.82541057508477</v>
      </c>
      <c r="F178" s="10">
        <f t="shared" si="18"/>
        <v>4.4999999999999991</v>
      </c>
      <c r="G178" s="4">
        <f t="shared" si="17"/>
        <v>194525.27014145689</v>
      </c>
      <c r="H178" s="42">
        <f t="shared" si="19"/>
        <v>7.4356906697728533</v>
      </c>
      <c r="I178" s="10">
        <f t="shared" si="20"/>
        <v>1.2595271140913848</v>
      </c>
      <c r="J178" s="4">
        <f t="shared" si="21"/>
        <v>623.39200797311889</v>
      </c>
      <c r="K178" s="4">
        <f t="shared" si="22"/>
        <v>140.144779455312</v>
      </c>
      <c r="L178" s="42">
        <f>Pressure!Q178</f>
        <v>0.1371784881502566</v>
      </c>
      <c r="M178" s="10">
        <f t="shared" si="24"/>
        <v>0.55091099814934497</v>
      </c>
      <c r="N178" s="10">
        <f t="shared" si="23"/>
        <v>2.5992852259916033</v>
      </c>
    </row>
    <row r="179" spans="3:14">
      <c r="C179" s="4">
        <f>Pressure!AB179*1000000</f>
        <v>4592329.6680740081</v>
      </c>
      <c r="D179" s="78">
        <f>Pressure!I179</f>
        <v>1.0782541057508477E-4</v>
      </c>
      <c r="E179" s="40">
        <f>Pressure!H179</f>
        <v>107.82541057508477</v>
      </c>
      <c r="F179" s="10">
        <f t="shared" si="18"/>
        <v>4.4999999999999991</v>
      </c>
      <c r="G179" s="4">
        <f t="shared" si="17"/>
        <v>194615.08288485024</v>
      </c>
      <c r="H179" s="42">
        <f t="shared" si="19"/>
        <v>7.4383641265569063</v>
      </c>
      <c r="I179" s="10">
        <f t="shared" si="20"/>
        <v>1.2595728084689433</v>
      </c>
      <c r="J179" s="4">
        <f t="shared" si="21"/>
        <v>623.70245590619402</v>
      </c>
      <c r="K179" s="4">
        <f t="shared" si="22"/>
        <v>140.21457126617375</v>
      </c>
      <c r="L179" s="42">
        <f>Pressure!Q179</f>
        <v>0.13806230952568466</v>
      </c>
      <c r="M179" s="10">
        <f t="shared" si="24"/>
        <v>0.5511043721772646</v>
      </c>
      <c r="N179" s="10">
        <f t="shared" si="23"/>
        <v>2.5992852259916033</v>
      </c>
    </row>
    <row r="180" spans="3:14">
      <c r="C180" s="4">
        <f>Pressure!AB180*1000000</f>
        <v>4594443.449454518</v>
      </c>
      <c r="D180" s="78">
        <f>Pressure!I180</f>
        <v>1.0782541057508477E-4</v>
      </c>
      <c r="E180" s="40">
        <f>Pressure!H180</f>
        <v>107.82541057508477</v>
      </c>
      <c r="F180" s="10">
        <f t="shared" si="18"/>
        <v>4.4999999999999991</v>
      </c>
      <c r="G180" s="4">
        <f t="shared" si="17"/>
        <v>194704.66132723173</v>
      </c>
      <c r="H180" s="42">
        <f t="shared" si="19"/>
        <v>7.4410303903030988</v>
      </c>
      <c r="I180" s="10">
        <f t="shared" si="20"/>
        <v>1.259618341649573</v>
      </c>
      <c r="J180" s="4">
        <f t="shared" si="21"/>
        <v>624.01209395125022</v>
      </c>
      <c r="K180" s="4">
        <f t="shared" si="22"/>
        <v>140.28418100608116</v>
      </c>
      <c r="L180" s="42">
        <f>Pressure!Q180</f>
        <v>0.13894600076887231</v>
      </c>
      <c r="M180" s="10">
        <f t="shared" si="24"/>
        <v>0.55129721085342598</v>
      </c>
      <c r="N180" s="10">
        <f t="shared" si="23"/>
        <v>2.5992852259916033</v>
      </c>
    </row>
    <row r="181" spans="3:14">
      <c r="C181" s="4">
        <f>Pressure!AB181*1000000</f>
        <v>4596551.6996136885</v>
      </c>
      <c r="D181" s="78">
        <f>Pressure!I181</f>
        <v>1.0782541057508477E-4</v>
      </c>
      <c r="E181" s="40">
        <f>Pressure!H181</f>
        <v>107.82541057508477</v>
      </c>
      <c r="F181" s="10">
        <f t="shared" si="18"/>
        <v>4.4999999999999991</v>
      </c>
      <c r="G181" s="4">
        <f t="shared" si="17"/>
        <v>194794.0053659059</v>
      </c>
      <c r="H181" s="42">
        <f t="shared" si="19"/>
        <v>7.4436894597909422</v>
      </c>
      <c r="I181" s="10">
        <f t="shared" si="20"/>
        <v>1.2596637139678342</v>
      </c>
      <c r="J181" s="4">
        <f t="shared" si="21"/>
        <v>624.32092175330843</v>
      </c>
      <c r="K181" s="4">
        <f t="shared" si="22"/>
        <v>140.35360859523144</v>
      </c>
      <c r="L181" s="42">
        <f>Pressure!Q181</f>
        <v>0.13982956229818336</v>
      </c>
      <c r="M181" s="10">
        <f t="shared" si="24"/>
        <v>0.55148951422269388</v>
      </c>
      <c r="N181" s="10">
        <f t="shared" si="23"/>
        <v>2.5992852259916033</v>
      </c>
    </row>
    <row r="182" spans="3:14">
      <c r="C182" s="4">
        <f>Pressure!AB182*1000000</f>
        <v>4598654.4161357377</v>
      </c>
      <c r="D182" s="78">
        <f>Pressure!I182</f>
        <v>1.0782541057508477E-4</v>
      </c>
      <c r="E182" s="40">
        <f>Pressure!H182</f>
        <v>107.82541057508477</v>
      </c>
      <c r="F182" s="10">
        <f t="shared" si="18"/>
        <v>4.4999999999999991</v>
      </c>
      <c r="G182" s="4">
        <f t="shared" si="17"/>
        <v>194883.11489849605</v>
      </c>
      <c r="H182" s="42">
        <f t="shared" si="19"/>
        <v>7.4463413338038951</v>
      </c>
      <c r="I182" s="10">
        <f t="shared" si="20"/>
        <v>1.2597089257567695</v>
      </c>
      <c r="J182" s="4">
        <f t="shared" si="21"/>
        <v>624.6289389584922</v>
      </c>
      <c r="K182" s="4">
        <f t="shared" si="22"/>
        <v>140.42285395406955</v>
      </c>
      <c r="L182" s="42">
        <f>Pressure!Q182</f>
        <v>0.14071299453142835</v>
      </c>
      <c r="M182" s="10">
        <f t="shared" si="24"/>
        <v>0.55168128232982649</v>
      </c>
      <c r="N182" s="10">
        <f t="shared" si="23"/>
        <v>2.5992852259916033</v>
      </c>
    </row>
    <row r="183" spans="3:14">
      <c r="C183" s="4">
        <f>Pressure!AB183*1000000</f>
        <v>4600751.5966121415</v>
      </c>
      <c r="D183" s="78">
        <f>Pressure!I183</f>
        <v>1.0782541057508477E-4</v>
      </c>
      <c r="E183" s="40">
        <f>Pressure!H183</f>
        <v>107.82541057508477</v>
      </c>
      <c r="F183" s="10">
        <f t="shared" si="18"/>
        <v>4.4999999999999991</v>
      </c>
      <c r="G183" s="4">
        <f t="shared" si="17"/>
        <v>194971.98982293304</v>
      </c>
      <c r="H183" s="42">
        <f t="shared" si="19"/>
        <v>7.4489860111290405</v>
      </c>
      <c r="I183" s="10">
        <f t="shared" si="20"/>
        <v>1.2597539773479043</v>
      </c>
      <c r="J183" s="4">
        <f t="shared" si="21"/>
        <v>624.93614521398797</v>
      </c>
      <c r="K183" s="4">
        <f t="shared" si="22"/>
        <v>140.49191700327953</v>
      </c>
      <c r="L183" s="42">
        <f>Pressure!Q183</f>
        <v>0.14159629788586686</v>
      </c>
      <c r="M183" s="10">
        <f t="shared" si="24"/>
        <v>0.55187251521939429</v>
      </c>
      <c r="N183" s="10">
        <f t="shared" si="23"/>
        <v>2.5992852259916033</v>
      </c>
    </row>
    <row r="184" spans="3:14">
      <c r="C184" s="4">
        <f>Pressure!AB184*1000000</f>
        <v>4602843.2386424365</v>
      </c>
      <c r="D184" s="78">
        <f>Pressure!I184</f>
        <v>1.0782541057508477E-4</v>
      </c>
      <c r="E184" s="40">
        <f>Pressure!H184</f>
        <v>107.82541057508477</v>
      </c>
      <c r="F184" s="10">
        <f t="shared" si="18"/>
        <v>4.4999999999999991</v>
      </c>
      <c r="G184" s="4">
        <f t="shared" si="17"/>
        <v>195060.63003748932</v>
      </c>
      <c r="H184" s="42">
        <f t="shared" si="19"/>
        <v>7.4516234905581022</v>
      </c>
      <c r="I184" s="10">
        <f t="shared" si="20"/>
        <v>1.2597988690712705</v>
      </c>
      <c r="J184" s="4">
        <f t="shared" si="21"/>
        <v>625.24254016816303</v>
      </c>
      <c r="K184" s="4">
        <f t="shared" si="22"/>
        <v>140.56079766381077</v>
      </c>
      <c r="L184" s="42">
        <f>Pressure!Q184</f>
        <v>0.14247947277820963</v>
      </c>
      <c r="M184" s="10">
        <f t="shared" si="24"/>
        <v>0.55206321293580318</v>
      </c>
      <c r="N184" s="10">
        <f t="shared" si="23"/>
        <v>2.5992852259916033</v>
      </c>
    </row>
    <row r="185" spans="3:14">
      <c r="C185" s="4">
        <f>Pressure!AB185*1000000</f>
        <v>4604929.3398335921</v>
      </c>
      <c r="D185" s="78">
        <f>Pressure!I185</f>
        <v>1.0782541057508477E-4</v>
      </c>
      <c r="E185" s="40">
        <f>Pressure!H185</f>
        <v>107.82541057508477</v>
      </c>
      <c r="F185" s="10">
        <f t="shared" si="18"/>
        <v>4.4999999999999991</v>
      </c>
      <c r="G185" s="4">
        <f t="shared" si="17"/>
        <v>195149.03544075237</v>
      </c>
      <c r="H185" s="42">
        <f t="shared" si="19"/>
        <v>7.4542537708866385</v>
      </c>
      <c r="I185" s="10">
        <f t="shared" si="20"/>
        <v>1.2598436012553986</v>
      </c>
      <c r="J185" s="4">
        <f t="shared" si="21"/>
        <v>625.54812347047346</v>
      </c>
      <c r="K185" s="4">
        <f t="shared" si="22"/>
        <v>140.62949585685749</v>
      </c>
      <c r="L185" s="42">
        <f>Pressure!Q185</f>
        <v>0.14336251962462088</v>
      </c>
      <c r="M185" s="10">
        <f t="shared" si="24"/>
        <v>0.55225337552336318</v>
      </c>
      <c r="N185" s="10">
        <f t="shared" si="23"/>
        <v>2.5992852259916033</v>
      </c>
    </row>
    <row r="186" spans="3:14">
      <c r="C186" s="4">
        <f>Pressure!AB186*1000000</f>
        <v>4607009.8977996046</v>
      </c>
      <c r="D186" s="78">
        <f>Pressure!I186</f>
        <v>1.0782541057508477E-4</v>
      </c>
      <c r="E186" s="40">
        <f>Pressure!H186</f>
        <v>107.82541057508477</v>
      </c>
      <c r="F186" s="10">
        <f t="shared" si="18"/>
        <v>4.4999999999999991</v>
      </c>
      <c r="G186" s="4">
        <f t="shared" si="17"/>
        <v>195237.2059316074</v>
      </c>
      <c r="H186" s="42">
        <f t="shared" si="19"/>
        <v>7.4568768509135674</v>
      </c>
      <c r="I186" s="10">
        <f t="shared" si="20"/>
        <v>1.2598881742273162</v>
      </c>
      <c r="J186" s="4">
        <f t="shared" si="21"/>
        <v>625.85289477140464</v>
      </c>
      <c r="K186" s="4">
        <f t="shared" si="22"/>
        <v>140.69801150384529</v>
      </c>
      <c r="L186" s="42">
        <f>Pressure!Q186</f>
        <v>0.14424543884072041</v>
      </c>
      <c r="M186" s="10">
        <f t="shared" si="24"/>
        <v>0.55244300302614069</v>
      </c>
      <c r="N186" s="10">
        <f t="shared" si="23"/>
        <v>2.5992852259916033</v>
      </c>
    </row>
    <row r="187" spans="3:14">
      <c r="C187" s="4">
        <f>Pressure!AB187*1000000</f>
        <v>4609084.9101625495</v>
      </c>
      <c r="D187" s="78">
        <f>Pressure!I187</f>
        <v>1.0782541057508477E-4</v>
      </c>
      <c r="E187" s="40">
        <f>Pressure!H187</f>
        <v>107.82541057508477</v>
      </c>
      <c r="F187" s="10">
        <f t="shared" si="18"/>
        <v>4.4999999999999991</v>
      </c>
      <c r="G187" s="4">
        <f t="shared" si="17"/>
        <v>195325.14140928208</v>
      </c>
      <c r="H187" s="42">
        <f t="shared" si="19"/>
        <v>7.4594927294424718</v>
      </c>
      <c r="I187" s="10">
        <f t="shared" si="20"/>
        <v>1.2599325883125752</v>
      </c>
      <c r="J187" s="4">
        <f t="shared" si="21"/>
        <v>626.15685372262499</v>
      </c>
      <c r="K187" s="4">
        <f t="shared" si="22"/>
        <v>140.76634452646576</v>
      </c>
      <c r="L187" s="42">
        <f>Pressure!Q187</f>
        <v>0.14512823084158596</v>
      </c>
      <c r="M187" s="10">
        <f t="shared" si="24"/>
        <v>0.55263209548810988</v>
      </c>
      <c r="N187" s="10">
        <f t="shared" si="23"/>
        <v>2.5992852259916033</v>
      </c>
    </row>
    <row r="188" spans="3:14">
      <c r="C188" s="4">
        <f>Pressure!AB188*1000000</f>
        <v>4611154.3745517246</v>
      </c>
      <c r="D188" s="78">
        <f>Pressure!I188</f>
        <v>1.0782541057508477E-4</v>
      </c>
      <c r="E188" s="40">
        <f>Pressure!H188</f>
        <v>107.82541057508477</v>
      </c>
      <c r="F188" s="10">
        <f t="shared" si="18"/>
        <v>4.4999999999999991</v>
      </c>
      <c r="G188" s="4">
        <f t="shared" si="17"/>
        <v>195412.84177331007</v>
      </c>
      <c r="H188" s="42">
        <f t="shared" si="19"/>
        <v>7.4621014052805288</v>
      </c>
      <c r="I188" s="10">
        <f t="shared" si="20"/>
        <v>1.2599768438352412</v>
      </c>
      <c r="J188" s="4">
        <f t="shared" si="21"/>
        <v>626.45999997686192</v>
      </c>
      <c r="K188" s="4">
        <f t="shared" si="22"/>
        <v>140.83449484664851</v>
      </c>
      <c r="L188" s="42">
        <f>Pressure!Q188</f>
        <v>0.14601089604175529</v>
      </c>
      <c r="M188" s="10">
        <f t="shared" si="24"/>
        <v>0.55282065295306715</v>
      </c>
      <c r="N188" s="10">
        <f t="shared" si="23"/>
        <v>2.5992852259916033</v>
      </c>
    </row>
    <row r="189" spans="3:14">
      <c r="C189" s="4">
        <f>Pressure!AB189*1000000</f>
        <v>4613218.2886039363</v>
      </c>
      <c r="D189" s="78">
        <f>Pressure!I189</f>
        <v>1.0782541057508477E-4</v>
      </c>
      <c r="E189" s="40">
        <f>Pressure!H189</f>
        <v>107.82541057508477</v>
      </c>
      <c r="F189" s="10">
        <f t="shared" si="18"/>
        <v>4.4999999999999991</v>
      </c>
      <c r="G189" s="4">
        <f t="shared" si="17"/>
        <v>195500.30692354322</v>
      </c>
      <c r="H189" s="42">
        <f t="shared" si="19"/>
        <v>7.4647028772388735</v>
      </c>
      <c r="I189" s="10">
        <f t="shared" si="20"/>
        <v>1.2600209411179044</v>
      </c>
      <c r="J189" s="4">
        <f t="shared" si="21"/>
        <v>626.76233318794175</v>
      </c>
      <c r="K189" s="4">
        <f t="shared" si="22"/>
        <v>140.90246238657025</v>
      </c>
      <c r="L189" s="42">
        <f>Pressure!Q189</f>
        <v>0.14689343485522843</v>
      </c>
      <c r="M189" s="10">
        <f t="shared" si="24"/>
        <v>0.55300867546465193</v>
      </c>
      <c r="N189" s="10">
        <f t="shared" si="23"/>
        <v>2.5992852259916033</v>
      </c>
    </row>
    <row r="190" spans="3:14">
      <c r="C190" s="4">
        <f>Pressure!AB190*1000000</f>
        <v>4615276.6499639554</v>
      </c>
      <c r="D190" s="78">
        <f>Pressure!I190</f>
        <v>1.0782541057508477E-4</v>
      </c>
      <c r="E190" s="40">
        <f>Pressure!H190</f>
        <v>107.82541057508477</v>
      </c>
      <c r="F190" s="10">
        <f t="shared" si="18"/>
        <v>4.4999999999999991</v>
      </c>
      <c r="G190" s="4">
        <f t="shared" si="17"/>
        <v>195587.53676017103</v>
      </c>
      <c r="H190" s="42">
        <f t="shared" si="19"/>
        <v>7.4672971441331972</v>
      </c>
      <c r="I190" s="10">
        <f t="shared" si="20"/>
        <v>1.2600648804816961</v>
      </c>
      <c r="J190" s="4">
        <f t="shared" si="21"/>
        <v>627.063853010858</v>
      </c>
      <c r="K190" s="4">
        <f t="shared" si="22"/>
        <v>140.97024706867003</v>
      </c>
      <c r="L190" s="42">
        <f>Pressure!Q190</f>
        <v>0.14777584769546981</v>
      </c>
      <c r="M190" s="10">
        <f t="shared" si="24"/>
        <v>0.55319616306634745</v>
      </c>
      <c r="N190" s="10">
        <f t="shared" si="23"/>
        <v>2.5992852259916033</v>
      </c>
    </row>
    <row r="191" spans="3:14">
      <c r="C191" s="4">
        <f>Pressure!AB191*1000000</f>
        <v>4617329.4562832033</v>
      </c>
      <c r="D191" s="78">
        <f>Pressure!I191</f>
        <v>1.0782541057508477E-4</v>
      </c>
      <c r="E191" s="40">
        <f>Pressure!H191</f>
        <v>107.82541057508477</v>
      </c>
      <c r="F191" s="10">
        <f t="shared" si="18"/>
        <v>4.4999999999999991</v>
      </c>
      <c r="G191" s="4">
        <f t="shared" si="17"/>
        <v>195674.53118366469</v>
      </c>
      <c r="H191" s="42">
        <f t="shared" si="19"/>
        <v>7.4698842047820611</v>
      </c>
      <c r="I191" s="10">
        <f t="shared" si="20"/>
        <v>1.2601086622462661</v>
      </c>
      <c r="J191" s="4">
        <f t="shared" si="21"/>
        <v>627.36455910157838</v>
      </c>
      <c r="K191" s="4">
        <f t="shared" si="22"/>
        <v>141.03784881560594</v>
      </c>
      <c r="L191" s="42">
        <f>Pressure!Q191</f>
        <v>0.14865813497541053</v>
      </c>
      <c r="M191" s="10">
        <f t="shared" si="24"/>
        <v>0.55338311580151833</v>
      </c>
      <c r="N191" s="10">
        <f t="shared" si="23"/>
        <v>2.5992852259916033</v>
      </c>
    </row>
    <row r="192" spans="3:14">
      <c r="C192" s="4">
        <f>Pressure!AB192*1000000</f>
        <v>4619376.7052211743</v>
      </c>
      <c r="D192" s="78">
        <f>Pressure!I192</f>
        <v>1.0782541057508477E-4</v>
      </c>
      <c r="E192" s="40">
        <f>Pressure!H192</f>
        <v>107.82541057508477</v>
      </c>
      <c r="F192" s="10">
        <f t="shared" si="18"/>
        <v>4.4999999999999991</v>
      </c>
      <c r="G192" s="4">
        <f t="shared" si="17"/>
        <v>195761.2900948376</v>
      </c>
      <c r="H192" s="42">
        <f t="shared" si="19"/>
        <v>7.4724640580087227</v>
      </c>
      <c r="I192" s="10">
        <f t="shared" si="20"/>
        <v>1.2601522867298189</v>
      </c>
      <c r="J192" s="4">
        <f t="shared" si="21"/>
        <v>627.66445111725284</v>
      </c>
      <c r="K192" s="4">
        <f t="shared" si="22"/>
        <v>141.10526755030187</v>
      </c>
      <c r="L192" s="42">
        <f>Pressure!Q192</f>
        <v>0.14954029710745043</v>
      </c>
      <c r="M192" s="10">
        <f t="shared" si="24"/>
        <v>0.55356953371328399</v>
      </c>
      <c r="N192" s="10">
        <f t="shared" si="23"/>
        <v>2.5992852259916033</v>
      </c>
    </row>
    <row r="193" spans="3:14">
      <c r="C193" s="4">
        <f>Pressure!AB193*1000000</f>
        <v>4621418.3944447283</v>
      </c>
      <c r="D193" s="78">
        <f>Pressure!I193</f>
        <v>1.0782541057508477E-4</v>
      </c>
      <c r="E193" s="40">
        <f>Pressure!H193</f>
        <v>107.82541057508477</v>
      </c>
      <c r="F193" s="10">
        <f t="shared" si="18"/>
        <v>4.4999999999999991</v>
      </c>
      <c r="G193" s="4">
        <f t="shared" si="17"/>
        <v>195847.81339481525</v>
      </c>
      <c r="H193" s="42">
        <f t="shared" si="19"/>
        <v>7.4750367026402404</v>
      </c>
      <c r="I193" s="10">
        <f t="shared" si="20"/>
        <v>1.2601957542491058</v>
      </c>
      <c r="J193" s="4">
        <f t="shared" si="21"/>
        <v>627.96352871611055</v>
      </c>
      <c r="K193" s="4">
        <f t="shared" si="22"/>
        <v>141.17250319592432</v>
      </c>
      <c r="L193" s="42">
        <f>Pressure!Q193</f>
        <v>0.15042233450346035</v>
      </c>
      <c r="M193" s="10">
        <f t="shared" si="24"/>
        <v>0.55375541684470908</v>
      </c>
      <c r="N193" s="10">
        <f t="shared" si="23"/>
        <v>2.5992852259916033</v>
      </c>
    </row>
    <row r="194" spans="3:14">
      <c r="C194" s="4">
        <f>Pressure!AB194*1000000</f>
        <v>4623454.5216281833</v>
      </c>
      <c r="D194" s="78">
        <f>Pressure!I194</f>
        <v>1.0782541057508477E-4</v>
      </c>
      <c r="E194" s="40">
        <f>Pressure!H194</f>
        <v>107.82541057508477</v>
      </c>
      <c r="F194" s="10">
        <f t="shared" si="18"/>
        <v>4.4999999999999991</v>
      </c>
      <c r="G194" s="4">
        <f t="shared" si="17"/>
        <v>195934.10098503926</v>
      </c>
      <c r="H194" s="42">
        <f t="shared" si="19"/>
        <v>7.4776021375075787</v>
      </c>
      <c r="I194" s="10">
        <f t="shared" si="20"/>
        <v>1.2602390651194313</v>
      </c>
      <c r="J194" s="4">
        <f t="shared" si="21"/>
        <v>628.26179155747332</v>
      </c>
      <c r="K194" s="4">
        <f t="shared" si="22"/>
        <v>141.23955567588538</v>
      </c>
      <c r="L194" s="42">
        <f>Pressure!Q194</f>
        <v>0.15130424757478425</v>
      </c>
      <c r="M194" s="10">
        <f t="shared" si="24"/>
        <v>0.55394076523866509</v>
      </c>
      <c r="N194" s="10">
        <f t="shared" si="23"/>
        <v>2.5992852259916033</v>
      </c>
    </row>
    <row r="195" spans="3:14">
      <c r="C195" s="4">
        <f>Pressure!AB195*1000000</f>
        <v>4625485.0844532801</v>
      </c>
      <c r="D195" s="78">
        <f>Pressure!I195</f>
        <v>1.0782541057508477E-4</v>
      </c>
      <c r="E195" s="40">
        <f>Pressure!H195</f>
        <v>107.82541057508477</v>
      </c>
      <c r="F195" s="10">
        <f t="shared" si="18"/>
        <v>4.4999999999999991</v>
      </c>
      <c r="G195" s="4">
        <f t="shared" si="17"/>
        <v>196020.15276726568</v>
      </c>
      <c r="H195" s="42">
        <f t="shared" si="19"/>
        <v>7.480160361445586</v>
      </c>
      <c r="I195" s="10">
        <f t="shared" si="20"/>
        <v>1.2602822196546581</v>
      </c>
      <c r="J195" s="4">
        <f t="shared" si="21"/>
        <v>628.5592393017497</v>
      </c>
      <c r="K195" s="4">
        <f t="shared" si="22"/>
        <v>141.30642491384148</v>
      </c>
      <c r="L195" s="42">
        <f>Pressure!Q195</f>
        <v>0.15218603673224138</v>
      </c>
      <c r="M195" s="10">
        <f t="shared" si="24"/>
        <v>0.55412557893787451</v>
      </c>
      <c r="N195" s="10">
        <f t="shared" si="23"/>
        <v>2.5992852259916033</v>
      </c>
    </row>
    <row r="196" spans="3:14">
      <c r="C196" s="4">
        <f>Pressure!AB196*1000000</f>
        <v>4627510.080609248</v>
      </c>
      <c r="D196" s="78">
        <f>Pressure!I196</f>
        <v>1.0782541057508477E-4</v>
      </c>
      <c r="E196" s="40">
        <f>Pressure!H196</f>
        <v>107.82541057508477</v>
      </c>
      <c r="F196" s="10">
        <f t="shared" si="18"/>
        <v>4.4999999999999991</v>
      </c>
      <c r="G196" s="4">
        <f t="shared" si="17"/>
        <v>196105.96864356808</v>
      </c>
      <c r="H196" s="42">
        <f t="shared" si="19"/>
        <v>7.482711373293089</v>
      </c>
      <c r="I196" s="10">
        <f t="shared" si="20"/>
        <v>1.2603252181672162</v>
      </c>
      <c r="J196" s="4">
        <f t="shared" si="21"/>
        <v>628.855871610446</v>
      </c>
      <c r="K196" s="4">
        <f t="shared" si="22"/>
        <v>141.37311083369588</v>
      </c>
      <c r="L196" s="42">
        <f>Pressure!Q196</f>
        <v>0.15306770238612835</v>
      </c>
      <c r="M196" s="10">
        <f t="shared" si="24"/>
        <v>0.55430985798488286</v>
      </c>
      <c r="N196" s="10">
        <f t="shared" si="23"/>
        <v>2.5992852259916033</v>
      </c>
    </row>
    <row r="197" spans="3:14">
      <c r="C197" s="4">
        <f>Pressure!AB197*1000000</f>
        <v>4629529.5077923443</v>
      </c>
      <c r="D197" s="78">
        <f>Pressure!I197</f>
        <v>1.0782541057508477E-4</v>
      </c>
      <c r="E197" s="40">
        <f>Pressure!H197</f>
        <v>107.82541057508477</v>
      </c>
      <c r="F197" s="10">
        <f t="shared" si="18"/>
        <v>4.4999999999999991</v>
      </c>
      <c r="G197" s="4">
        <f t="shared" si="17"/>
        <v>196191.54851631771</v>
      </c>
      <c r="H197" s="42">
        <f t="shared" si="19"/>
        <v>7.4852551718922689</v>
      </c>
      <c r="I197" s="10">
        <f t="shared" si="20"/>
        <v>1.2603680609680965</v>
      </c>
      <c r="J197" s="4">
        <f t="shared" si="21"/>
        <v>629.1516881460974</v>
      </c>
      <c r="K197" s="4">
        <f t="shared" si="22"/>
        <v>141.43961335958306</v>
      </c>
      <c r="L197" s="42">
        <f>Pressure!Q197</f>
        <v>0.15394924494622136</v>
      </c>
      <c r="M197" s="10">
        <f t="shared" si="24"/>
        <v>0.55449360242207335</v>
      </c>
      <c r="N197" s="10">
        <f t="shared" si="23"/>
        <v>2.5992852259916033</v>
      </c>
    </row>
    <row r="198" spans="3:14">
      <c r="C198" s="4">
        <f>Pressure!AB198*1000000</f>
        <v>4631543.3637067564</v>
      </c>
      <c r="D198" s="78">
        <f>Pressure!I198</f>
        <v>1.0782541057508477E-4</v>
      </c>
      <c r="E198" s="40">
        <f>Pressure!H198</f>
        <v>107.82541057508477</v>
      </c>
      <c r="F198" s="10">
        <f t="shared" si="18"/>
        <v>4.4999999999999991</v>
      </c>
      <c r="G198" s="4">
        <f t="shared" si="17"/>
        <v>196276.89228822201</v>
      </c>
      <c r="H198" s="42">
        <f t="shared" si="19"/>
        <v>7.487791756089881</v>
      </c>
      <c r="I198" s="10">
        <f t="shared" si="20"/>
        <v>1.2604107483668772</v>
      </c>
      <c r="J198" s="4">
        <f t="shared" si="21"/>
        <v>629.44668857240094</v>
      </c>
      <c r="K198" s="4">
        <f t="shared" si="22"/>
        <v>141.50593241589877</v>
      </c>
      <c r="L198" s="42">
        <f>Pressure!Q198</f>
        <v>0.15483066482177837</v>
      </c>
      <c r="M198" s="10">
        <f t="shared" si="24"/>
        <v>0.55467681229173693</v>
      </c>
      <c r="N198" s="10">
        <f t="shared" si="23"/>
        <v>2.5992852259916033</v>
      </c>
    </row>
    <row r="199" spans="3:14">
      <c r="C199" s="4">
        <f>Pressure!AB199*1000000</f>
        <v>4633551.6460640198</v>
      </c>
      <c r="D199" s="78">
        <f>Pressure!I199</f>
        <v>1.0782541057508477E-4</v>
      </c>
      <c r="E199" s="40">
        <f>Pressure!H199</f>
        <v>107.82541057508477</v>
      </c>
      <c r="F199" s="10">
        <f t="shared" si="18"/>
        <v>4.4999999999999991</v>
      </c>
      <c r="G199" s="4">
        <f t="shared" si="17"/>
        <v>196361.99986229974</v>
      </c>
      <c r="H199" s="42">
        <f t="shared" si="19"/>
        <v>7.4903211247364441</v>
      </c>
      <c r="I199" s="10">
        <f t="shared" si="20"/>
        <v>1.260453280671717</v>
      </c>
      <c r="J199" s="4">
        <f t="shared" si="21"/>
        <v>629.74087255413008</v>
      </c>
      <c r="K199" s="4">
        <f t="shared" si="22"/>
        <v>141.57206792728073</v>
      </c>
      <c r="L199" s="42">
        <f>Pressure!Q199</f>
        <v>0.15571196242154109</v>
      </c>
      <c r="M199" s="10">
        <f t="shared" si="24"/>
        <v>0.55485948763593917</v>
      </c>
      <c r="N199" s="10">
        <f t="shared" si="23"/>
        <v>2.5992852259916033</v>
      </c>
    </row>
    <row r="200" spans="3:14">
      <c r="C200" s="4">
        <f>Pressure!AB200*1000000</f>
        <v>4635554.3525829874</v>
      </c>
      <c r="D200" s="78">
        <f>Pressure!I200</f>
        <v>1.0782541057508477E-4</v>
      </c>
      <c r="E200" s="40">
        <f>Pressure!H200</f>
        <v>107.82541057508477</v>
      </c>
      <c r="F200" s="10">
        <f t="shared" si="18"/>
        <v>4.4999999999999991</v>
      </c>
      <c r="G200" s="4">
        <f t="shared" si="17"/>
        <v>196446.87114187982</v>
      </c>
      <c r="H200" s="42">
        <f t="shared" si="19"/>
        <v>7.4928432766862594</v>
      </c>
      <c r="I200" s="10">
        <f t="shared" si="20"/>
        <v>1.2604956581893596</v>
      </c>
      <c r="J200" s="4">
        <f t="shared" si="21"/>
        <v>630.03423975713031</v>
      </c>
      <c r="K200" s="4">
        <f t="shared" si="22"/>
        <v>141.6380198186076</v>
      </c>
      <c r="L200" s="42">
        <f>Pressure!Q200</f>
        <v>0.15659313815373721</v>
      </c>
      <c r="M200" s="10">
        <f t="shared" si="24"/>
        <v>0.55504162849666272</v>
      </c>
      <c r="N200" s="10">
        <f t="shared" si="23"/>
        <v>2.5992852259916033</v>
      </c>
    </row>
    <row r="201" spans="3:14">
      <c r="C201" s="4">
        <f>Pressure!AB201*1000000</f>
        <v>4637551.4809896313</v>
      </c>
      <c r="D201" s="78">
        <f>Pressure!I201</f>
        <v>1.0782541057508477E-4</v>
      </c>
      <c r="E201" s="40">
        <f>Pressure!H201</f>
        <v>107.82541057508477</v>
      </c>
      <c r="F201" s="10">
        <f t="shared" si="18"/>
        <v>4.4999999999999991</v>
      </c>
      <c r="G201" s="4">
        <f t="shared" si="17"/>
        <v>196531.50603059278</v>
      </c>
      <c r="H201" s="42">
        <f t="shared" si="19"/>
        <v>7.4953582107971455</v>
      </c>
      <c r="I201" s="10">
        <f t="shared" si="20"/>
        <v>1.2605378812251355</v>
      </c>
      <c r="J201" s="4">
        <f t="shared" si="21"/>
        <v>630.32678984828965</v>
      </c>
      <c r="K201" s="4">
        <f t="shared" si="22"/>
        <v>141.70378801499251</v>
      </c>
      <c r="L201" s="42">
        <f>Pressure!Q201</f>
        <v>0.15747419242608252</v>
      </c>
      <c r="M201" s="10">
        <f t="shared" si="24"/>
        <v>0.55522323491569148</v>
      </c>
      <c r="N201" s="10">
        <f t="shared" si="23"/>
        <v>2.5992852259916033</v>
      </c>
    </row>
    <row r="202" spans="3:14">
      <c r="C202" s="4">
        <f>Pressure!AB202*1000000</f>
        <v>4639543.02901782</v>
      </c>
      <c r="D202" s="78">
        <f>Pressure!I202</f>
        <v>1.0782541057508477E-4</v>
      </c>
      <c r="E202" s="40">
        <f>Pressure!H202</f>
        <v>107.82541057508477</v>
      </c>
      <c r="F202" s="10">
        <f t="shared" si="18"/>
        <v>4.4999999999999991</v>
      </c>
      <c r="G202" s="4">
        <f t="shared" si="17"/>
        <v>196615.90443240386</v>
      </c>
      <c r="H202" s="42">
        <f t="shared" si="19"/>
        <v>7.497865925931424</v>
      </c>
      <c r="I202" s="10">
        <f t="shared" si="20"/>
        <v>1.2605799500829842</v>
      </c>
      <c r="J202" s="4">
        <f t="shared" si="21"/>
        <v>630.618522495653</v>
      </c>
      <c r="K202" s="4">
        <f t="shared" si="22"/>
        <v>141.7693724418086</v>
      </c>
      <c r="L202" s="42">
        <f>Pressure!Q202</f>
        <v>0.15835512564578291</v>
      </c>
      <c r="M202" s="10">
        <f t="shared" si="24"/>
        <v>0.55540430693463616</v>
      </c>
      <c r="N202" s="10">
        <f t="shared" si="23"/>
        <v>2.5992852259916033</v>
      </c>
    </row>
    <row r="203" spans="3:14">
      <c r="C203" s="4">
        <f>Pressure!AB203*1000000</f>
        <v>4641528.9944084259</v>
      </c>
      <c r="D203" s="78">
        <f>Pressure!I203</f>
        <v>1.0782541057508477E-4</v>
      </c>
      <c r="E203" s="40">
        <f>Pressure!H203</f>
        <v>107.82541057508477</v>
      </c>
      <c r="F203" s="10">
        <f t="shared" si="18"/>
        <v>4.4999999999999991</v>
      </c>
      <c r="G203" s="4">
        <f t="shared" si="17"/>
        <v>196700.0662515751</v>
      </c>
      <c r="H203" s="42">
        <f t="shared" si="19"/>
        <v>7.5003664209548004</v>
      </c>
      <c r="I203" s="10">
        <f t="shared" si="20"/>
        <v>1.2606218650654402</v>
      </c>
      <c r="J203" s="4">
        <f t="shared" si="21"/>
        <v>630.90943736829115</v>
      </c>
      <c r="K203" s="4">
        <f t="shared" si="22"/>
        <v>141.83477302465968</v>
      </c>
      <c r="L203" s="42">
        <f>Pressure!Q203</f>
        <v>0.15923593821953663</v>
      </c>
      <c r="M203" s="10">
        <f t="shared" si="24"/>
        <v>0.55558484459501989</v>
      </c>
      <c r="N203" s="10">
        <f t="shared" si="23"/>
        <v>2.5992852259916033</v>
      </c>
    </row>
    <row r="204" spans="3:14">
      <c r="C204" s="4">
        <f>Pressure!AB204*1000000</f>
        <v>4643509.3749101311</v>
      </c>
      <c r="D204" s="78">
        <f>Pressure!I204</f>
        <v>1.0782541057508477E-4</v>
      </c>
      <c r="E204" s="40">
        <f>Pressure!H204</f>
        <v>107.82541057508477</v>
      </c>
      <c r="F204" s="10">
        <f t="shared" si="18"/>
        <v>4.4999999999999991</v>
      </c>
      <c r="G204" s="4">
        <f t="shared" si="17"/>
        <v>196783.99139269951</v>
      </c>
      <c r="H204" s="42">
        <f t="shared" si="19"/>
        <v>7.5028596947373689</v>
      </c>
      <c r="I204" s="10">
        <f t="shared" si="20"/>
        <v>1.2606636264736566</v>
      </c>
      <c r="J204" s="4">
        <f t="shared" si="21"/>
        <v>631.19953413641917</v>
      </c>
      <c r="K204" s="4">
        <f t="shared" si="22"/>
        <v>141.89998968940677</v>
      </c>
      <c r="L204" s="42">
        <f>Pressure!Q204</f>
        <v>0.16011663055353625</v>
      </c>
      <c r="M204" s="10">
        <f t="shared" si="24"/>
        <v>0.55576484793817282</v>
      </c>
      <c r="N204" s="10">
        <f t="shared" si="23"/>
        <v>2.5992852259916033</v>
      </c>
    </row>
    <row r="205" spans="3:14">
      <c r="C205" s="4">
        <f>Pressure!AB205*1000000</f>
        <v>4645484.1682778969</v>
      </c>
      <c r="D205" s="78">
        <f>Pressure!I205</f>
        <v>1.0782541057508477E-4</v>
      </c>
      <c r="E205" s="40">
        <f>Pressure!H205</f>
        <v>107.82541057508477</v>
      </c>
      <c r="F205" s="10">
        <f t="shared" si="18"/>
        <v>4.4999999999999991</v>
      </c>
      <c r="G205" s="4">
        <f t="shared" si="17"/>
        <v>196867.67976063618</v>
      </c>
      <c r="H205" s="42">
        <f t="shared" si="19"/>
        <v>7.5053457461517246</v>
      </c>
      <c r="I205" s="10">
        <f t="shared" si="20"/>
        <v>1.2607052346073775</v>
      </c>
      <c r="J205" s="4">
        <f t="shared" si="21"/>
        <v>631.48881247117151</v>
      </c>
      <c r="K205" s="4">
        <f t="shared" si="22"/>
        <v>141.96502236211759</v>
      </c>
      <c r="L205" s="42">
        <f>Pressure!Q205</f>
        <v>0.16099720305347082</v>
      </c>
      <c r="M205" s="10">
        <f t="shared" si="24"/>
        <v>0.55594431700524249</v>
      </c>
      <c r="N205" s="10">
        <f t="shared" si="23"/>
        <v>2.5992852259916033</v>
      </c>
    </row>
    <row r="206" spans="3:14">
      <c r="C206" s="4">
        <f>Pressure!AB206*1000000</f>
        <v>4647453.372275277</v>
      </c>
      <c r="D206" s="78">
        <f>Pressure!I206</f>
        <v>1.0782541057508477E-4</v>
      </c>
      <c r="E206" s="40">
        <f>Pressure!H206</f>
        <v>107.82541057508477</v>
      </c>
      <c r="F206" s="10">
        <f t="shared" si="18"/>
        <v>4.4999999999999991</v>
      </c>
      <c r="G206" s="4">
        <f t="shared" si="17"/>
        <v>196951.13126060832</v>
      </c>
      <c r="H206" s="42">
        <f t="shared" si="19"/>
        <v>7.5078245740758369</v>
      </c>
      <c r="I206" s="10">
        <f t="shared" si="20"/>
        <v>1.2607466897649928</v>
      </c>
      <c r="J206" s="4">
        <f t="shared" si="21"/>
        <v>631.7772720449417</v>
      </c>
      <c r="K206" s="4">
        <f t="shared" si="22"/>
        <v>142.02987096914296</v>
      </c>
      <c r="L206" s="42">
        <f>Pressure!Q206</f>
        <v>0.16187765612452798</v>
      </c>
      <c r="M206" s="10">
        <f t="shared" si="24"/>
        <v>0.55612325183728495</v>
      </c>
      <c r="N206" s="10">
        <f t="shared" si="23"/>
        <v>2.5992852259916033</v>
      </c>
    </row>
    <row r="207" spans="3:14">
      <c r="C207" s="4">
        <f>Pressure!AB207*1000000</f>
        <v>4649416.9846728798</v>
      </c>
      <c r="D207" s="78">
        <f>Pressure!I207</f>
        <v>1.0782541057508477E-4</v>
      </c>
      <c r="E207" s="40">
        <f>Pressure!H207</f>
        <v>107.82541057508477</v>
      </c>
      <c r="F207" s="10">
        <f t="shared" si="18"/>
        <v>4.4999999999999991</v>
      </c>
      <c r="G207" s="4">
        <f t="shared" si="17"/>
        <v>197034.34579813812</v>
      </c>
      <c r="H207" s="42">
        <f t="shared" si="19"/>
        <v>7.5102961773911483</v>
      </c>
      <c r="I207" s="10">
        <f t="shared" si="20"/>
        <v>1.2607879922435108</v>
      </c>
      <c r="J207" s="4">
        <f t="shared" si="21"/>
        <v>632.06491253115632</v>
      </c>
      <c r="K207" s="4">
        <f t="shared" si="22"/>
        <v>142.09453543706584</v>
      </c>
      <c r="L207" s="42">
        <f>Pressure!Q207</f>
        <v>0.16275799017139597</v>
      </c>
      <c r="M207" s="10">
        <f t="shared" si="24"/>
        <v>0.55630165247518015</v>
      </c>
      <c r="N207" s="10">
        <f t="shared" si="23"/>
        <v>2.5992852259916033</v>
      </c>
    </row>
    <row r="208" spans="3:14">
      <c r="C208" s="4">
        <f>Pressure!AB208*1000000</f>
        <v>4651375.0032480871</v>
      </c>
      <c r="D208" s="78">
        <f>Pressure!I208</f>
        <v>1.0782541057508477E-4</v>
      </c>
      <c r="E208" s="40">
        <f>Pressure!H208</f>
        <v>107.82541057508477</v>
      </c>
      <c r="F208" s="10">
        <f t="shared" si="18"/>
        <v>4.4999999999999991</v>
      </c>
      <c r="G208" s="4">
        <f t="shared" si="17"/>
        <v>197117.32327903484</v>
      </c>
      <c r="H208" s="42">
        <f t="shared" si="19"/>
        <v>7.5127605549822096</v>
      </c>
      <c r="I208" s="10">
        <f t="shared" si="20"/>
        <v>1.2608291423385583</v>
      </c>
      <c r="J208" s="4">
        <f t="shared" si="21"/>
        <v>632.3517336042346</v>
      </c>
      <c r="K208" s="4">
        <f t="shared" si="22"/>
        <v>142.15901569269246</v>
      </c>
      <c r="L208" s="42">
        <f>Pressure!Q208</f>
        <v>0.16363820559826572</v>
      </c>
      <c r="M208" s="10">
        <f t="shared" si="24"/>
        <v>0.55647951895964132</v>
      </c>
      <c r="N208" s="10">
        <f t="shared" si="23"/>
        <v>2.5992852259916033</v>
      </c>
    </row>
    <row r="209" spans="3:14">
      <c r="C209" s="4">
        <f>Pressure!AB209*1000000</f>
        <v>4653327.4257861925</v>
      </c>
      <c r="D209" s="78">
        <f>Pressure!I209</f>
        <v>1.0782541057508477E-4</v>
      </c>
      <c r="E209" s="40">
        <f>Pressure!H209</f>
        <v>107.82541057508477</v>
      </c>
      <c r="F209" s="10">
        <f t="shared" si="18"/>
        <v>4.4999999999999991</v>
      </c>
      <c r="G209" s="4">
        <f t="shared" si="17"/>
        <v>197200.06360944299</v>
      </c>
      <c r="H209" s="42">
        <f t="shared" si="19"/>
        <v>7.515217705738122</v>
      </c>
      <c r="I209" s="10">
        <f t="shared" si="20"/>
        <v>1.2608701403444087</v>
      </c>
      <c r="J209" s="4">
        <f t="shared" si="21"/>
        <v>632.63773493975407</v>
      </c>
      <c r="K209" s="4">
        <f t="shared" si="22"/>
        <v>142.22331166308936</v>
      </c>
      <c r="L209" s="42">
        <f>Pressure!Q209</f>
        <v>0.16451830280883295</v>
      </c>
      <c r="M209" s="10">
        <f t="shared" si="24"/>
        <v>0.55665685133124143</v>
      </c>
      <c r="N209" s="10">
        <f t="shared" si="23"/>
        <v>2.5992852259916033</v>
      </c>
    </row>
    <row r="210" spans="3:14">
      <c r="C210" s="4">
        <f>Pressure!AB210*1000000</f>
        <v>4655274.2500796095</v>
      </c>
      <c r="D210" s="78">
        <f>Pressure!I210</f>
        <v>1.0782541057508477E-4</v>
      </c>
      <c r="E210" s="40">
        <f>Pressure!H210</f>
        <v>107.82541057508477</v>
      </c>
      <c r="F210" s="10">
        <f t="shared" si="18"/>
        <v>4.4999999999999991</v>
      </c>
      <c r="G210" s="4">
        <f t="shared" si="17"/>
        <v>197282.56669580884</v>
      </c>
      <c r="H210" s="42">
        <f t="shared" si="19"/>
        <v>7.51766762855154</v>
      </c>
      <c r="I210" s="10">
        <f t="shared" si="20"/>
        <v>1.2609109865539725</v>
      </c>
      <c r="J210" s="4">
        <f t="shared" si="21"/>
        <v>632.92291621433583</v>
      </c>
      <c r="K210" s="4">
        <f t="shared" si="22"/>
        <v>142.28742327555773</v>
      </c>
      <c r="L210" s="42">
        <f>Pressure!Q210</f>
        <v>0.16539828220630021</v>
      </c>
      <c r="M210" s="10">
        <f t="shared" si="24"/>
        <v>0.55683364963042248</v>
      </c>
      <c r="N210" s="10">
        <f t="shared" si="23"/>
        <v>2.5992852259916033</v>
      </c>
    </row>
    <row r="211" spans="3:14">
      <c r="C211" s="4">
        <f>Pressure!AB211*1000000</f>
        <v>4657215.4739278331</v>
      </c>
      <c r="D211" s="78">
        <f>Pressure!I211</f>
        <v>1.0782541057508477E-4</v>
      </c>
      <c r="E211" s="40">
        <f>Pressure!H211</f>
        <v>107.82541057508477</v>
      </c>
      <c r="F211" s="10">
        <f t="shared" si="18"/>
        <v>4.4999999999999991</v>
      </c>
      <c r="G211" s="4">
        <f t="shared" si="17"/>
        <v>197364.83244487876</v>
      </c>
      <c r="H211" s="42">
        <f t="shared" si="19"/>
        <v>7.520110322318633</v>
      </c>
      <c r="I211" s="10">
        <f t="shared" si="20"/>
        <v>1.2609516812588006</v>
      </c>
      <c r="J211" s="4">
        <f t="shared" si="21"/>
        <v>633.20727710563835</v>
      </c>
      <c r="K211" s="4">
        <f t="shared" si="22"/>
        <v>142.35135045763192</v>
      </c>
      <c r="L211" s="42">
        <f>Pressure!Q211</f>
        <v>0.16627814419337891</v>
      </c>
      <c r="M211" s="10">
        <f t="shared" si="24"/>
        <v>0.55700991389742949</v>
      </c>
      <c r="N211" s="10">
        <f t="shared" si="23"/>
        <v>2.5992852259916033</v>
      </c>
    </row>
    <row r="212" spans="3:14">
      <c r="C212" s="4">
        <f>Pressure!AB212*1000000</f>
        <v>4659151.0951381596</v>
      </c>
      <c r="D212" s="78">
        <f>Pressure!I212</f>
        <v>1.0782541057508477E-4</v>
      </c>
      <c r="E212" s="40">
        <f>Pressure!H212</f>
        <v>107.82541057508477</v>
      </c>
      <c r="F212" s="10">
        <f t="shared" si="18"/>
        <v>4.4999999999999991</v>
      </c>
      <c r="G212" s="4">
        <f t="shared" si="17"/>
        <v>197446.8607637297</v>
      </c>
      <c r="H212" s="42">
        <f t="shared" si="19"/>
        <v>7.5225457859399958</v>
      </c>
      <c r="I212" s="10">
        <f t="shared" si="20"/>
        <v>1.2609922247491046</v>
      </c>
      <c r="J212" s="4">
        <f t="shared" si="21"/>
        <v>633.49081729246211</v>
      </c>
      <c r="K212" s="4">
        <f t="shared" si="22"/>
        <v>142.41509313710313</v>
      </c>
      <c r="L212" s="42">
        <f>Pressure!Q212</f>
        <v>0.16715788917229146</v>
      </c>
      <c r="M212" s="10">
        <f t="shared" si="24"/>
        <v>0.55718564417241212</v>
      </c>
      <c r="N212" s="10">
        <f t="shared" si="23"/>
        <v>2.5992852259916033</v>
      </c>
    </row>
    <row r="213" spans="3:14">
      <c r="C213" s="4">
        <f>Pressure!AB213*1000000</f>
        <v>4661081.1115246778</v>
      </c>
      <c r="D213" s="78">
        <f>Pressure!I213</f>
        <v>1.0782541057508477E-4</v>
      </c>
      <c r="E213" s="40">
        <f>Pressure!H213</f>
        <v>107.82541057508477</v>
      </c>
      <c r="F213" s="10">
        <f t="shared" si="18"/>
        <v>4.4999999999999991</v>
      </c>
      <c r="G213" s="4">
        <f t="shared" si="17"/>
        <v>197528.65155972645</v>
      </c>
      <c r="H213" s="42">
        <f t="shared" si="19"/>
        <v>7.5249740183193632</v>
      </c>
      <c r="I213" s="10">
        <f t="shared" si="20"/>
        <v>1.2610326173137416</v>
      </c>
      <c r="J213" s="4">
        <f t="shared" si="21"/>
        <v>633.77353645460335</v>
      </c>
      <c r="K213" s="4">
        <f t="shared" si="22"/>
        <v>142.47865124198628</v>
      </c>
      <c r="L213" s="42">
        <f>Pressure!Q213</f>
        <v>0.16803751754477317</v>
      </c>
      <c r="M213" s="10">
        <f t="shared" si="24"/>
        <v>0.55736084049530576</v>
      </c>
      <c r="N213" s="10">
        <f t="shared" si="23"/>
        <v>2.5992852259916033</v>
      </c>
    </row>
    <row r="214" spans="3:14">
      <c r="C214" s="4">
        <f>Pressure!AB214*1000000</f>
        <v>4663005.5209087245</v>
      </c>
      <c r="D214" s="78">
        <f>Pressure!I214</f>
        <v>1.0782541057508477E-4</v>
      </c>
      <c r="E214" s="40">
        <f>Pressure!H214</f>
        <v>107.82541057508477</v>
      </c>
      <c r="F214" s="10">
        <f t="shared" si="18"/>
        <v>4.4999999999999991</v>
      </c>
      <c r="G214" s="4">
        <f t="shared" si="17"/>
        <v>197610.20474054106</v>
      </c>
      <c r="H214" s="42">
        <f t="shared" si="19"/>
        <v>7.5273950183642144</v>
      </c>
      <c r="I214" s="10">
        <f t="shared" si="20"/>
        <v>1.2610728592402289</v>
      </c>
      <c r="J214" s="4">
        <f t="shared" si="21"/>
        <v>634.0554342729198</v>
      </c>
      <c r="K214" s="4">
        <f t="shared" si="22"/>
        <v>142.54202470053499</v>
      </c>
      <c r="L214" s="42">
        <f>Pressure!Q214</f>
        <v>0.16891702971207442</v>
      </c>
      <c r="M214" s="10">
        <f t="shared" si="24"/>
        <v>0.55753550290594167</v>
      </c>
      <c r="N214" s="10">
        <f t="shared" si="23"/>
        <v>2.5992852259916033</v>
      </c>
    </row>
    <row r="215" spans="3:14">
      <c r="C215" s="4">
        <f>Pressure!AB215*1000000</f>
        <v>4664924.3211195301</v>
      </c>
      <c r="D215" s="78">
        <f>Pressure!I215</f>
        <v>1.0782541057508477E-4</v>
      </c>
      <c r="E215" s="40">
        <f>Pressure!H215</f>
        <v>107.82541057508477</v>
      </c>
      <c r="F215" s="10">
        <f t="shared" si="18"/>
        <v>4.4999999999999991</v>
      </c>
      <c r="G215" s="4">
        <f t="shared" si="17"/>
        <v>197691.52021417994</v>
      </c>
      <c r="H215" s="42">
        <f t="shared" si="19"/>
        <v>7.5298087849865869</v>
      </c>
      <c r="I215" s="10">
        <f t="shared" si="20"/>
        <v>1.2611129508147623</v>
      </c>
      <c r="J215" s="4">
        <f t="shared" si="21"/>
        <v>634.33651042942529</v>
      </c>
      <c r="K215" s="4">
        <f t="shared" si="22"/>
        <v>142.60521344126283</v>
      </c>
      <c r="L215" s="42">
        <f>Pressure!Q215</f>
        <v>0.16979642607496262</v>
      </c>
      <c r="M215" s="10">
        <f t="shared" si="24"/>
        <v>0.55770963144396413</v>
      </c>
      <c r="N215" s="10">
        <f t="shared" si="23"/>
        <v>2.5992852259916033</v>
      </c>
    </row>
    <row r="216" spans="3:14">
      <c r="C216" s="4">
        <f>Pressure!AB216*1000000</f>
        <v>4666837.5099932021</v>
      </c>
      <c r="D216" s="78">
        <f>Pressure!I216</f>
        <v>1.0782541057508477E-4</v>
      </c>
      <c r="E216" s="40">
        <f>Pressure!H216</f>
        <v>107.82541057508477</v>
      </c>
      <c r="F216" s="10">
        <f t="shared" si="18"/>
        <v>4.4999999999999991</v>
      </c>
      <c r="G216" s="4">
        <f t="shared" si="17"/>
        <v>197772.59788894109</v>
      </c>
      <c r="H216" s="42">
        <f t="shared" si="19"/>
        <v>7.5322153171017687</v>
      </c>
      <c r="I216" s="10">
        <f t="shared" si="20"/>
        <v>1.2611528923222002</v>
      </c>
      <c r="J216" s="4">
        <f t="shared" si="21"/>
        <v>634.61676460714159</v>
      </c>
      <c r="K216" s="4">
        <f t="shared" si="22"/>
        <v>142.66821739290984</v>
      </c>
      <c r="L216" s="42">
        <f>Pressure!Q216</f>
        <v>0.17067570703372426</v>
      </c>
      <c r="M216" s="10">
        <f t="shared" si="24"/>
        <v>0.55788322614893515</v>
      </c>
      <c r="N216" s="10">
        <f t="shared" si="23"/>
        <v>2.5992852259916033</v>
      </c>
    </row>
    <row r="217" spans="3:14">
      <c r="C217" s="4">
        <f>Pressure!AB217*1000000</f>
        <v>4668745.0853728168</v>
      </c>
      <c r="D217" s="78">
        <f>Pressure!I217</f>
        <v>1.0782541057508477E-4</v>
      </c>
      <c r="E217" s="40">
        <f>Pressure!H217</f>
        <v>107.82541057508477</v>
      </c>
      <c r="F217" s="10">
        <f t="shared" si="18"/>
        <v>4.4999999999999991</v>
      </c>
      <c r="G217" s="4">
        <f t="shared" si="17"/>
        <v>197853.43767341773</v>
      </c>
      <c r="H217" s="42">
        <f t="shared" si="19"/>
        <v>7.5346146136284604</v>
      </c>
      <c r="I217" s="10">
        <f t="shared" si="20"/>
        <v>1.2611926840460703</v>
      </c>
      <c r="J217" s="4">
        <f t="shared" si="21"/>
        <v>634.89619649011058</v>
      </c>
      <c r="K217" s="4">
        <f t="shared" si="22"/>
        <v>142.73103648444553</v>
      </c>
      <c r="L217" s="42">
        <f>Pressure!Q217</f>
        <v>0.17155487298816685</v>
      </c>
      <c r="M217" s="10">
        <f t="shared" si="24"/>
        <v>0.55805628706015575</v>
      </c>
      <c r="N217" s="10">
        <f t="shared" si="23"/>
        <v>2.5992852259916033</v>
      </c>
    </row>
    <row r="218" spans="3:14">
      <c r="C218" s="4">
        <f>Pressure!AB218*1000000</f>
        <v>4670647.0451091714</v>
      </c>
      <c r="D218" s="78">
        <f>Pressure!I218</f>
        <v>1.0782541057508477E-4</v>
      </c>
      <c r="E218" s="40">
        <f>Pressure!H218</f>
        <v>107.82541057508477</v>
      </c>
      <c r="F218" s="10">
        <f t="shared" si="18"/>
        <v>4.4999999999999991</v>
      </c>
      <c r="G218" s="4">
        <f t="shared" si="17"/>
        <v>197934.03947653034</v>
      </c>
      <c r="H218" s="42">
        <f t="shared" si="19"/>
        <v>7.5370066734896879</v>
      </c>
      <c r="I218" s="10">
        <f t="shared" si="20"/>
        <v>1.2612323262685918</v>
      </c>
      <c r="J218" s="4">
        <f t="shared" si="21"/>
        <v>635.17480576350579</v>
      </c>
      <c r="K218" s="4">
        <f t="shared" si="22"/>
        <v>142.7936706450937</v>
      </c>
      <c r="L218" s="42">
        <f>Pressure!Q218</f>
        <v>0.17243392433762111</v>
      </c>
      <c r="M218" s="10">
        <f t="shared" si="24"/>
        <v>0.55822881421688486</v>
      </c>
      <c r="N218" s="10">
        <f t="shared" si="23"/>
        <v>2.5992852259916033</v>
      </c>
    </row>
    <row r="219" spans="3:14">
      <c r="C219" s="4">
        <f>Pressure!AB219*1000000</f>
        <v>4672543.3870604271</v>
      </c>
      <c r="D219" s="78">
        <f>Pressure!I219</f>
        <v>1.0782541057508477E-4</v>
      </c>
      <c r="E219" s="40">
        <f>Pressure!H219</f>
        <v>107.82541057508477</v>
      </c>
      <c r="F219" s="10">
        <f t="shared" si="18"/>
        <v>4.4999999999999991</v>
      </c>
      <c r="G219" s="4">
        <f t="shared" si="17"/>
        <v>198014.40320751144</v>
      </c>
      <c r="H219" s="42">
        <f t="shared" si="19"/>
        <v>7.5393914956123957</v>
      </c>
      <c r="I219" s="10">
        <f t="shared" si="20"/>
        <v>1.2612718192706711</v>
      </c>
      <c r="J219" s="4">
        <f t="shared" si="21"/>
        <v>635.45259211357893</v>
      </c>
      <c r="K219" s="4">
        <f t="shared" si="22"/>
        <v>142.8561198043206</v>
      </c>
      <c r="L219" s="42">
        <f>Pressure!Q219</f>
        <v>0.17331286148094283</v>
      </c>
      <c r="M219" s="10">
        <f t="shared" si="24"/>
        <v>0.55840080765819244</v>
      </c>
      <c r="N219" s="10">
        <f t="shared" si="23"/>
        <v>2.5992852259916033</v>
      </c>
    </row>
    <row r="220" spans="3:14">
      <c r="C220" s="4">
        <f>Pressure!AB220*1000000</f>
        <v>4674434.1090909354</v>
      </c>
      <c r="D220" s="78">
        <f>Pressure!I220</f>
        <v>1.0782541057508477E-4</v>
      </c>
      <c r="E220" s="40">
        <f>Pressure!H220</f>
        <v>107.82541057508477</v>
      </c>
      <c r="F220" s="10">
        <f t="shared" si="18"/>
        <v>4.4999999999999991</v>
      </c>
      <c r="G220" s="4">
        <f t="shared" ref="G220:G283" si="25">IF(C220/(1+(k-1)/2*N220^2)^(k/(k-1))&lt;patm*1000000,patm*1000000,C220/(1+(k-1)/2*N220^2)^(k/(k-1)))</f>
        <v>198094.52877585593</v>
      </c>
      <c r="H220" s="42">
        <f t="shared" si="19"/>
        <v>7.5417690789259337</v>
      </c>
      <c r="I220" s="10">
        <f t="shared" si="20"/>
        <v>1.2613111633318836</v>
      </c>
      <c r="J220" s="4">
        <f t="shared" si="21"/>
        <v>635.72955522748885</v>
      </c>
      <c r="K220" s="4">
        <f t="shared" si="22"/>
        <v>142.91838389179642</v>
      </c>
      <c r="L220" s="42">
        <f>Pressure!Q220</f>
        <v>0.17419168481651487</v>
      </c>
      <c r="M220" s="10">
        <f t="shared" si="24"/>
        <v>0.55857226742295485</v>
      </c>
      <c r="N220" s="10">
        <f t="shared" si="23"/>
        <v>2.5992852259916033</v>
      </c>
    </row>
    <row r="221" spans="3:14">
      <c r="C221" s="4">
        <f>Pressure!AB221*1000000</f>
        <v>4676319.2090737605</v>
      </c>
      <c r="D221" s="78">
        <f>Pressure!I221</f>
        <v>1.0782541057508477E-4</v>
      </c>
      <c r="E221" s="40">
        <f>Pressure!H221</f>
        <v>107.82541057508477</v>
      </c>
      <c r="F221" s="10">
        <f t="shared" ref="F221:F284" si="26">aexit/E221</f>
        <v>4.4999999999999991</v>
      </c>
      <c r="G221" s="4">
        <f t="shared" si="25"/>
        <v>198174.41609142785</v>
      </c>
      <c r="H221" s="42">
        <f t="shared" ref="H221:H284" si="27">1/(((k+1)/2)^(1/(k-1))*(patm*1000000/C221)^(1/k)*SQRT((k+1)/(k-1)*(1-(patm*1000000/C221)^((k-1)/k))))</f>
        <v>7.5441394223652578</v>
      </c>
      <c r="I221" s="10">
        <f t="shared" ref="I221:I284" si="28">etanoz*SQRT(2*k^2/(k-1)*(2/(k+1))^((k+1)/(k-1))*(1-(G221/C221)^((k-1)/k)))+(G221-patm*1000000)/C221*(aexit/E221)</f>
        <v>1.2613503587305315</v>
      </c>
      <c r="J221" s="4">
        <f t="shared" ref="J221:J284" si="29">I221*D221*C221</f>
        <v>636.00569479367061</v>
      </c>
      <c r="K221" s="4">
        <f t="shared" ref="K221:K284" si="30">J221/4.4482</f>
        <v>142.98046283747823</v>
      </c>
      <c r="L221" s="42">
        <f>Pressure!Q221</f>
        <v>0.17507039474224928</v>
      </c>
      <c r="M221" s="10">
        <f t="shared" si="24"/>
        <v>0.55874319354996294</v>
      </c>
      <c r="N221" s="10">
        <f t="shared" si="23"/>
        <v>2.5992852259916033</v>
      </c>
    </row>
    <row r="222" spans="3:14">
      <c r="C222" s="4">
        <f>Pressure!AB222*1000000</f>
        <v>4678198.6848880509</v>
      </c>
      <c r="D222" s="78">
        <f>Pressure!I222</f>
        <v>1.0782541057508477E-4</v>
      </c>
      <c r="E222" s="40">
        <f>Pressure!H222</f>
        <v>107.82541057508477</v>
      </c>
      <c r="F222" s="10">
        <f t="shared" si="26"/>
        <v>4.4999999999999991</v>
      </c>
      <c r="G222" s="4">
        <f t="shared" si="25"/>
        <v>198254.06506434915</v>
      </c>
      <c r="H222" s="42">
        <f t="shared" si="27"/>
        <v>7.5465025248676314</v>
      </c>
      <c r="I222" s="10">
        <f t="shared" si="28"/>
        <v>1.2613894057435928</v>
      </c>
      <c r="J222" s="4">
        <f t="shared" si="29"/>
        <v>636.2810105014504</v>
      </c>
      <c r="K222" s="4">
        <f t="shared" si="30"/>
        <v>143.04235657152341</v>
      </c>
      <c r="L222" s="42">
        <f>Pressure!Q222</f>
        <v>0.17594899165558917</v>
      </c>
      <c r="M222" s="10">
        <f t="shared" si="24"/>
        <v>0.5589135860778327</v>
      </c>
      <c r="N222" s="10">
        <f t="shared" ref="N222:N285" si="31">N221-1/834*(me-mef)</f>
        <v>2.5992852259916033</v>
      </c>
    </row>
    <row r="223" spans="3:14">
      <c r="C223" s="4">
        <f>Pressure!AB223*1000000</f>
        <v>4680072.5344206523</v>
      </c>
      <c r="D223" s="78">
        <f>Pressure!I223</f>
        <v>1.0782541057508477E-4</v>
      </c>
      <c r="E223" s="40">
        <f>Pressure!H223</f>
        <v>107.82541057508477</v>
      </c>
      <c r="F223" s="10">
        <f t="shared" si="26"/>
        <v>4.4999999999999991</v>
      </c>
      <c r="G223" s="4">
        <f t="shared" si="25"/>
        <v>198333.475605068</v>
      </c>
      <c r="H223" s="42">
        <f t="shared" si="27"/>
        <v>7.5488583853746363</v>
      </c>
      <c r="I223" s="10">
        <f t="shared" si="28"/>
        <v>1.2614283046467614</v>
      </c>
      <c r="J223" s="4">
        <f t="shared" si="29"/>
        <v>636.55550204128212</v>
      </c>
      <c r="K223" s="4">
        <f t="shared" si="30"/>
        <v>143.1040650243429</v>
      </c>
      <c r="L223" s="42">
        <f>Pressure!Q223</f>
        <v>0.1768274759535107</v>
      </c>
      <c r="M223" s="10">
        <f t="shared" si="24"/>
        <v>0.55908344504499785</v>
      </c>
      <c r="N223" s="10">
        <f t="shared" si="31"/>
        <v>2.5992852259916033</v>
      </c>
    </row>
    <row r="224" spans="3:14">
      <c r="C224" s="4">
        <f>Pressure!AB224*1000000</f>
        <v>4681940.7555655558</v>
      </c>
      <c r="D224" s="78">
        <f>Pressure!I224</f>
        <v>1.0782541057508477E-4</v>
      </c>
      <c r="E224" s="40">
        <f>Pressure!H224</f>
        <v>107.82541057508477</v>
      </c>
      <c r="F224" s="10">
        <f t="shared" si="26"/>
        <v>4.4999999999999991</v>
      </c>
      <c r="G224" s="4">
        <f t="shared" si="25"/>
        <v>198412.64762433531</v>
      </c>
      <c r="H224" s="42">
        <f t="shared" si="27"/>
        <v>7.5512070028315064</v>
      </c>
      <c r="I224" s="10">
        <f t="shared" si="28"/>
        <v>1.2614670557144392</v>
      </c>
      <c r="J224" s="4">
        <f t="shared" si="29"/>
        <v>636.82916910466622</v>
      </c>
      <c r="K224" s="4">
        <f t="shared" si="30"/>
        <v>143.16558812658295</v>
      </c>
      <c r="L224" s="42">
        <f>Pressure!Q224</f>
        <v>0.17770584803252515</v>
      </c>
      <c r="M224" s="10">
        <f t="shared" si="24"/>
        <v>0.55925277048979916</v>
      </c>
      <c r="N224" s="10">
        <f t="shared" si="31"/>
        <v>2.5992852259916033</v>
      </c>
    </row>
    <row r="225" spans="3:14">
      <c r="C225" s="4">
        <f>Pressure!AB225*1000000</f>
        <v>4683803.346223658</v>
      </c>
      <c r="D225" s="78">
        <f>Pressure!I225</f>
        <v>1.0782541057508477E-4</v>
      </c>
      <c r="E225" s="40">
        <f>Pressure!H225</f>
        <v>107.82541057508477</v>
      </c>
      <c r="F225" s="10">
        <f t="shared" si="26"/>
        <v>4.4999999999999991</v>
      </c>
      <c r="G225" s="4">
        <f t="shared" si="25"/>
        <v>198491.5810331947</v>
      </c>
      <c r="H225" s="42">
        <f t="shared" si="27"/>
        <v>7.5535483761868107</v>
      </c>
      <c r="I225" s="10">
        <f t="shared" si="28"/>
        <v>1.2615056592197367</v>
      </c>
      <c r="J225" s="4">
        <f t="shared" si="29"/>
        <v>637.1020113841148</v>
      </c>
      <c r="K225" s="4">
        <f t="shared" si="30"/>
        <v>143.22692580911712</v>
      </c>
      <c r="L225" s="42">
        <f>Pressure!Q225</f>
        <v>0.17858410828868085</v>
      </c>
      <c r="M225" s="10">
        <f t="shared" si="24"/>
        <v>0.55942156245040486</v>
      </c>
      <c r="N225" s="10">
        <f t="shared" si="31"/>
        <v>2.5992852259916033</v>
      </c>
    </row>
    <row r="226" spans="3:14">
      <c r="C226" s="4">
        <f>Pressure!AB226*1000000</f>
        <v>4685660.3043036573</v>
      </c>
      <c r="D226" s="78">
        <f>Pressure!I226</f>
        <v>1.0782541057508477E-4</v>
      </c>
      <c r="E226" s="40">
        <f>Pressure!H226</f>
        <v>107.82541057508477</v>
      </c>
      <c r="F226" s="10">
        <f t="shared" si="26"/>
        <v>4.4999999999999991</v>
      </c>
      <c r="G226" s="4">
        <f t="shared" si="25"/>
        <v>198570.27574302032</v>
      </c>
      <c r="H226" s="42">
        <f t="shared" si="27"/>
        <v>7.5558825043935913</v>
      </c>
      <c r="I226" s="10">
        <f t="shared" si="28"/>
        <v>1.2615441154344968</v>
      </c>
      <c r="J226" s="4">
        <f t="shared" si="29"/>
        <v>637.37402857328289</v>
      </c>
      <c r="K226" s="4">
        <f t="shared" si="30"/>
        <v>143.28807800307607</v>
      </c>
      <c r="L226" s="42">
        <f>Pressure!Q226</f>
        <v>0.17946225711756508</v>
      </c>
      <c r="M226" s="10">
        <f t="shared" si="24"/>
        <v>0.5595898209648027</v>
      </c>
      <c r="N226" s="10">
        <f t="shared" si="31"/>
        <v>2.5992852259916033</v>
      </c>
    </row>
    <row r="227" spans="3:14">
      <c r="C227" s="4">
        <f>Pressure!AB227*1000000</f>
        <v>4687511.6277208105</v>
      </c>
      <c r="D227" s="78">
        <f>Pressure!I227</f>
        <v>1.0782541057508477E-4</v>
      </c>
      <c r="E227" s="40">
        <f>Pressure!H227</f>
        <v>107.82541057508477</v>
      </c>
      <c r="F227" s="10">
        <f t="shared" si="26"/>
        <v>4.4999999999999991</v>
      </c>
      <c r="G227" s="4">
        <f t="shared" si="25"/>
        <v>198648.73166546438</v>
      </c>
      <c r="H227" s="42">
        <f t="shared" si="27"/>
        <v>7.5582093864078077</v>
      </c>
      <c r="I227" s="10">
        <f t="shared" si="28"/>
        <v>1.2615824246292733</v>
      </c>
      <c r="J227" s="4">
        <f t="shared" si="29"/>
        <v>637.64522036678591</v>
      </c>
      <c r="K227" s="4">
        <f t="shared" si="30"/>
        <v>143.34904463980621</v>
      </c>
      <c r="L227" s="42">
        <f>Pressure!Q227</f>
        <v>0.18034029491430614</v>
      </c>
      <c r="M227" s="10">
        <f t="shared" si="24"/>
        <v>0.55975754607088968</v>
      </c>
      <c r="N227" s="10">
        <f t="shared" si="31"/>
        <v>2.5992852259916033</v>
      </c>
    </row>
    <row r="228" spans="3:14">
      <c r="C228" s="4">
        <f>Pressure!AB228*1000000</f>
        <v>4689357.3143979749</v>
      </c>
      <c r="D228" s="78">
        <f>Pressure!I228</f>
        <v>1.0782541057508477E-4</v>
      </c>
      <c r="E228" s="40">
        <f>Pressure!H228</f>
        <v>107.82541057508477</v>
      </c>
      <c r="F228" s="10">
        <f t="shared" si="26"/>
        <v>4.4999999999999991</v>
      </c>
      <c r="G228" s="4">
        <f t="shared" si="25"/>
        <v>198726.94871250109</v>
      </c>
      <c r="H228" s="42">
        <f t="shared" si="27"/>
        <v>7.5605290211896499</v>
      </c>
      <c r="I228" s="10">
        <f t="shared" si="28"/>
        <v>1.261620587073357</v>
      </c>
      <c r="J228" s="4">
        <f t="shared" si="29"/>
        <v>637.91558646035276</v>
      </c>
      <c r="K228" s="4">
        <f t="shared" si="30"/>
        <v>143.40982565090437</v>
      </c>
      <c r="L228" s="42">
        <f>Pressure!Q228</f>
        <v>0.18121822207357524</v>
      </c>
      <c r="M228" s="10">
        <f t="shared" si="24"/>
        <v>0.55992473780637453</v>
      </c>
      <c r="N228" s="10">
        <f t="shared" si="31"/>
        <v>2.5992852259916033</v>
      </c>
    </row>
    <row r="229" spans="3:14">
      <c r="C229" s="4">
        <f>Pressure!AB229*1000000</f>
        <v>4691197.3622646267</v>
      </c>
      <c r="D229" s="78">
        <f>Pressure!I229</f>
        <v>1.0782541057508477E-4</v>
      </c>
      <c r="E229" s="40">
        <f>Pressure!H229</f>
        <v>107.82541057508477</v>
      </c>
      <c r="F229" s="10">
        <f t="shared" si="26"/>
        <v>4.4999999999999991</v>
      </c>
      <c r="G229" s="4">
        <f t="shared" si="25"/>
        <v>198804.9267963852</v>
      </c>
      <c r="H229" s="42">
        <f t="shared" si="27"/>
        <v>7.5628414077022992</v>
      </c>
      <c r="I229" s="10">
        <f t="shared" si="28"/>
        <v>1.2616586030347616</v>
      </c>
      <c r="J229" s="4">
        <f t="shared" si="29"/>
        <v>638.1851265506823</v>
      </c>
      <c r="K229" s="4">
        <f t="shared" si="30"/>
        <v>143.47042096818541</v>
      </c>
      <c r="L229" s="42">
        <f>Pressure!Q229</f>
        <v>0.18209603898958848</v>
      </c>
      <c r="M229" s="10">
        <f t="shared" si="24"/>
        <v>0.56009139620882242</v>
      </c>
      <c r="N229" s="10">
        <f t="shared" si="31"/>
        <v>2.5992852259916033</v>
      </c>
    </row>
    <row r="230" spans="3:14">
      <c r="C230" s="4">
        <f>Pressure!AB230*1000000</f>
        <v>4693031.769258081</v>
      </c>
      <c r="D230" s="78">
        <f>Pressure!I230</f>
        <v>1.0782541057508477E-4</v>
      </c>
      <c r="E230" s="40">
        <f>Pressure!H230</f>
        <v>107.82541057508477</v>
      </c>
      <c r="F230" s="10">
        <f t="shared" si="26"/>
        <v>4.4999999999999991</v>
      </c>
      <c r="G230" s="4">
        <f t="shared" si="25"/>
        <v>198882.66582970362</v>
      </c>
      <c r="H230" s="42">
        <f t="shared" si="27"/>
        <v>7.5651465449134703</v>
      </c>
      <c r="I230" s="10">
        <f t="shared" si="28"/>
        <v>1.261696472780252</v>
      </c>
      <c r="J230" s="4">
        <f t="shared" si="29"/>
        <v>638.45384033562129</v>
      </c>
      <c r="K230" s="4">
        <f t="shared" si="30"/>
        <v>143.53083052372224</v>
      </c>
      <c r="L230" s="42">
        <f>Pressure!Q230</f>
        <v>0.1829737460561088</v>
      </c>
      <c r="M230" s="10">
        <f t="shared" si="24"/>
        <v>0.5602575213156562</v>
      </c>
      <c r="N230" s="10">
        <f t="shared" si="31"/>
        <v>2.5992852259916033</v>
      </c>
    </row>
    <row r="231" spans="3:14">
      <c r="C231" s="4">
        <f>Pressure!AB231*1000000</f>
        <v>4694860.5333223771</v>
      </c>
      <c r="D231" s="78">
        <f>Pressure!I231</f>
        <v>1.0782541057508477E-4</v>
      </c>
      <c r="E231" s="40">
        <f>Pressure!H231</f>
        <v>107.82541057508477</v>
      </c>
      <c r="F231" s="10">
        <f t="shared" si="26"/>
        <v>4.4999999999999991</v>
      </c>
      <c r="G231" s="4">
        <f t="shared" si="25"/>
        <v>198960.16572532832</v>
      </c>
      <c r="H231" s="42">
        <f t="shared" si="27"/>
        <v>7.5674444317940157</v>
      </c>
      <c r="I231" s="10">
        <f t="shared" si="28"/>
        <v>1.2617341965753273</v>
      </c>
      <c r="J231" s="4">
        <f t="shared" si="29"/>
        <v>638.72172751400126</v>
      </c>
      <c r="K231" s="4">
        <f t="shared" si="30"/>
        <v>143.59105424980919</v>
      </c>
      <c r="L231" s="42">
        <f>Pressure!Q231</f>
        <v>0.1838513436664479</v>
      </c>
      <c r="M231" s="10">
        <f t="shared" si="24"/>
        <v>0.56042311316415117</v>
      </c>
      <c r="N231" s="10">
        <f t="shared" si="31"/>
        <v>2.5992852259916033</v>
      </c>
    </row>
    <row r="232" spans="3:14">
      <c r="C232" s="4">
        <f>Pressure!AB232*1000000</f>
        <v>4696683.6524086948</v>
      </c>
      <c r="D232" s="78">
        <f>Pressure!I232</f>
        <v>1.0782541057508477E-4</v>
      </c>
      <c r="E232" s="40">
        <f>Pressure!H232</f>
        <v>107.82541057508477</v>
      </c>
      <c r="F232" s="10">
        <f t="shared" si="26"/>
        <v>4.4999999999999991</v>
      </c>
      <c r="G232" s="4">
        <f t="shared" si="25"/>
        <v>199037.4263964337</v>
      </c>
      <c r="H232" s="42">
        <f t="shared" si="27"/>
        <v>7.5697350673184518</v>
      </c>
      <c r="I232" s="10">
        <f t="shared" si="28"/>
        <v>1.2617717746842334</v>
      </c>
      <c r="J232" s="4">
        <f t="shared" si="29"/>
        <v>638.98878778570065</v>
      </c>
      <c r="K232" s="4">
        <f t="shared" si="30"/>
        <v>143.65109207897592</v>
      </c>
      <c r="L232" s="42">
        <f>Pressure!Q232</f>
        <v>0.18472883221346817</v>
      </c>
      <c r="M232" s="10">
        <f t="shared" ref="M232:M295" si="32">(J232+J231)/2*(L232-L231)</f>
        <v>0.56058817179142928</v>
      </c>
      <c r="N232" s="10">
        <f t="shared" si="31"/>
        <v>2.5992852259916033</v>
      </c>
    </row>
    <row r="233" spans="3:14">
      <c r="C233" s="4">
        <f>Pressure!AB233*1000000</f>
        <v>4698501.1244757632</v>
      </c>
      <c r="D233" s="78">
        <f>Pressure!I233</f>
        <v>1.0782541057508477E-4</v>
      </c>
      <c r="E233" s="40">
        <f>Pressure!H233</f>
        <v>107.82541057508477</v>
      </c>
      <c r="F233" s="10">
        <f t="shared" si="26"/>
        <v>4.4999999999999991</v>
      </c>
      <c r="G233" s="4">
        <f t="shared" si="25"/>
        <v>199114.44775651427</v>
      </c>
      <c r="H233" s="42">
        <f t="shared" si="27"/>
        <v>7.5720184504654808</v>
      </c>
      <c r="I233" s="10">
        <f t="shared" si="28"/>
        <v>1.2618092073699763</v>
      </c>
      <c r="J233" s="4">
        <f t="shared" si="29"/>
        <v>639.2550208517024</v>
      </c>
      <c r="K233" s="4">
        <f t="shared" si="30"/>
        <v>143.71094394400035</v>
      </c>
      <c r="L233" s="42">
        <f>Pressure!Q233</f>
        <v>0.18560621208958464</v>
      </c>
      <c r="M233" s="10">
        <f t="shared" si="32"/>
        <v>0.56075269723446386</v>
      </c>
      <c r="N233" s="10">
        <f t="shared" si="31"/>
        <v>2.5992852259916033</v>
      </c>
    </row>
    <row r="234" spans="3:14">
      <c r="C234" s="4">
        <f>Pressure!AB234*1000000</f>
        <v>4700312.9474886935</v>
      </c>
      <c r="D234" s="78">
        <f>Pressure!I234</f>
        <v>1.0782541057508477E-4</v>
      </c>
      <c r="E234" s="40">
        <f>Pressure!H234</f>
        <v>107.82541057508477</v>
      </c>
      <c r="F234" s="10">
        <f t="shared" si="26"/>
        <v>4.4999999999999991</v>
      </c>
      <c r="G234" s="4">
        <f t="shared" si="25"/>
        <v>199191.22971933492</v>
      </c>
      <c r="H234" s="42">
        <f t="shared" si="27"/>
        <v>7.5742945802165114</v>
      </c>
      <c r="I234" s="10">
        <f t="shared" si="28"/>
        <v>1.2618464948943029</v>
      </c>
      <c r="J234" s="4">
        <f t="shared" si="29"/>
        <v>639.52042641392575</v>
      </c>
      <c r="K234" s="4">
        <f t="shared" si="30"/>
        <v>143.77060977787099</v>
      </c>
      <c r="L234" s="42">
        <f>Pressure!Q234</f>
        <v>0.18648348368676693</v>
      </c>
      <c r="M234" s="10">
        <f t="shared" si="32"/>
        <v>0.56091668953010654</v>
      </c>
      <c r="N234" s="10">
        <f t="shared" si="31"/>
        <v>2.5992852259916033</v>
      </c>
    </row>
    <row r="235" spans="3:14">
      <c r="C235" s="4">
        <f>Pressure!AB235*1000000</f>
        <v>4702119.119419829</v>
      </c>
      <c r="D235" s="78">
        <f>Pressure!I235</f>
        <v>1.0782541057508477E-4</v>
      </c>
      <c r="E235" s="40">
        <f>Pressure!H235</f>
        <v>107.82541057508477</v>
      </c>
      <c r="F235" s="10">
        <f t="shared" si="26"/>
        <v>4.4999999999999991</v>
      </c>
      <c r="G235" s="4">
        <f t="shared" si="25"/>
        <v>199267.77219896697</v>
      </c>
      <c r="H235" s="42">
        <f t="shared" si="27"/>
        <v>7.5765634555567534</v>
      </c>
      <c r="I235" s="10">
        <f t="shared" si="28"/>
        <v>1.2618836375177227</v>
      </c>
      <c r="J235" s="4">
        <f t="shared" si="29"/>
        <v>639.78500417534815</v>
      </c>
      <c r="K235" s="4">
        <f t="shared" si="30"/>
        <v>143.83008951381416</v>
      </c>
      <c r="L235" s="42">
        <f>Pressure!Q235</f>
        <v>0.18736064739654112</v>
      </c>
      <c r="M235" s="10">
        <f t="shared" si="32"/>
        <v>0.56108014871498257</v>
      </c>
      <c r="N235" s="10">
        <f t="shared" si="31"/>
        <v>2.5992852259916033</v>
      </c>
    </row>
    <row r="236" spans="3:14">
      <c r="C236" s="4">
        <f>Pressure!AB236*1000000</f>
        <v>4703919.6382496329</v>
      </c>
      <c r="D236" s="78">
        <f>Pressure!I236</f>
        <v>1.0782541057508477E-4</v>
      </c>
      <c r="E236" s="40">
        <f>Pressure!H236</f>
        <v>107.82541057508477</v>
      </c>
      <c r="F236" s="10">
        <f t="shared" si="26"/>
        <v>4.4999999999999991</v>
      </c>
      <c r="G236" s="4">
        <f t="shared" si="25"/>
        <v>199344.07510982594</v>
      </c>
      <c r="H236" s="42">
        <f t="shared" si="27"/>
        <v>7.5788250754763089</v>
      </c>
      <c r="I236" s="10">
        <f t="shared" si="28"/>
        <v>1.2619206354995316</v>
      </c>
      <c r="J236" s="4">
        <f t="shared" si="29"/>
        <v>640.04875384013724</v>
      </c>
      <c r="K236" s="4">
        <f t="shared" si="30"/>
        <v>143.88938308532377</v>
      </c>
      <c r="L236" s="42">
        <f>Pressure!Q236</f>
        <v>0.18823770360999173</v>
      </c>
      <c r="M236" s="10">
        <f t="shared" si="32"/>
        <v>0.56124307482566005</v>
      </c>
      <c r="N236" s="10">
        <f t="shared" si="31"/>
        <v>2.5992852259916033</v>
      </c>
    </row>
    <row r="237" spans="3:14">
      <c r="C237" s="4">
        <f>Pressure!AB237*1000000</f>
        <v>4705714.5019646995</v>
      </c>
      <c r="D237" s="78">
        <f>Pressure!I237</f>
        <v>1.0782541057508477E-4</v>
      </c>
      <c r="E237" s="40">
        <f>Pressure!H237</f>
        <v>107.82541057508477</v>
      </c>
      <c r="F237" s="10">
        <f t="shared" si="26"/>
        <v>4.4999999999999991</v>
      </c>
      <c r="G237" s="4">
        <f t="shared" si="25"/>
        <v>199420.13836658711</v>
      </c>
      <c r="H237" s="42">
        <f t="shared" si="27"/>
        <v>7.5810794389677056</v>
      </c>
      <c r="I237" s="10">
        <f t="shared" si="28"/>
        <v>1.2619574890977741</v>
      </c>
      <c r="J237" s="4">
        <f t="shared" si="29"/>
        <v>640.31167511335855</v>
      </c>
      <c r="K237" s="4">
        <f t="shared" si="30"/>
        <v>143.94849042609562</v>
      </c>
      <c r="L237" s="42">
        <f>Pressure!Q237</f>
        <v>0.18911465271776351</v>
      </c>
      <c r="M237" s="10">
        <f t="shared" si="32"/>
        <v>0.56140546789853052</v>
      </c>
      <c r="N237" s="10">
        <f t="shared" si="31"/>
        <v>2.5992852259916033</v>
      </c>
    </row>
    <row r="238" spans="3:14">
      <c r="C238" s="4">
        <f>Pressure!AB238*1000000</f>
        <v>4707503.7085588612</v>
      </c>
      <c r="D238" s="78">
        <f>Pressure!I238</f>
        <v>1.0782541057508477E-4</v>
      </c>
      <c r="E238" s="40">
        <f>Pressure!H238</f>
        <v>107.82541057508477</v>
      </c>
      <c r="F238" s="10">
        <f t="shared" si="26"/>
        <v>4.4999999999999991</v>
      </c>
      <c r="G238" s="4">
        <f t="shared" si="25"/>
        <v>199495.96188423256</v>
      </c>
      <c r="H238" s="42">
        <f t="shared" si="27"/>
        <v>7.5833265450272824</v>
      </c>
      <c r="I238" s="10">
        <f t="shared" si="28"/>
        <v>1.261994198569272</v>
      </c>
      <c r="J238" s="4">
        <f t="shared" si="29"/>
        <v>640.57376770113785</v>
      </c>
      <c r="K238" s="4">
        <f t="shared" si="30"/>
        <v>144.00741147006383</v>
      </c>
      <c r="L238" s="42">
        <f>Pressure!Q238</f>
        <v>0.18999149511006347</v>
      </c>
      <c r="M238" s="10">
        <f t="shared" si="32"/>
        <v>0.56156732796982778</v>
      </c>
      <c r="N238" s="10">
        <f t="shared" si="31"/>
        <v>2.5992852259916033</v>
      </c>
    </row>
    <row r="239" spans="3:14">
      <c r="C239" s="4">
        <f>Pressure!AB239*1000000</f>
        <v>4709287.2560330611</v>
      </c>
      <c r="D239" s="78">
        <f>Pressure!I239</f>
        <v>1.0782541057508477E-4</v>
      </c>
      <c r="E239" s="40">
        <f>Pressure!H239</f>
        <v>107.82541057508477</v>
      </c>
      <c r="F239" s="10">
        <f t="shared" si="26"/>
        <v>4.4999999999999991</v>
      </c>
      <c r="G239" s="4">
        <f t="shared" si="25"/>
        <v>199571.54557804563</v>
      </c>
      <c r="H239" s="42">
        <f t="shared" si="27"/>
        <v>7.5855663926550108</v>
      </c>
      <c r="I239" s="10">
        <f t="shared" si="28"/>
        <v>1.2620307641696258</v>
      </c>
      <c r="J239" s="4">
        <f t="shared" si="29"/>
        <v>640.83503131064253</v>
      </c>
      <c r="K239" s="4">
        <f t="shared" si="30"/>
        <v>144.06614615139665</v>
      </c>
      <c r="L239" s="42">
        <f>Pressure!Q239</f>
        <v>0.19086823117666271</v>
      </c>
      <c r="M239" s="10">
        <f t="shared" si="32"/>
        <v>0.56172865507562419</v>
      </c>
      <c r="N239" s="10">
        <f t="shared" si="31"/>
        <v>2.5992852259916033</v>
      </c>
    </row>
    <row r="240" spans="3:14">
      <c r="C240" s="4">
        <f>Pressure!AB240*1000000</f>
        <v>4711065.1423954163</v>
      </c>
      <c r="D240" s="78">
        <f>Pressure!I240</f>
        <v>1.0782541057508477E-4</v>
      </c>
      <c r="E240" s="40">
        <f>Pressure!H240</f>
        <v>107.82541057508477</v>
      </c>
      <c r="F240" s="10">
        <f t="shared" si="26"/>
        <v>4.4999999999999991</v>
      </c>
      <c r="G240" s="4">
        <f t="shared" si="25"/>
        <v>199646.88936361379</v>
      </c>
      <c r="H240" s="42">
        <f t="shared" si="27"/>
        <v>7.5877989808546076</v>
      </c>
      <c r="I240" s="10">
        <f t="shared" si="28"/>
        <v>1.2620671861532202</v>
      </c>
      <c r="J240" s="4">
        <f t="shared" si="29"/>
        <v>641.09546565009089</v>
      </c>
      <c r="K240" s="4">
        <f t="shared" si="30"/>
        <v>144.12469440449865</v>
      </c>
      <c r="L240" s="42">
        <f>Pressure!Q240</f>
        <v>0.19174486130689838</v>
      </c>
      <c r="M240" s="10">
        <f t="shared" si="32"/>
        <v>0.56188944925188411</v>
      </c>
      <c r="N240" s="10">
        <f t="shared" si="31"/>
        <v>2.5992852259916033</v>
      </c>
    </row>
    <row r="241" spans="3:14">
      <c r="C241" s="4">
        <f>Pressure!AB241*1000000</f>
        <v>4712837.3656611582</v>
      </c>
      <c r="D241" s="78">
        <f>Pressure!I241</f>
        <v>1.0782541057508477E-4</v>
      </c>
      <c r="E241" s="40">
        <f>Pressure!H241</f>
        <v>107.82541057508477</v>
      </c>
      <c r="F241" s="10">
        <f t="shared" si="26"/>
        <v>4.4999999999999991</v>
      </c>
      <c r="G241" s="4">
        <f t="shared" si="25"/>
        <v>199721.99315682589</v>
      </c>
      <c r="H241" s="42">
        <f t="shared" si="27"/>
        <v>7.5900243086334509</v>
      </c>
      <c r="I241" s="10">
        <f t="shared" si="28"/>
        <v>1.2621034647732279</v>
      </c>
      <c r="J241" s="4">
        <f t="shared" si="29"/>
        <v>641.35507042874349</v>
      </c>
      <c r="K241" s="4">
        <f t="shared" si="30"/>
        <v>144.18305616400869</v>
      </c>
      <c r="L241" s="42">
        <f>Pressure!Q241</f>
        <v>0.19262138588967548</v>
      </c>
      <c r="M241" s="10">
        <f t="shared" si="32"/>
        <v>0.56204971053438046</v>
      </c>
      <c r="N241" s="10">
        <f t="shared" si="31"/>
        <v>2.5992852259916033</v>
      </c>
    </row>
    <row r="242" spans="3:14">
      <c r="C242" s="4">
        <f>Pressure!AB242*1000000</f>
        <v>4714603.923852507</v>
      </c>
      <c r="D242" s="78">
        <f>Pressure!I242</f>
        <v>1.0782541057508477E-4</v>
      </c>
      <c r="E242" s="40">
        <f>Pressure!H242</f>
        <v>107.82541057508477</v>
      </c>
      <c r="F242" s="10">
        <f t="shared" si="26"/>
        <v>4.4999999999999991</v>
      </c>
      <c r="G242" s="4">
        <f t="shared" si="25"/>
        <v>199796.85687386701</v>
      </c>
      <c r="H242" s="42">
        <f t="shared" si="27"/>
        <v>7.5922423750024208</v>
      </c>
      <c r="I242" s="10">
        <f t="shared" si="28"/>
        <v>1.2621396002816108</v>
      </c>
      <c r="J242" s="4">
        <f t="shared" si="29"/>
        <v>641.61384535688433</v>
      </c>
      <c r="K242" s="4">
        <f t="shared" si="30"/>
        <v>144.24123136479571</v>
      </c>
      <c r="L242" s="42">
        <f>Pressure!Q242</f>
        <v>0.1934978053134688</v>
      </c>
      <c r="M242" s="10">
        <f t="shared" si="32"/>
        <v>0.56220943895879227</v>
      </c>
      <c r="N242" s="10">
        <f t="shared" si="31"/>
        <v>2.5992852259916033</v>
      </c>
    </row>
    <row r="243" spans="3:14">
      <c r="C243" s="4">
        <f>Pressure!AB243*1000000</f>
        <v>4716364.8149986658</v>
      </c>
      <c r="D243" s="78">
        <f>Pressure!I243</f>
        <v>1.0782541057508477E-4</v>
      </c>
      <c r="E243" s="40">
        <f>Pressure!H243</f>
        <v>107.82541057508477</v>
      </c>
      <c r="F243" s="10">
        <f t="shared" si="26"/>
        <v>4.4999999999999991</v>
      </c>
      <c r="G243" s="4">
        <f t="shared" si="25"/>
        <v>199871.48043121817</v>
      </c>
      <c r="H243" s="42">
        <f t="shared" si="27"/>
        <v>7.5944531789759058</v>
      </c>
      <c r="I243" s="10">
        <f t="shared" si="28"/>
        <v>1.262175592929125</v>
      </c>
      <c r="J243" s="4">
        <f t="shared" si="29"/>
        <v>641.87179014582057</v>
      </c>
      <c r="K243" s="4">
        <f t="shared" si="30"/>
        <v>144.29921994195868</v>
      </c>
      <c r="L243" s="42">
        <f>Pressure!Q243</f>
        <v>0.19437411996632478</v>
      </c>
      <c r="M243" s="10">
        <f t="shared" si="32"/>
        <v>0.56236863456059527</v>
      </c>
      <c r="N243" s="10">
        <f t="shared" si="31"/>
        <v>2.5992852259916033</v>
      </c>
    </row>
    <row r="244" spans="3:14">
      <c r="C244" s="4">
        <f>Pressure!AB244*1000000</f>
        <v>4718120.0371357361</v>
      </c>
      <c r="D244" s="78">
        <f>Pressure!I244</f>
        <v>1.0782541057508477E-4</v>
      </c>
      <c r="E244" s="40">
        <f>Pressure!H244</f>
        <v>107.82541057508477</v>
      </c>
      <c r="F244" s="10">
        <f t="shared" si="26"/>
        <v>4.4999999999999991</v>
      </c>
      <c r="G244" s="4">
        <f t="shared" si="25"/>
        <v>199945.86374565266</v>
      </c>
      <c r="H244" s="42">
        <f t="shared" si="27"/>
        <v>7.5966567195716941</v>
      </c>
      <c r="I244" s="10">
        <f t="shared" si="28"/>
        <v>1.2622114429653235</v>
      </c>
      <c r="J244" s="4">
        <f t="shared" si="29"/>
        <v>642.12890450786983</v>
      </c>
      <c r="K244" s="4">
        <f t="shared" si="30"/>
        <v>144.35702183082367</v>
      </c>
      <c r="L244" s="42">
        <f>Pressure!Q244</f>
        <v>0.19525033023586341</v>
      </c>
      <c r="M244" s="10">
        <f t="shared" si="32"/>
        <v>0.56252729737514906</v>
      </c>
      <c r="N244" s="10">
        <f t="shared" si="31"/>
        <v>2.5992852259916033</v>
      </c>
    </row>
    <row r="245" spans="3:14">
      <c r="C245" s="4">
        <f>Pressure!AB245*1000000</f>
        <v>4719869.588307621</v>
      </c>
      <c r="D245" s="78">
        <f>Pressure!I245</f>
        <v>1.0782541057508477E-4</v>
      </c>
      <c r="E245" s="40">
        <f>Pressure!H245</f>
        <v>107.82541057508477</v>
      </c>
      <c r="F245" s="10">
        <f t="shared" si="26"/>
        <v>4.4999999999999991</v>
      </c>
      <c r="G245" s="4">
        <f t="shared" si="25"/>
        <v>200020.00673427447</v>
      </c>
      <c r="H245" s="42">
        <f t="shared" si="27"/>
        <v>7.5988529958121109</v>
      </c>
      <c r="I245" s="10">
        <f t="shared" si="28"/>
        <v>1.262247150638578</v>
      </c>
      <c r="J245" s="4">
        <f t="shared" si="29"/>
        <v>642.38518815649263</v>
      </c>
      <c r="K245" s="4">
        <f t="shared" si="30"/>
        <v>144.41463696697375</v>
      </c>
      <c r="L245" s="42">
        <f>Pressure!Q245</f>
        <v>0.19612643650928008</v>
      </c>
      <c r="M245" s="10">
        <f t="shared" si="32"/>
        <v>0.56268542743768224</v>
      </c>
      <c r="N245" s="10">
        <f t="shared" si="31"/>
        <v>2.5992852259916033</v>
      </c>
    </row>
    <row r="246" spans="3:14">
      <c r="C246" s="4">
        <f>Pressure!AB246*1000000</f>
        <v>4721613.4665639848</v>
      </c>
      <c r="D246" s="78">
        <f>Pressure!I246</f>
        <v>1.0782541057508477E-4</v>
      </c>
      <c r="E246" s="40">
        <f>Pressure!H246</f>
        <v>107.82541057508477</v>
      </c>
      <c r="F246" s="10">
        <f t="shared" si="26"/>
        <v>4.4999999999999991</v>
      </c>
      <c r="G246" s="4">
        <f t="shared" si="25"/>
        <v>200093.90931443172</v>
      </c>
      <c r="H246" s="42">
        <f t="shared" si="27"/>
        <v>7.6010420067214568</v>
      </c>
      <c r="I246" s="10">
        <f t="shared" si="28"/>
        <v>1.2622827161960426</v>
      </c>
      <c r="J246" s="4">
        <f t="shared" si="29"/>
        <v>642.64064080599303</v>
      </c>
      <c r="K246" s="4">
        <f t="shared" si="30"/>
        <v>144.47206528618162</v>
      </c>
      <c r="L246" s="42">
        <f>Pressure!Q246</f>
        <v>0.19700243917334739</v>
      </c>
      <c r="M246" s="10">
        <f t="shared" si="32"/>
        <v>0.56284302478322423</v>
      </c>
      <c r="N246" s="10">
        <f t="shared" si="31"/>
        <v>2.5992852259916033</v>
      </c>
    </row>
    <row r="247" spans="3:14">
      <c r="C247" s="4">
        <f>Pressure!AB247*1000000</f>
        <v>4723351.6699626548</v>
      </c>
      <c r="D247" s="78">
        <f>Pressure!I247</f>
        <v>1.0782541057508477E-4</v>
      </c>
      <c r="E247" s="40">
        <f>Pressure!H247</f>
        <v>107.82541057508477</v>
      </c>
      <c r="F247" s="10">
        <f t="shared" si="26"/>
        <v>4.4999999999999991</v>
      </c>
      <c r="G247" s="4">
        <f t="shared" si="25"/>
        <v>200167.57140381844</v>
      </c>
      <c r="H247" s="42">
        <f t="shared" si="27"/>
        <v>7.603223751329045</v>
      </c>
      <c r="I247" s="10">
        <f t="shared" si="28"/>
        <v>1.2623181398837073</v>
      </c>
      <c r="J247" s="4">
        <f t="shared" si="29"/>
        <v>642.89526217187142</v>
      </c>
      <c r="K247" s="4">
        <f t="shared" si="30"/>
        <v>144.52930672448889</v>
      </c>
      <c r="L247" s="42">
        <f>Pressure!Q247</f>
        <v>0.19787833861441717</v>
      </c>
      <c r="M247" s="10">
        <f t="shared" si="32"/>
        <v>0.56300008944672153</v>
      </c>
      <c r="N247" s="10">
        <f t="shared" si="31"/>
        <v>2.5992852259916033</v>
      </c>
    </row>
    <row r="248" spans="3:14">
      <c r="C248" s="4">
        <f>Pressure!AB248*1000000</f>
        <v>4725084.196568205</v>
      </c>
      <c r="D248" s="78">
        <f>Pressure!I248</f>
        <v>1.0782541057508477E-4</v>
      </c>
      <c r="E248" s="40">
        <f>Pressure!H248</f>
        <v>107.82541057508477</v>
      </c>
      <c r="F248" s="10">
        <f t="shared" si="26"/>
        <v>4.4999999999999991</v>
      </c>
      <c r="G248" s="4">
        <f t="shared" si="25"/>
        <v>200240.99292041454</v>
      </c>
      <c r="H248" s="42">
        <f t="shared" si="27"/>
        <v>7.6053982286673953</v>
      </c>
      <c r="I248" s="10">
        <f t="shared" si="28"/>
        <v>1.2623534219463723</v>
      </c>
      <c r="J248" s="4">
        <f t="shared" si="29"/>
        <v>643.14905197061637</v>
      </c>
      <c r="K248" s="4">
        <f t="shared" si="30"/>
        <v>144.58636121815934</v>
      </c>
      <c r="L248" s="42">
        <f>Pressure!Q248</f>
        <v>0.19875413521842214</v>
      </c>
      <c r="M248" s="10">
        <f t="shared" si="32"/>
        <v>0.56315662146294532</v>
      </c>
      <c r="N248" s="10">
        <f t="shared" si="31"/>
        <v>2.5992852259916033</v>
      </c>
    </row>
    <row r="249" spans="3:14">
      <c r="C249" s="4">
        <f>Pressure!AB249*1000000</f>
        <v>4726811.0444516186</v>
      </c>
      <c r="D249" s="78">
        <f>Pressure!I249</f>
        <v>1.0782541057508477E-4</v>
      </c>
      <c r="E249" s="40">
        <f>Pressure!H249</f>
        <v>107.82541057508477</v>
      </c>
      <c r="F249" s="10">
        <f t="shared" si="26"/>
        <v>4.4999999999999991</v>
      </c>
      <c r="G249" s="4">
        <f t="shared" si="25"/>
        <v>200314.17378247165</v>
      </c>
      <c r="H249" s="42">
        <f t="shared" si="27"/>
        <v>7.6075654377718385</v>
      </c>
      <c r="I249" s="10">
        <f t="shared" si="28"/>
        <v>1.2623885626276463</v>
      </c>
      <c r="J249" s="4">
        <f t="shared" si="29"/>
        <v>643.40200991965469</v>
      </c>
      <c r="K249" s="4">
        <f t="shared" si="30"/>
        <v>144.64322870366772</v>
      </c>
      <c r="L249" s="42">
        <f>Pressure!Q249</f>
        <v>0.19962982937087784</v>
      </c>
      <c r="M249" s="10">
        <f t="shared" si="32"/>
        <v>0.56331262086648903</v>
      </c>
      <c r="N249" s="10">
        <f t="shared" si="31"/>
        <v>2.5992852259916033</v>
      </c>
    </row>
    <row r="250" spans="3:14">
      <c r="C250" s="4">
        <f>Pressure!AB250*1000000</f>
        <v>4728532.2116915053</v>
      </c>
      <c r="D250" s="78">
        <f>Pressure!I250</f>
        <v>1.0782541057508477E-4</v>
      </c>
      <c r="E250" s="40">
        <f>Pressure!H250</f>
        <v>107.82541057508477</v>
      </c>
      <c r="F250" s="10">
        <f t="shared" si="26"/>
        <v>4.4999999999999991</v>
      </c>
      <c r="G250" s="4">
        <f t="shared" si="25"/>
        <v>200387.1139085645</v>
      </c>
      <c r="H250" s="42">
        <f t="shared" si="27"/>
        <v>7.609725377682043</v>
      </c>
      <c r="I250" s="10">
        <f t="shared" si="28"/>
        <v>1.2624235621699751</v>
      </c>
      <c r="J250" s="4">
        <f t="shared" si="29"/>
        <v>643.65413573753108</v>
      </c>
      <c r="K250" s="4">
        <f t="shared" si="30"/>
        <v>144.69990911773999</v>
      </c>
      <c r="L250" s="42">
        <f>Pressure!Q250</f>
        <v>0.20050542145688452</v>
      </c>
      <c r="M250" s="10">
        <f t="shared" si="32"/>
        <v>0.56346808769184786</v>
      </c>
      <c r="N250" s="10">
        <f t="shared" si="31"/>
        <v>2.5992852259916033</v>
      </c>
    </row>
    <row r="251" spans="3:14">
      <c r="C251" s="4">
        <f>Pressure!AB251*1000000</f>
        <v>4730247.6963732932</v>
      </c>
      <c r="D251" s="78">
        <f>Pressure!I251</f>
        <v>1.0782541057508477E-4</v>
      </c>
      <c r="E251" s="40">
        <f>Pressure!H251</f>
        <v>107.82541057508477</v>
      </c>
      <c r="F251" s="10">
        <f t="shared" si="26"/>
        <v>4.4999999999999991</v>
      </c>
      <c r="G251" s="4">
        <f t="shared" si="25"/>
        <v>200459.8132175568</v>
      </c>
      <c r="H251" s="42">
        <f t="shared" si="27"/>
        <v>7.6118780474409933</v>
      </c>
      <c r="I251" s="10">
        <f t="shared" si="28"/>
        <v>1.2624584208146301</v>
      </c>
      <c r="J251" s="4">
        <f t="shared" si="29"/>
        <v>643.90542914378875</v>
      </c>
      <c r="K251" s="4">
        <f t="shared" si="30"/>
        <v>144.75640239732672</v>
      </c>
      <c r="L251" s="42">
        <f>Pressure!Q251</f>
        <v>0.20138091186112897</v>
      </c>
      <c r="M251" s="10">
        <f t="shared" si="32"/>
        <v>0.56362302197337744</v>
      </c>
      <c r="N251" s="10">
        <f t="shared" si="31"/>
        <v>2.5992852259916033</v>
      </c>
    </row>
    <row r="252" spans="3:14">
      <c r="C252" s="4">
        <f>Pressure!AB252*1000000</f>
        <v>4731957.4965894725</v>
      </c>
      <c r="D252" s="78">
        <f>Pressure!I252</f>
        <v>1.0782541057508477E-4</v>
      </c>
      <c r="E252" s="40">
        <f>Pressure!H252</f>
        <v>107.82541057508477</v>
      </c>
      <c r="F252" s="10">
        <f t="shared" si="26"/>
        <v>4.4999999999999991</v>
      </c>
      <c r="G252" s="4">
        <f t="shared" si="25"/>
        <v>200532.27162861158</v>
      </c>
      <c r="H252" s="42">
        <f t="shared" si="27"/>
        <v>7.6140234460953176</v>
      </c>
      <c r="I252" s="10">
        <f t="shared" si="28"/>
        <v>1.2624931388017162</v>
      </c>
      <c r="J252" s="4">
        <f t="shared" si="29"/>
        <v>644.15588985900536</v>
      </c>
      <c r="K252" s="4">
        <f t="shared" si="30"/>
        <v>144.81270847961093</v>
      </c>
      <c r="L252" s="42">
        <f>Pressure!Q252</f>
        <v>0.20225630096788624</v>
      </c>
      <c r="M252" s="10">
        <f t="shared" si="32"/>
        <v>0.56377742374522599</v>
      </c>
      <c r="N252" s="10">
        <f t="shared" si="31"/>
        <v>2.5992852259916033</v>
      </c>
    </row>
    <row r="253" spans="3:14">
      <c r="C253" s="4">
        <f>Pressure!AB253*1000000</f>
        <v>4733661.6104390994</v>
      </c>
      <c r="D253" s="78">
        <f>Pressure!I253</f>
        <v>1.0782541057508477E-4</v>
      </c>
      <c r="E253" s="40">
        <f>Pressure!H253</f>
        <v>107.82541057508477</v>
      </c>
      <c r="F253" s="10">
        <f t="shared" si="26"/>
        <v>4.4999999999999991</v>
      </c>
      <c r="G253" s="4">
        <f t="shared" si="25"/>
        <v>200604.48906117002</v>
      </c>
      <c r="H253" s="42">
        <f t="shared" si="27"/>
        <v>7.6161615726946463</v>
      </c>
      <c r="I253" s="10">
        <f t="shared" si="28"/>
        <v>1.2625277163701669</v>
      </c>
      <c r="J253" s="4">
        <f t="shared" si="29"/>
        <v>644.40551760472033</v>
      </c>
      <c r="K253" s="4">
        <f t="shared" si="30"/>
        <v>144.8688273019919</v>
      </c>
      <c r="L253" s="42">
        <f>Pressure!Q253</f>
        <v>0.20313158916102161</v>
      </c>
      <c r="M253" s="10">
        <f t="shared" si="32"/>
        <v>0.56393129304144718</v>
      </c>
      <c r="N253" s="10">
        <f t="shared" si="31"/>
        <v>2.5992852259916033</v>
      </c>
    </row>
    <row r="254" spans="3:14">
      <c r="C254" s="4">
        <f>Pressure!AB254*1000000</f>
        <v>4735360.036028944</v>
      </c>
      <c r="D254" s="78">
        <f>Pressure!I254</f>
        <v>1.0782541057508477E-4</v>
      </c>
      <c r="E254" s="40">
        <f>Pressure!H254</f>
        <v>107.82541057508477</v>
      </c>
      <c r="F254" s="10">
        <f t="shared" si="26"/>
        <v>4.4999999999999991</v>
      </c>
      <c r="G254" s="4">
        <f t="shared" si="25"/>
        <v>200676.46543500034</v>
      </c>
      <c r="H254" s="42">
        <f t="shared" si="27"/>
        <v>7.618292426293066</v>
      </c>
      <c r="I254" s="10">
        <f t="shared" si="28"/>
        <v>1.2625621537577718</v>
      </c>
      <c r="J254" s="4">
        <f t="shared" si="29"/>
        <v>644.6543121036035</v>
      </c>
      <c r="K254" s="4">
        <f t="shared" si="30"/>
        <v>144.92475880212299</v>
      </c>
      <c r="L254" s="42">
        <f>Pressure!Q254</f>
        <v>0.20400677682399238</v>
      </c>
      <c r="M254" s="10">
        <f t="shared" si="32"/>
        <v>0.56408462989595765</v>
      </c>
      <c r="N254" s="10">
        <f t="shared" si="31"/>
        <v>2.5992852259916033</v>
      </c>
    </row>
    <row r="255" spans="3:14">
      <c r="C255" s="4">
        <f>Pressure!AB255*1000000</f>
        <v>4737052.7714722455</v>
      </c>
      <c r="D255" s="78">
        <f>Pressure!I255</f>
        <v>1.0782541057508477E-4</v>
      </c>
      <c r="E255" s="40">
        <f>Pressure!H255</f>
        <v>107.82541057508477</v>
      </c>
      <c r="F255" s="10">
        <f t="shared" si="26"/>
        <v>4.4999999999999991</v>
      </c>
      <c r="G255" s="4">
        <f t="shared" si="25"/>
        <v>200748.20067014481</v>
      </c>
      <c r="H255" s="42">
        <f t="shared" si="27"/>
        <v>7.6204160059475754</v>
      </c>
      <c r="I255" s="10">
        <f t="shared" si="28"/>
        <v>1.2625964512011547</v>
      </c>
      <c r="J255" s="4">
        <f t="shared" si="29"/>
        <v>644.90227307927194</v>
      </c>
      <c r="K255" s="4">
        <f t="shared" si="30"/>
        <v>144.98050291787058</v>
      </c>
      <c r="L255" s="42">
        <f>Pressure!Q255</f>
        <v>0.20488186433984959</v>
      </c>
      <c r="M255" s="10">
        <f t="shared" si="32"/>
        <v>0.56423743434249762</v>
      </c>
      <c r="N255" s="10">
        <f t="shared" si="31"/>
        <v>2.5992852259916033</v>
      </c>
    </row>
    <row r="256" spans="3:14">
      <c r="C256" s="4">
        <f>Pressure!AB256*1000000</f>
        <v>4738739.8148889588</v>
      </c>
      <c r="D256" s="78">
        <f>Pressure!I256</f>
        <v>1.0782541057508477E-4</v>
      </c>
      <c r="E256" s="40">
        <f>Pressure!H256</f>
        <v>107.82541057508477</v>
      </c>
      <c r="F256" s="10">
        <f t="shared" si="26"/>
        <v>4.4999999999999991</v>
      </c>
      <c r="G256" s="4">
        <f t="shared" si="25"/>
        <v>200819.69468693036</v>
      </c>
      <c r="H256" s="42">
        <f t="shared" si="27"/>
        <v>7.6225323107183742</v>
      </c>
      <c r="I256" s="10">
        <f t="shared" si="28"/>
        <v>1.262630608935783</v>
      </c>
      <c r="J256" s="4">
        <f t="shared" si="29"/>
        <v>645.14940025632632</v>
      </c>
      <c r="K256" s="4">
        <f t="shared" si="30"/>
        <v>145.03605958732214</v>
      </c>
      <c r="L256" s="42">
        <f>Pressure!Q256</f>
        <v>0.20575685209123998</v>
      </c>
      <c r="M256" s="10">
        <f t="shared" si="32"/>
        <v>0.56438970641466135</v>
      </c>
      <c r="N256" s="10">
        <f t="shared" si="31"/>
        <v>2.5992852259916033</v>
      </c>
    </row>
    <row r="257" spans="3:14">
      <c r="C257" s="4">
        <f>Pressure!AB257*1000000</f>
        <v>4740421.164406592</v>
      </c>
      <c r="D257" s="78">
        <f>Pressure!I257</f>
        <v>1.0782541057508477E-4</v>
      </c>
      <c r="E257" s="40">
        <f>Pressure!H257</f>
        <v>107.82541057508477</v>
      </c>
      <c r="F257" s="10">
        <f t="shared" si="26"/>
        <v>4.4999999999999991</v>
      </c>
      <c r="G257" s="4">
        <f t="shared" si="25"/>
        <v>200890.94740600395</v>
      </c>
      <c r="H257" s="42">
        <f t="shared" si="27"/>
        <v>7.6246413396699246</v>
      </c>
      <c r="I257" s="10">
        <f t="shared" si="28"/>
        <v>1.2626646271959896</v>
      </c>
      <c r="J257" s="4">
        <f t="shared" si="29"/>
        <v>645.39569336047418</v>
      </c>
      <c r="K257" s="4">
        <f t="shared" si="30"/>
        <v>145.09142874881394</v>
      </c>
      <c r="L257" s="42">
        <f>Pressure!Q257</f>
        <v>0.20663174046040775</v>
      </c>
      <c r="M257" s="10">
        <f t="shared" si="32"/>
        <v>0.56454144614593482</v>
      </c>
      <c r="N257" s="10">
        <f t="shared" si="31"/>
        <v>2.5992852259916033</v>
      </c>
    </row>
    <row r="258" spans="3:14">
      <c r="C258" s="4">
        <f>Pressure!AB258*1000000</f>
        <v>4742096.8181595039</v>
      </c>
      <c r="D258" s="78">
        <f>Pressure!I258</f>
        <v>1.0782541057508477E-4</v>
      </c>
      <c r="E258" s="40">
        <f>Pressure!H258</f>
        <v>107.82541057508477</v>
      </c>
      <c r="F258" s="10">
        <f t="shared" si="26"/>
        <v>4.4999999999999991</v>
      </c>
      <c r="G258" s="4">
        <f t="shared" si="25"/>
        <v>200961.95874830292</v>
      </c>
      <c r="H258" s="42">
        <f t="shared" si="27"/>
        <v>7.6267430918700923</v>
      </c>
      <c r="I258" s="10">
        <f t="shared" si="28"/>
        <v>1.2626985062149614</v>
      </c>
      <c r="J258" s="4">
        <f t="shared" si="29"/>
        <v>645.64115211842648</v>
      </c>
      <c r="K258" s="4">
        <f t="shared" si="30"/>
        <v>145.1466103409079</v>
      </c>
      <c r="L258" s="42">
        <f>Pressure!Q258</f>
        <v>0.20750652982919629</v>
      </c>
      <c r="M258" s="10">
        <f t="shared" si="32"/>
        <v>0.56469265356961906</v>
      </c>
      <c r="N258" s="10">
        <f t="shared" si="31"/>
        <v>2.5992852259916033</v>
      </c>
    </row>
    <row r="259" spans="3:14">
      <c r="C259" s="4">
        <f>Pressure!AB259*1000000</f>
        <v>4743766.7742881197</v>
      </c>
      <c r="D259" s="78">
        <f>Pressure!I259</f>
        <v>1.0782541057508477E-4</v>
      </c>
      <c r="E259" s="40">
        <f>Pressure!H259</f>
        <v>107.82541057508477</v>
      </c>
      <c r="F259" s="10">
        <f t="shared" si="26"/>
        <v>4.4999999999999991</v>
      </c>
      <c r="G259" s="4">
        <f t="shared" si="25"/>
        <v>201032.72863502163</v>
      </c>
      <c r="H259" s="42">
        <f t="shared" si="27"/>
        <v>7.6288375663891159</v>
      </c>
      <c r="I259" s="10">
        <f t="shared" si="28"/>
        <v>1.2627322462247277</v>
      </c>
      <c r="J259" s="4">
        <f t="shared" si="29"/>
        <v>645.88577625778237</v>
      </c>
      <c r="K259" s="4">
        <f t="shared" si="30"/>
        <v>145.20160430236552</v>
      </c>
      <c r="L259" s="42">
        <f>Pressure!Q259</f>
        <v>0.20838122057905006</v>
      </c>
      <c r="M259" s="10">
        <f t="shared" si="32"/>
        <v>0.56484332871886356</v>
      </c>
      <c r="N259" s="10">
        <f t="shared" si="31"/>
        <v>2.5992852259916033</v>
      </c>
    </row>
    <row r="260" spans="3:14">
      <c r="C260" s="4">
        <f>Pressure!AB260*1000000</f>
        <v>4745431.0309411585</v>
      </c>
      <c r="D260" s="78">
        <f>Pressure!I260</f>
        <v>1.0782541057508477E-4</v>
      </c>
      <c r="E260" s="40">
        <f>Pressure!H260</f>
        <v>107.82541057508477</v>
      </c>
      <c r="F260" s="10">
        <f t="shared" si="26"/>
        <v>4.4999999999999991</v>
      </c>
      <c r="G260" s="4">
        <f t="shared" si="25"/>
        <v>201103.256987706</v>
      </c>
      <c r="H260" s="42">
        <f t="shared" si="27"/>
        <v>7.6309247623024712</v>
      </c>
      <c r="I260" s="10">
        <f t="shared" si="28"/>
        <v>1.2627658474562109</v>
      </c>
      <c r="J260" s="4">
        <f t="shared" si="29"/>
        <v>646.12956550735669</v>
      </c>
      <c r="K260" s="4">
        <f t="shared" si="30"/>
        <v>145.25641057222174</v>
      </c>
      <c r="L260" s="42">
        <f>Pressure!Q260</f>
        <v>0.20925581309101643</v>
      </c>
      <c r="M260" s="10">
        <f t="shared" si="32"/>
        <v>0.56499347162672764</v>
      </c>
      <c r="N260" s="10">
        <f t="shared" si="31"/>
        <v>2.5992852259916033</v>
      </c>
    </row>
    <row r="261" spans="3:14">
      <c r="C261" s="4">
        <f>Pressure!AB261*1000000</f>
        <v>4747089.586273361</v>
      </c>
      <c r="D261" s="78">
        <f>Pressure!I261</f>
        <v>1.0782541057508477E-4</v>
      </c>
      <c r="E261" s="40">
        <f>Pressure!H261</f>
        <v>107.82541057508477</v>
      </c>
      <c r="F261" s="10">
        <f t="shared" si="26"/>
        <v>4.4999999999999991</v>
      </c>
      <c r="G261" s="4">
        <f t="shared" si="25"/>
        <v>201173.54372815706</v>
      </c>
      <c r="H261" s="42">
        <f t="shared" si="27"/>
        <v>7.6330046786879793</v>
      </c>
      <c r="I261" s="10">
        <f t="shared" si="28"/>
        <v>1.2627993101391819</v>
      </c>
      <c r="J261" s="4">
        <f t="shared" si="29"/>
        <v>646.37251959684545</v>
      </c>
      <c r="K261" s="4">
        <f t="shared" si="30"/>
        <v>145.31102908970942</v>
      </c>
      <c r="L261" s="42">
        <f>Pressure!Q261</f>
        <v>0.21013030774574734</v>
      </c>
      <c r="M261" s="10">
        <f t="shared" si="32"/>
        <v>0.56514308232609145</v>
      </c>
      <c r="N261" s="10">
        <f t="shared" si="31"/>
        <v>2.5992852259916033</v>
      </c>
    </row>
    <row r="262" spans="3:14">
      <c r="C262" s="4">
        <f>Pressure!AB262*1000000</f>
        <v>4748742.4384465255</v>
      </c>
      <c r="D262" s="78">
        <f>Pressure!I262</f>
        <v>1.0782541057508477E-4</v>
      </c>
      <c r="E262" s="40">
        <f>Pressure!H262</f>
        <v>107.82541057508477</v>
      </c>
      <c r="F262" s="10">
        <f t="shared" si="26"/>
        <v>4.4999999999999991</v>
      </c>
      <c r="G262" s="4">
        <f t="shared" si="25"/>
        <v>201243.58877847501</v>
      </c>
      <c r="H262" s="42">
        <f t="shared" si="27"/>
        <v>7.6350773146271136</v>
      </c>
      <c r="I262" s="10">
        <f t="shared" si="28"/>
        <v>1.2628326345022871</v>
      </c>
      <c r="J262" s="4">
        <f t="shared" si="29"/>
        <v>646.61463825697933</v>
      </c>
      <c r="K262" s="4">
        <f t="shared" si="30"/>
        <v>145.36545979429417</v>
      </c>
      <c r="L262" s="42">
        <f>Pressure!Q262</f>
        <v>0.21100470492350121</v>
      </c>
      <c r="M262" s="10">
        <f t="shared" si="32"/>
        <v>0.56529216084968847</v>
      </c>
      <c r="N262" s="10">
        <f t="shared" si="31"/>
        <v>2.5992852259916033</v>
      </c>
    </row>
    <row r="263" spans="3:14">
      <c r="C263" s="4">
        <f>Pressure!AB263*1000000</f>
        <v>4750389.585629358</v>
      </c>
      <c r="D263" s="78">
        <f>Pressure!I263</f>
        <v>1.0782541057508477E-4</v>
      </c>
      <c r="E263" s="40">
        <f>Pressure!H263</f>
        <v>107.82541057508477</v>
      </c>
      <c r="F263" s="10">
        <f t="shared" si="26"/>
        <v>4.4999999999999991</v>
      </c>
      <c r="G263" s="4">
        <f t="shared" si="25"/>
        <v>201313.3920610527</v>
      </c>
      <c r="H263" s="42">
        <f t="shared" si="27"/>
        <v>7.6371426692048257</v>
      </c>
      <c r="I263" s="10">
        <f t="shared" si="28"/>
        <v>1.2628658207730485</v>
      </c>
      <c r="J263" s="4">
        <f t="shared" si="29"/>
        <v>646.8559212195006</v>
      </c>
      <c r="K263" s="4">
        <f t="shared" si="30"/>
        <v>145.41970262566895</v>
      </c>
      <c r="L263" s="42">
        <f>Pressure!Q263</f>
        <v>0.21187900500414467</v>
      </c>
      <c r="M263" s="10">
        <f t="shared" si="32"/>
        <v>0.56544070723011308</v>
      </c>
      <c r="N263" s="10">
        <f t="shared" si="31"/>
        <v>2.5992852259916033</v>
      </c>
    </row>
    <row r="264" spans="3:14">
      <c r="C264" s="4">
        <f>Pressure!AB264*1000000</f>
        <v>4752031.0259978706</v>
      </c>
      <c r="D264" s="78">
        <f>Pressure!I264</f>
        <v>1.0782541057508477E-4</v>
      </c>
      <c r="E264" s="40">
        <f>Pressure!H264</f>
        <v>107.82541057508477</v>
      </c>
      <c r="F264" s="10">
        <f t="shared" si="26"/>
        <v>4.4999999999999991</v>
      </c>
      <c r="G264" s="4">
        <f t="shared" si="25"/>
        <v>201382.95349859266</v>
      </c>
      <c r="H264" s="42">
        <f t="shared" si="27"/>
        <v>7.639200741510038</v>
      </c>
      <c r="I264" s="10">
        <f t="shared" si="28"/>
        <v>1.2628988691778757</v>
      </c>
      <c r="J264" s="4">
        <f t="shared" si="29"/>
        <v>647.09636821722177</v>
      </c>
      <c r="K264" s="4">
        <f t="shared" si="30"/>
        <v>145.47375752376732</v>
      </c>
      <c r="L264" s="42">
        <f>Pressure!Q264</f>
        <v>0.21275320836715431</v>
      </c>
      <c r="M264" s="10">
        <f t="shared" si="32"/>
        <v>0.56558872149980299</v>
      </c>
      <c r="N264" s="10">
        <f t="shared" si="31"/>
        <v>2.5992852259916033</v>
      </c>
    </row>
    <row r="265" spans="3:14">
      <c r="C265" s="4">
        <f>Pressure!AB265*1000000</f>
        <v>4753666.7577343239</v>
      </c>
      <c r="D265" s="78">
        <f>Pressure!I265</f>
        <v>1.0782541057508477E-4</v>
      </c>
      <c r="E265" s="40">
        <f>Pressure!H265</f>
        <v>107.82541057508477</v>
      </c>
      <c r="F265" s="10">
        <f t="shared" si="26"/>
        <v>4.4999999999999991</v>
      </c>
      <c r="G265" s="4">
        <f t="shared" si="25"/>
        <v>201452.2730140622</v>
      </c>
      <c r="H265" s="42">
        <f t="shared" si="27"/>
        <v>7.6412515306343494</v>
      </c>
      <c r="I265" s="10">
        <f t="shared" si="28"/>
        <v>1.2629317799420483</v>
      </c>
      <c r="J265" s="4">
        <f t="shared" si="29"/>
        <v>647.33597898387018</v>
      </c>
      <c r="K265" s="4">
        <f t="shared" si="30"/>
        <v>145.52762442872853</v>
      </c>
      <c r="L265" s="42">
        <f>Pressure!Q265</f>
        <v>0.2136273153916185</v>
      </c>
      <c r="M265" s="10">
        <f t="shared" si="32"/>
        <v>0.56573620369107414</v>
      </c>
      <c r="N265" s="10">
        <f t="shared" si="31"/>
        <v>2.5992852259916033</v>
      </c>
    </row>
    <row r="266" spans="3:14">
      <c r="C266" s="4">
        <f>Pressure!AB266*1000000</f>
        <v>4755296.7790284716</v>
      </c>
      <c r="D266" s="78">
        <f>Pressure!I266</f>
        <v>1.0782541057508477E-4</v>
      </c>
      <c r="E266" s="40">
        <f>Pressure!H266</f>
        <v>107.82541057508477</v>
      </c>
      <c r="F266" s="10">
        <f t="shared" si="26"/>
        <v>4.4999999999999991</v>
      </c>
      <c r="G266" s="4">
        <f t="shared" si="25"/>
        <v>201521.35053074616</v>
      </c>
      <c r="H266" s="42">
        <f t="shared" si="27"/>
        <v>7.643295035673547</v>
      </c>
      <c r="I266" s="10">
        <f t="shared" si="28"/>
        <v>1.2629645532897451</v>
      </c>
      <c r="J266" s="4">
        <f t="shared" si="29"/>
        <v>647.57475325427185</v>
      </c>
      <c r="K266" s="4">
        <f t="shared" si="30"/>
        <v>145.58130328093878</v>
      </c>
      <c r="L266" s="42">
        <f>Pressure!Q266</f>
        <v>0.21450132645623918</v>
      </c>
      <c r="M266" s="10">
        <f t="shared" si="32"/>
        <v>0.56588315383609988</v>
      </c>
      <c r="N266" s="10">
        <f t="shared" si="31"/>
        <v>2.5992852259916033</v>
      </c>
    </row>
    <row r="267" spans="3:14">
      <c r="C267" s="4">
        <f>Pressure!AB267*1000000</f>
        <v>4756921.0880763531</v>
      </c>
      <c r="D267" s="78">
        <f>Pressure!I267</f>
        <v>1.0782541057508477E-4</v>
      </c>
      <c r="E267" s="40">
        <f>Pressure!H267</f>
        <v>107.82541057508477</v>
      </c>
      <c r="F267" s="10">
        <f t="shared" si="26"/>
        <v>4.4999999999999991</v>
      </c>
      <c r="G267" s="4">
        <f t="shared" si="25"/>
        <v>201590.18597219579</v>
      </c>
      <c r="H267" s="42">
        <f t="shared" si="27"/>
        <v>7.6453312557261386</v>
      </c>
      <c r="I267" s="10">
        <f t="shared" si="28"/>
        <v>1.2629971894440235</v>
      </c>
      <c r="J267" s="4">
        <f t="shared" si="29"/>
        <v>647.81269076417243</v>
      </c>
      <c r="K267" s="4">
        <f t="shared" si="30"/>
        <v>145.63479402099105</v>
      </c>
      <c r="L267" s="42">
        <f>Pressure!Q267</f>
        <v>0.21537524193933355</v>
      </c>
      <c r="M267" s="10">
        <f t="shared" si="32"/>
        <v>0.56602957196688186</v>
      </c>
      <c r="N267" s="10">
        <f t="shared" si="31"/>
        <v>2.5992852259916033</v>
      </c>
    </row>
    <row r="268" spans="3:14">
      <c r="C268" s="4">
        <f>Pressure!AB268*1000000</f>
        <v>4758539.6830813466</v>
      </c>
      <c r="D268" s="78">
        <f>Pressure!I268</f>
        <v>1.0782541057508477E-4</v>
      </c>
      <c r="E268" s="40">
        <f>Pressure!H268</f>
        <v>107.82541057508477</v>
      </c>
      <c r="F268" s="10">
        <f t="shared" si="26"/>
        <v>4.4999999999999991</v>
      </c>
      <c r="G268" s="4">
        <f t="shared" si="25"/>
        <v>201658.77926227331</v>
      </c>
      <c r="H268" s="42">
        <f t="shared" si="27"/>
        <v>7.6473601898946626</v>
      </c>
      <c r="I268" s="10">
        <f t="shared" si="28"/>
        <v>1.2630296886268448</v>
      </c>
      <c r="J268" s="4">
        <f t="shared" si="29"/>
        <v>648.04979125039335</v>
      </c>
      <c r="K268" s="4">
        <f t="shared" si="30"/>
        <v>145.6880965897202</v>
      </c>
      <c r="L268" s="42">
        <f>Pressure!Q268</f>
        <v>0.21624906221883594</v>
      </c>
      <c r="M268" s="10">
        <f t="shared" si="32"/>
        <v>0.56617545811531489</v>
      </c>
      <c r="N268" s="10">
        <f t="shared" si="31"/>
        <v>2.5992852259916033</v>
      </c>
    </row>
    <row r="269" spans="3:14">
      <c r="C269" s="4">
        <f>Pressure!AB269*1000000</f>
        <v>4760152.5622537527</v>
      </c>
      <c r="D269" s="78">
        <f>Pressure!I269</f>
        <v>1.0782541057508477E-4</v>
      </c>
      <c r="E269" s="40">
        <f>Pressure!H269</f>
        <v>107.82541057508477</v>
      </c>
      <c r="F269" s="10">
        <f t="shared" si="26"/>
        <v>4.4999999999999991</v>
      </c>
      <c r="G269" s="4">
        <f t="shared" si="25"/>
        <v>201727.13032513432</v>
      </c>
      <c r="H269" s="42">
        <f t="shared" si="27"/>
        <v>7.6493818372851683</v>
      </c>
      <c r="I269" s="10">
        <f t="shared" si="28"/>
        <v>1.2630620510590693</v>
      </c>
      <c r="J269" s="4">
        <f t="shared" si="29"/>
        <v>648.28605445076983</v>
      </c>
      <c r="K269" s="4">
        <f t="shared" si="30"/>
        <v>145.74121092818891</v>
      </c>
      <c r="L269" s="42">
        <f>Pressure!Q269</f>
        <v>0.21712278767229942</v>
      </c>
      <c r="M269" s="10">
        <f t="shared" si="32"/>
        <v>0.56632081231310683</v>
      </c>
      <c r="N269" s="10">
        <f t="shared" si="31"/>
        <v>2.5992852259916033</v>
      </c>
    </row>
    <row r="270" spans="3:14">
      <c r="C270" s="4">
        <f>Pressure!AB270*1000000</f>
        <v>4761759.7238100776</v>
      </c>
      <c r="D270" s="78">
        <f>Pressure!I270</f>
        <v>1.0782541057508477E-4</v>
      </c>
      <c r="E270" s="40">
        <f>Pressure!H270</f>
        <v>107.82541057508477</v>
      </c>
      <c r="F270" s="10">
        <f t="shared" si="26"/>
        <v>4.4999999999999991</v>
      </c>
      <c r="G270" s="4">
        <f t="shared" si="25"/>
        <v>201795.23908519742</v>
      </c>
      <c r="H270" s="42">
        <f t="shared" si="27"/>
        <v>7.6513961970063127</v>
      </c>
      <c r="I270" s="10">
        <f t="shared" si="28"/>
        <v>1.2630942769604454</v>
      </c>
      <c r="J270" s="4">
        <f t="shared" si="29"/>
        <v>648.52148010404585</v>
      </c>
      <c r="K270" s="4">
        <f t="shared" si="30"/>
        <v>145.79413697766418</v>
      </c>
      <c r="L270" s="42">
        <f>Pressure!Q270</f>
        <v>0.21799641867689767</v>
      </c>
      <c r="M270" s="10">
        <f t="shared" si="32"/>
        <v>0.56646563459185306</v>
      </c>
      <c r="N270" s="10">
        <f t="shared" si="31"/>
        <v>2.5992852259916033</v>
      </c>
    </row>
    <row r="271" spans="3:14">
      <c r="C271" s="4">
        <f>Pressure!AB271*1000000</f>
        <v>4763361.1659744531</v>
      </c>
      <c r="D271" s="78">
        <f>Pressure!I271</f>
        <v>1.0782541057508477E-4</v>
      </c>
      <c r="E271" s="40">
        <f>Pressure!H271</f>
        <v>107.82541057508477</v>
      </c>
      <c r="F271" s="10">
        <f t="shared" si="26"/>
        <v>4.4999999999999991</v>
      </c>
      <c r="G271" s="4">
        <f t="shared" si="25"/>
        <v>201863.10546720435</v>
      </c>
      <c r="H271" s="42">
        <f t="shared" si="27"/>
        <v>7.6534032681711626</v>
      </c>
      <c r="I271" s="10">
        <f t="shared" si="28"/>
        <v>1.2631263665496428</v>
      </c>
      <c r="J271" s="4">
        <f t="shared" si="29"/>
        <v>648.75606795008309</v>
      </c>
      <c r="K271" s="4">
        <f t="shared" si="30"/>
        <v>145.84687467966438</v>
      </c>
      <c r="L271" s="42">
        <f>Pressure!Q271</f>
        <v>0.21886995560942671</v>
      </c>
      <c r="M271" s="10">
        <f t="shared" si="32"/>
        <v>0.56660992498299545</v>
      </c>
      <c r="N271" s="10">
        <f t="shared" si="31"/>
        <v>2.5992852259916033</v>
      </c>
    </row>
    <row r="272" spans="3:14">
      <c r="C272" s="4">
        <f>Pressure!AB272*1000000</f>
        <v>4764956.8869776912</v>
      </c>
      <c r="D272" s="78">
        <f>Pressure!I272</f>
        <v>1.0782541057508477E-4</v>
      </c>
      <c r="E272" s="40">
        <f>Pressure!H272</f>
        <v>107.82541057508477</v>
      </c>
      <c r="F272" s="10">
        <f t="shared" si="26"/>
        <v>4.4999999999999991</v>
      </c>
      <c r="G272" s="4">
        <f t="shared" si="25"/>
        <v>201930.72939617993</v>
      </c>
      <c r="H272" s="42">
        <f t="shared" si="27"/>
        <v>7.6554030498959893</v>
      </c>
      <c r="I272" s="10">
        <f t="shared" si="28"/>
        <v>1.2631583200442364</v>
      </c>
      <c r="J272" s="4">
        <f t="shared" si="29"/>
        <v>648.98981772972127</v>
      </c>
      <c r="K272" s="4">
        <f t="shared" si="30"/>
        <v>145.89942397592762</v>
      </c>
      <c r="L272" s="42">
        <f>Pressure!Q272</f>
        <v>0.21974339884630659</v>
      </c>
      <c r="M272" s="10">
        <f t="shared" si="32"/>
        <v>0.56675368351785649</v>
      </c>
      <c r="N272" s="10">
        <f t="shared" si="31"/>
        <v>2.5992852259916033</v>
      </c>
    </row>
    <row r="273" spans="3:14">
      <c r="C273" s="4">
        <f>Pressure!AB273*1000000</f>
        <v>4766546.8850568552</v>
      </c>
      <c r="D273" s="78">
        <f>Pressure!I273</f>
        <v>1.0782541057508477E-4</v>
      </c>
      <c r="E273" s="40">
        <f>Pressure!H273</f>
        <v>107.82541057508477</v>
      </c>
      <c r="F273" s="10">
        <f t="shared" si="26"/>
        <v>4.4999999999999991</v>
      </c>
      <c r="G273" s="4">
        <f t="shared" si="25"/>
        <v>201998.11079741392</v>
      </c>
      <c r="H273" s="42">
        <f t="shared" si="27"/>
        <v>7.6573955412997572</v>
      </c>
      <c r="I273" s="10">
        <f t="shared" si="28"/>
        <v>1.2631901376607018</v>
      </c>
      <c r="J273" s="4">
        <f t="shared" si="29"/>
        <v>649.22272918471594</v>
      </c>
      <c r="K273" s="4">
        <f t="shared" si="30"/>
        <v>145.951784808398</v>
      </c>
      <c r="L273" s="42">
        <f>Pressure!Q273</f>
        <v>0.22061674876358317</v>
      </c>
      <c r="M273" s="10">
        <f t="shared" si="32"/>
        <v>0.56689691022757316</v>
      </c>
      <c r="N273" s="10">
        <f t="shared" si="31"/>
        <v>2.5992852259916033</v>
      </c>
    </row>
    <row r="274" spans="3:14">
      <c r="C274" s="4">
        <f>Pressure!AB274*1000000</f>
        <v>4768131.1584567958</v>
      </c>
      <c r="D274" s="78">
        <f>Pressure!I274</f>
        <v>1.0782541057508477E-4</v>
      </c>
      <c r="E274" s="40">
        <f>Pressure!H274</f>
        <v>107.82541057508477</v>
      </c>
      <c r="F274" s="10">
        <f t="shared" si="26"/>
        <v>4.4999999999999991</v>
      </c>
      <c r="G274" s="4">
        <f t="shared" si="25"/>
        <v>202065.24959652609</v>
      </c>
      <c r="H274" s="42">
        <f t="shared" si="27"/>
        <v>7.6593807415060322</v>
      </c>
      <c r="I274" s="10">
        <f t="shared" si="28"/>
        <v>1.2632218196144491</v>
      </c>
      <c r="J274" s="4">
        <f t="shared" si="29"/>
        <v>649.45480205796332</v>
      </c>
      <c r="K274" s="4">
        <f t="shared" si="30"/>
        <v>146.00395711927595</v>
      </c>
      <c r="L274" s="42">
        <f>Pressure!Q274</f>
        <v>0.2214900057369299</v>
      </c>
      <c r="M274" s="10">
        <f t="shared" si="32"/>
        <v>0.56703960514318985</v>
      </c>
      <c r="N274" s="10">
        <f t="shared" si="31"/>
        <v>2.5992852259916033</v>
      </c>
    </row>
    <row r="275" spans="3:14">
      <c r="C275" s="4">
        <f>Pressure!AB275*1000000</f>
        <v>4769709.7054281374</v>
      </c>
      <c r="D275" s="78">
        <f>Pressure!I275</f>
        <v>1.0782541057508477E-4</v>
      </c>
      <c r="E275" s="40">
        <f>Pressure!H275</f>
        <v>107.82541057508477</v>
      </c>
      <c r="F275" s="10">
        <f t="shared" si="26"/>
        <v>4.4999999999999991</v>
      </c>
      <c r="G275" s="4">
        <f t="shared" si="25"/>
        <v>202132.1457193809</v>
      </c>
      <c r="H275" s="42">
        <f t="shared" si="27"/>
        <v>7.6613586496404711</v>
      </c>
      <c r="I275" s="10">
        <f t="shared" si="28"/>
        <v>1.2632533661197878</v>
      </c>
      <c r="J275" s="4">
        <f t="shared" si="29"/>
        <v>649.68603609320564</v>
      </c>
      <c r="K275" s="4">
        <f t="shared" si="30"/>
        <v>146.05594085095223</v>
      </c>
      <c r="L275" s="42">
        <f>Pressure!Q275</f>
        <v>0.22236317014164941</v>
      </c>
      <c r="M275" s="10">
        <f t="shared" si="32"/>
        <v>0.56718176829554023</v>
      </c>
      <c r="N275" s="10">
        <f t="shared" si="31"/>
        <v>2.5992852259916033</v>
      </c>
    </row>
    <row r="276" spans="3:14">
      <c r="C276" s="4">
        <f>Pressure!AB276*1000000</f>
        <v>4771282.5242291726</v>
      </c>
      <c r="D276" s="78">
        <f>Pressure!I276</f>
        <v>1.0782541057508477E-4</v>
      </c>
      <c r="E276" s="40">
        <f>Pressure!H276</f>
        <v>107.82541057508477</v>
      </c>
      <c r="F276" s="10">
        <f t="shared" si="26"/>
        <v>4.4999999999999991</v>
      </c>
      <c r="G276" s="4">
        <f t="shared" si="25"/>
        <v>202198.79909216776</v>
      </c>
      <c r="H276" s="42">
        <f t="shared" si="27"/>
        <v>7.663329264833207</v>
      </c>
      <c r="I276" s="10">
        <f t="shared" si="28"/>
        <v>1.2632847773899665</v>
      </c>
      <c r="J276" s="4">
        <f t="shared" si="29"/>
        <v>649.91643103530794</v>
      </c>
      <c r="K276" s="4">
        <f t="shared" si="30"/>
        <v>146.10773594606985</v>
      </c>
      <c r="L276" s="42">
        <f>Pressure!Q276</f>
        <v>0.22323624235267542</v>
      </c>
      <c r="M276" s="10">
        <f t="shared" si="32"/>
        <v>0.56732339971537105</v>
      </c>
      <c r="N276" s="10">
        <f t="shared" si="31"/>
        <v>2.5992852259916033</v>
      </c>
    </row>
    <row r="277" spans="3:14">
      <c r="C277" s="4">
        <f>Pressure!AB277*1000000</f>
        <v>4772849.6131247617</v>
      </c>
      <c r="D277" s="78">
        <f>Pressure!I277</f>
        <v>1.0782541057508477E-4</v>
      </c>
      <c r="E277" s="40">
        <f>Pressure!H277</f>
        <v>107.82541057508477</v>
      </c>
      <c r="F277" s="10">
        <f t="shared" si="26"/>
        <v>4.4999999999999991</v>
      </c>
      <c r="G277" s="4">
        <f t="shared" si="25"/>
        <v>202265.20964135442</v>
      </c>
      <c r="H277" s="42">
        <f t="shared" si="27"/>
        <v>7.6652925862174452</v>
      </c>
      <c r="I277" s="10">
        <f t="shared" si="28"/>
        <v>1.2633160536371559</v>
      </c>
      <c r="J277" s="4">
        <f t="shared" si="29"/>
        <v>650.14598663009815</v>
      </c>
      <c r="K277" s="4">
        <f t="shared" si="30"/>
        <v>146.15934234748846</v>
      </c>
      <c r="L277" s="42">
        <f>Pressure!Q277</f>
        <v>0.22410922274457429</v>
      </c>
      <c r="M277" s="10">
        <f t="shared" si="32"/>
        <v>0.56746449943326915</v>
      </c>
      <c r="N277" s="10">
        <f t="shared" si="31"/>
        <v>2.5992852259916033</v>
      </c>
    </row>
    <row r="278" spans="3:14">
      <c r="C278" s="4">
        <f>Pressure!AB278*1000000</f>
        <v>4774410.9703863123</v>
      </c>
      <c r="D278" s="78">
        <f>Pressure!I278</f>
        <v>1.0782541057508477E-4</v>
      </c>
      <c r="E278" s="40">
        <f>Pressure!H278</f>
        <v>107.82541057508477</v>
      </c>
      <c r="F278" s="10">
        <f t="shared" si="26"/>
        <v>4.4999999999999991</v>
      </c>
      <c r="G278" s="4">
        <f t="shared" si="25"/>
        <v>202331.37729368609</v>
      </c>
      <c r="H278" s="42">
        <f t="shared" si="27"/>
        <v>7.6672486129294715</v>
      </c>
      <c r="I278" s="10">
        <f t="shared" si="28"/>
        <v>1.2633471950724513</v>
      </c>
      <c r="J278" s="4">
        <f t="shared" si="29"/>
        <v>650.37470262436238</v>
      </c>
      <c r="K278" s="4">
        <f t="shared" si="30"/>
        <v>146.21075999828298</v>
      </c>
      <c r="L278" s="42">
        <f>Pressure!Q278</f>
        <v>0.22498211169154686</v>
      </c>
      <c r="M278" s="10">
        <f t="shared" si="32"/>
        <v>0.56760506747968487</v>
      </c>
      <c r="N278" s="10">
        <f t="shared" si="31"/>
        <v>2.5992852259916033</v>
      </c>
    </row>
    <row r="279" spans="3:14">
      <c r="C279" s="4">
        <f>Pressure!AB279*1000000</f>
        <v>4775966.5942921918</v>
      </c>
      <c r="D279" s="78">
        <f>Pressure!I279</f>
        <v>1.0782541057508477E-4</v>
      </c>
      <c r="E279" s="40">
        <f>Pressure!H279</f>
        <v>107.82541057508477</v>
      </c>
      <c r="F279" s="10">
        <f t="shared" si="26"/>
        <v>4.4999999999999991</v>
      </c>
      <c r="G279" s="4">
        <f t="shared" si="25"/>
        <v>202397.30197620293</v>
      </c>
      <c r="H279" s="42">
        <f t="shared" si="27"/>
        <v>7.6691973441091603</v>
      </c>
      <c r="I279" s="10">
        <f t="shared" si="28"/>
        <v>1.2633782019058843</v>
      </c>
      <c r="J279" s="4">
        <f t="shared" si="29"/>
        <v>650.60257876590674</v>
      </c>
      <c r="K279" s="4">
        <f t="shared" si="30"/>
        <v>146.26198884175773</v>
      </c>
      <c r="L279" s="42">
        <f>Pressure!Q279</f>
        <v>0.22585490956743012</v>
      </c>
      <c r="M279" s="10">
        <f t="shared" si="32"/>
        <v>0.56774510388490473</v>
      </c>
      <c r="N279" s="10">
        <f t="shared" si="31"/>
        <v>2.5992852259916033</v>
      </c>
    </row>
    <row r="280" spans="3:14">
      <c r="C280" s="4">
        <f>Pressure!AB280*1000000</f>
        <v>4777516.4831281435</v>
      </c>
      <c r="D280" s="78">
        <f>Pressure!I280</f>
        <v>1.0782541057508477E-4</v>
      </c>
      <c r="E280" s="40">
        <f>Pressure!H280</f>
        <v>107.82541057508477</v>
      </c>
      <c r="F280" s="10">
        <f t="shared" si="26"/>
        <v>4.4999999999999991</v>
      </c>
      <c r="G280" s="4">
        <f t="shared" si="25"/>
        <v>202462.98361625764</v>
      </c>
      <c r="H280" s="42">
        <f t="shared" si="27"/>
        <v>7.6711387789004908</v>
      </c>
      <c r="I280" s="10">
        <f t="shared" si="28"/>
        <v>1.2634090743464355</v>
      </c>
      <c r="J280" s="4">
        <f t="shared" si="29"/>
        <v>650.82961480361769</v>
      </c>
      <c r="K280" s="4">
        <f t="shared" si="30"/>
        <v>146.31302882145985</v>
      </c>
      <c r="L280" s="42">
        <f>Pressure!Q280</f>
        <v>0.22672761674569891</v>
      </c>
      <c r="M280" s="10">
        <f t="shared" si="32"/>
        <v>0.56788460867910995</v>
      </c>
      <c r="N280" s="10">
        <f t="shared" si="31"/>
        <v>2.5992852259916033</v>
      </c>
    </row>
    <row r="281" spans="3:14">
      <c r="C281" s="4">
        <f>Pressure!AB281*1000000</f>
        <v>4779060.6351857027</v>
      </c>
      <c r="D281" s="78">
        <f>Pressure!I281</f>
        <v>1.0782541057508477E-4</v>
      </c>
      <c r="E281" s="40">
        <f>Pressure!H281</f>
        <v>107.82541057508477</v>
      </c>
      <c r="F281" s="10">
        <f t="shared" si="26"/>
        <v>4.4999999999999991</v>
      </c>
      <c r="G281" s="4">
        <f t="shared" si="25"/>
        <v>202528.42214144845</v>
      </c>
      <c r="H281" s="42">
        <f t="shared" si="27"/>
        <v>7.6730729164495699</v>
      </c>
      <c r="I281" s="10">
        <f t="shared" si="28"/>
        <v>1.2634398126020052</v>
      </c>
      <c r="J281" s="4">
        <f t="shared" si="29"/>
        <v>651.05581048723025</v>
      </c>
      <c r="K281" s="4">
        <f t="shared" si="30"/>
        <v>146.36387988112725</v>
      </c>
      <c r="L281" s="42">
        <f>Pressure!Q281</f>
        <v>0.22760023359946763</v>
      </c>
      <c r="M281" s="10">
        <f t="shared" si="32"/>
        <v>0.56802358189232272</v>
      </c>
      <c r="N281" s="10">
        <f t="shared" si="31"/>
        <v>2.5992852259916033</v>
      </c>
    </row>
    <row r="282" spans="3:14">
      <c r="C282" s="4">
        <f>Pressure!AB282*1000000</f>
        <v>4780599.048763711</v>
      </c>
      <c r="D282" s="78">
        <f>Pressure!I282</f>
        <v>1.0782541057508477E-4</v>
      </c>
      <c r="E282" s="40">
        <f>Pressure!H282</f>
        <v>107.82541057508477</v>
      </c>
      <c r="F282" s="10">
        <f t="shared" si="26"/>
        <v>4.4999999999999991</v>
      </c>
      <c r="G282" s="4">
        <f t="shared" si="25"/>
        <v>202593.61747968313</v>
      </c>
      <c r="H282" s="42">
        <f t="shared" si="27"/>
        <v>7.6749997559065468</v>
      </c>
      <c r="I282" s="10">
        <f t="shared" si="28"/>
        <v>1.2634704168794484</v>
      </c>
      <c r="J282" s="4">
        <f t="shared" si="29"/>
        <v>651.28116556754935</v>
      </c>
      <c r="K282" s="4">
        <f t="shared" si="30"/>
        <v>146.41454196473839</v>
      </c>
      <c r="L282" s="42">
        <f>Pressure!Q282</f>
        <v>0.22847276050149196</v>
      </c>
      <c r="M282" s="10">
        <f t="shared" si="32"/>
        <v>0.56816202355440459</v>
      </c>
      <c r="N282" s="10">
        <f t="shared" si="31"/>
        <v>2.5992852259916033</v>
      </c>
    </row>
    <row r="283" spans="3:14">
      <c r="C283" s="4">
        <f>Pressure!AB283*1000000</f>
        <v>4782131.7221677843</v>
      </c>
      <c r="D283" s="78">
        <f>Pressure!I283</f>
        <v>1.0782541057508477E-4</v>
      </c>
      <c r="E283" s="40">
        <f>Pressure!H283</f>
        <v>107.82541057508477</v>
      </c>
      <c r="F283" s="10">
        <f t="shared" si="26"/>
        <v>4.4999999999999991</v>
      </c>
      <c r="G283" s="4">
        <f t="shared" si="25"/>
        <v>202658.5695591566</v>
      </c>
      <c r="H283" s="42">
        <f t="shared" si="27"/>
        <v>7.6769192964249298</v>
      </c>
      <c r="I283" s="10">
        <f t="shared" si="28"/>
        <v>1.2635008873845668</v>
      </c>
      <c r="J283" s="4">
        <f t="shared" si="29"/>
        <v>651.50567979637287</v>
      </c>
      <c r="K283" s="4">
        <f t="shared" si="30"/>
        <v>146.46501501649496</v>
      </c>
      <c r="L283" s="42">
        <f>Pressure!Q283</f>
        <v>0.22934519782417054</v>
      </c>
      <c r="M283" s="10">
        <f t="shared" si="32"/>
        <v>0.56829993369508802</v>
      </c>
      <c r="N283" s="10">
        <f t="shared" si="31"/>
        <v>2.5992852259916033</v>
      </c>
    </row>
    <row r="284" spans="3:14">
      <c r="C284" s="4">
        <f>Pressure!AB284*1000000</f>
        <v>4783658.6537101818</v>
      </c>
      <c r="D284" s="78">
        <f>Pressure!I284</f>
        <v>1.0782541057508477E-4</v>
      </c>
      <c r="E284" s="40">
        <f>Pressure!H284</f>
        <v>107.82541057508477</v>
      </c>
      <c r="F284" s="10">
        <f t="shared" si="26"/>
        <v>4.4999999999999991</v>
      </c>
      <c r="G284" s="4">
        <f t="shared" ref="G284:G347" si="33">IF(C284/(1+(k-1)/2*N284^2)^(k/(k-1))&lt;patm*1000000,patm*1000000,C284/(1+(k-1)/2*N284^2)^(k/(k-1)))</f>
        <v>202723.2783083453</v>
      </c>
      <c r="H284" s="42">
        <f t="shared" si="27"/>
        <v>7.6788315371614262</v>
      </c>
      <c r="I284" s="10">
        <f t="shared" si="28"/>
        <v>1.2635312243221097</v>
      </c>
      <c r="J284" s="4">
        <f t="shared" si="29"/>
        <v>651.72935292647128</v>
      </c>
      <c r="K284" s="4">
        <f t="shared" si="30"/>
        <v>146.51529898081725</v>
      </c>
      <c r="L284" s="42">
        <f>Pressure!Q284</f>
        <v>0.23021754593954669</v>
      </c>
      <c r="M284" s="10">
        <f t="shared" si="32"/>
        <v>0.56843731234397288</v>
      </c>
      <c r="N284" s="10">
        <f t="shared" si="31"/>
        <v>2.5992852259916033</v>
      </c>
    </row>
    <row r="285" spans="3:14">
      <c r="C285" s="4">
        <f>Pressure!AB285*1000000</f>
        <v>4785179.8417101707</v>
      </c>
      <c r="D285" s="78">
        <f>Pressure!I285</f>
        <v>1.0782541057508477E-4</v>
      </c>
      <c r="E285" s="40">
        <f>Pressure!H285</f>
        <v>107.82541057508477</v>
      </c>
      <c r="F285" s="10">
        <f t="shared" ref="F285:F348" si="34">aexit/E285</f>
        <v>4.4999999999999991</v>
      </c>
      <c r="G285" s="4">
        <f t="shared" si="33"/>
        <v>202787.74365602262</v>
      </c>
      <c r="H285" s="42">
        <f t="shared" ref="H285:H348" si="35">1/(((k+1)/2)^(1/(k-1))*(patm*1000000/C285)^(1/k)*SQRT((k+1)/(k-1)*(1-(patm*1000000/C285)^((k-1)/k))))</f>
        <v>7.6807364772764233</v>
      </c>
      <c r="I285" s="10">
        <f t="shared" ref="I285:I348" si="36">etanoz*SQRT(2*k^2/(k-1)*(2/(k+1))^((k+1)/(k-1))*(1-(G285/C285)^((k-1)/k)))+(G285-patm*1000000)/C285*(aexit/E285)</f>
        <v>1.2635614278957854</v>
      </c>
      <c r="J285" s="4">
        <f t="shared" ref="J285:J348" si="37">I285*D285*C285</f>
        <v>651.95218471164162</v>
      </c>
      <c r="K285" s="4">
        <f t="shared" ref="K285:K348" si="38">J285/4.4482</f>
        <v>146.56539380235637</v>
      </c>
      <c r="L285" s="42">
        <f>Pressure!Q285</f>
        <v>0.23108980521931005</v>
      </c>
      <c r="M285" s="10">
        <f t="shared" si="32"/>
        <v>0.5685741595305086</v>
      </c>
      <c r="N285" s="10">
        <f t="shared" si="31"/>
        <v>2.5992852259916033</v>
      </c>
    </row>
    <row r="286" spans="3:14">
      <c r="C286" s="4">
        <f>Pressure!AB286*1000000</f>
        <v>4786695.2844934482</v>
      </c>
      <c r="D286" s="78">
        <f>Pressure!I286</f>
        <v>1.0782541057508477E-4</v>
      </c>
      <c r="E286" s="40">
        <f>Pressure!H286</f>
        <v>107.82541057508477</v>
      </c>
      <c r="F286" s="10">
        <f t="shared" si="34"/>
        <v>4.4999999999999991</v>
      </c>
      <c r="G286" s="4">
        <f t="shared" si="33"/>
        <v>202851.96553123448</v>
      </c>
      <c r="H286" s="42">
        <f t="shared" si="35"/>
        <v>7.6826341159332321</v>
      </c>
      <c r="I286" s="10">
        <f t="shared" si="36"/>
        <v>1.2635914983082526</v>
      </c>
      <c r="J286" s="4">
        <f t="shared" si="37"/>
        <v>652.17417490662342</v>
      </c>
      <c r="K286" s="4">
        <f t="shared" si="38"/>
        <v>146.61529942597531</v>
      </c>
      <c r="L286" s="42">
        <f>Pressure!Q286</f>
        <v>0.23196197603479829</v>
      </c>
      <c r="M286" s="10">
        <f t="shared" si="32"/>
        <v>0.56871047528398466</v>
      </c>
      <c r="N286" s="10">
        <f t="shared" ref="N286:N349" si="39">N285-1/834*(me-mef)</f>
        <v>2.5992852259916033</v>
      </c>
    </row>
    <row r="287" spans="3:14">
      <c r="C287" s="4">
        <f>Pressure!AB287*1000000</f>
        <v>4788204.9803926395</v>
      </c>
      <c r="D287" s="78">
        <f>Pressure!I287</f>
        <v>1.0782541057508477E-4</v>
      </c>
      <c r="E287" s="40">
        <f>Pressure!H287</f>
        <v>107.82541057508477</v>
      </c>
      <c r="F287" s="10">
        <f t="shared" si="34"/>
        <v>4.4999999999999991</v>
      </c>
      <c r="G287" s="4">
        <f t="shared" si="33"/>
        <v>202915.9438633204</v>
      </c>
      <c r="H287" s="42">
        <f t="shared" si="35"/>
        <v>7.684524452298759</v>
      </c>
      <c r="I287" s="10">
        <f t="shared" si="36"/>
        <v>1.2636214357611335</v>
      </c>
      <c r="J287" s="4">
        <f t="shared" si="37"/>
        <v>652.39532326717051</v>
      </c>
      <c r="K287" s="4">
        <f t="shared" si="38"/>
        <v>146.66501579676509</v>
      </c>
      <c r="L287" s="42">
        <f>Pressure!Q287</f>
        <v>0.23283405875699884</v>
      </c>
      <c r="M287" s="10">
        <f t="shared" si="32"/>
        <v>0.56884625963360091</v>
      </c>
      <c r="N287" s="10">
        <f t="shared" si="39"/>
        <v>2.5992852259916033</v>
      </c>
    </row>
    <row r="288" spans="3:14">
      <c r="C288" s="4">
        <f>Pressure!AB288*1000000</f>
        <v>4789708.9277471853</v>
      </c>
      <c r="D288" s="78">
        <f>Pressure!I288</f>
        <v>1.0782541057508477E-4</v>
      </c>
      <c r="E288" s="40">
        <f>Pressure!H288</f>
        <v>107.82541057508477</v>
      </c>
      <c r="F288" s="10">
        <f t="shared" si="34"/>
        <v>4.4999999999999991</v>
      </c>
      <c r="G288" s="4">
        <f t="shared" si="33"/>
        <v>202979.67858190869</v>
      </c>
      <c r="H288" s="42">
        <f t="shared" si="35"/>
        <v>7.686407485543322</v>
      </c>
      <c r="I288" s="10">
        <f t="shared" si="36"/>
        <v>1.2636512404550155</v>
      </c>
      <c r="J288" s="4">
        <f t="shared" si="37"/>
        <v>652.61562955003524</v>
      </c>
      <c r="K288" s="4">
        <f t="shared" si="38"/>
        <v>146.71454286004121</v>
      </c>
      <c r="L288" s="42">
        <f>Pressure!Q288</f>
        <v>0.23370605375655046</v>
      </c>
      <c r="M288" s="10">
        <f t="shared" si="32"/>
        <v>0.56898151260835117</v>
      </c>
      <c r="N288" s="10">
        <f t="shared" si="39"/>
        <v>2.5992852259916033</v>
      </c>
    </row>
    <row r="289" spans="3:14">
      <c r="C289" s="4">
        <f>Pressure!AB289*1000000</f>
        <v>4791207.1249029785</v>
      </c>
      <c r="D289" s="78">
        <f>Pressure!I289</f>
        <v>1.0782541057508477E-4</v>
      </c>
      <c r="E289" s="40">
        <f>Pressure!H289</f>
        <v>107.82541057508477</v>
      </c>
      <c r="F289" s="10">
        <f t="shared" si="34"/>
        <v>4.4999999999999991</v>
      </c>
      <c r="G289" s="4">
        <f t="shared" si="33"/>
        <v>203043.16961690114</v>
      </c>
      <c r="H289" s="42">
        <f t="shared" si="35"/>
        <v>7.6882832148402249</v>
      </c>
      <c r="I289" s="10">
        <f t="shared" si="36"/>
        <v>1.2636809125894468</v>
      </c>
      <c r="J289" s="4">
        <f t="shared" si="37"/>
        <v>652.83509351291502</v>
      </c>
      <c r="K289" s="4">
        <f t="shared" si="38"/>
        <v>146.76388056133155</v>
      </c>
      <c r="L289" s="42">
        <f>Pressure!Q289</f>
        <v>0.23457796140374504</v>
      </c>
      <c r="M289" s="10">
        <f t="shared" si="32"/>
        <v>0.56911623423714053</v>
      </c>
      <c r="N289" s="10">
        <f t="shared" si="39"/>
        <v>2.5992852259916033</v>
      </c>
    </row>
    <row r="290" spans="3:14">
      <c r="C290" s="4">
        <f>Pressure!AB290*1000000</f>
        <v>4792699.5702133626</v>
      </c>
      <c r="D290" s="78">
        <f>Pressure!I290</f>
        <v>1.0782541057508477E-4</v>
      </c>
      <c r="E290" s="40">
        <f>Pressure!H290</f>
        <v>107.82541057508477</v>
      </c>
      <c r="F290" s="10">
        <f t="shared" si="34"/>
        <v>4.4999999999999991</v>
      </c>
      <c r="G290" s="4">
        <f t="shared" si="33"/>
        <v>203106.41689851525</v>
      </c>
      <c r="H290" s="42">
        <f t="shared" si="35"/>
        <v>7.6901516393670155</v>
      </c>
      <c r="I290" s="10">
        <f t="shared" si="36"/>
        <v>1.2637104523629603</v>
      </c>
      <c r="J290" s="4">
        <f t="shared" si="37"/>
        <v>653.05371491459891</v>
      </c>
      <c r="K290" s="4">
        <f t="shared" si="38"/>
        <v>146.81302884640954</v>
      </c>
      <c r="L290" s="42">
        <f>Pressure!Q290</f>
        <v>0.23544978206852918</v>
      </c>
      <c r="M290" s="10">
        <f t="shared" si="32"/>
        <v>0.56925042454872177</v>
      </c>
      <c r="N290" s="10">
        <f t="shared" si="39"/>
        <v>2.5992852259916033</v>
      </c>
    </row>
    <row r="291" spans="3:14">
      <c r="C291" s="4">
        <f>Pressure!AB291*1000000</f>
        <v>4794186.262037335</v>
      </c>
      <c r="D291" s="78">
        <f>Pressure!I291</f>
        <v>1.0782541057508477E-4</v>
      </c>
      <c r="E291" s="40">
        <f>Pressure!H291</f>
        <v>107.82541057508477</v>
      </c>
      <c r="F291" s="10">
        <f t="shared" si="34"/>
        <v>4.4999999999999991</v>
      </c>
      <c r="G291" s="4">
        <f t="shared" si="33"/>
        <v>203169.42035720815</v>
      </c>
      <c r="H291" s="42">
        <f t="shared" si="35"/>
        <v>7.6920127583032025</v>
      </c>
      <c r="I291" s="10">
        <f t="shared" si="36"/>
        <v>1.2637398599730405</v>
      </c>
      <c r="J291" s="4">
        <f t="shared" si="37"/>
        <v>653.27149351470393</v>
      </c>
      <c r="K291" s="4">
        <f t="shared" si="38"/>
        <v>146.86198766123465</v>
      </c>
      <c r="L291" s="42">
        <f>Pressure!Q291</f>
        <v>0.23632151612050586</v>
      </c>
      <c r="M291" s="10">
        <f t="shared" si="32"/>
        <v>0.56938408357168246</v>
      </c>
      <c r="N291" s="10">
        <f t="shared" si="39"/>
        <v>2.5992852259916033</v>
      </c>
    </row>
    <row r="292" spans="3:14">
      <c r="C292" s="4">
        <f>Pressure!AB292*1000000</f>
        <v>4795667.1987413783</v>
      </c>
      <c r="D292" s="78">
        <f>Pressure!I292</f>
        <v>1.0782541057508477E-4</v>
      </c>
      <c r="E292" s="40">
        <f>Pressure!H292</f>
        <v>107.82541057508477</v>
      </c>
      <c r="F292" s="10">
        <f t="shared" si="34"/>
        <v>4.4999999999999991</v>
      </c>
      <c r="G292" s="4">
        <f t="shared" si="33"/>
        <v>203232.17992375413</v>
      </c>
      <c r="H292" s="42">
        <f t="shared" si="35"/>
        <v>7.6938665708326068</v>
      </c>
      <c r="I292" s="10">
        <f t="shared" si="36"/>
        <v>1.2637691356161633</v>
      </c>
      <c r="J292" s="4">
        <f t="shared" si="37"/>
        <v>653.48842907394362</v>
      </c>
      <c r="K292" s="4">
        <f t="shared" si="38"/>
        <v>146.91075695201286</v>
      </c>
      <c r="L292" s="42">
        <f>Pressure!Q292</f>
        <v>0.23719316392893616</v>
      </c>
      <c r="M292" s="10">
        <f t="shared" si="32"/>
        <v>0.56951721133447031</v>
      </c>
      <c r="N292" s="10">
        <f t="shared" si="39"/>
        <v>2.5992852259916033</v>
      </c>
    </row>
    <row r="293" spans="3:14">
      <c r="C293" s="4">
        <f>Pressure!AB293*1000000</f>
        <v>4797142.3786984282</v>
      </c>
      <c r="D293" s="78">
        <f>Pressure!I293</f>
        <v>1.0782541057508477E-4</v>
      </c>
      <c r="E293" s="40">
        <f>Pressure!H293</f>
        <v>107.82541057508477</v>
      </c>
      <c r="F293" s="10">
        <f t="shared" si="34"/>
        <v>4.4999999999999991</v>
      </c>
      <c r="G293" s="4">
        <f t="shared" si="33"/>
        <v>203294.69552920101</v>
      </c>
      <c r="H293" s="42">
        <f t="shared" si="35"/>
        <v>7.6957130761420167</v>
      </c>
      <c r="I293" s="10">
        <f t="shared" si="36"/>
        <v>1.26379827948778</v>
      </c>
      <c r="J293" s="4">
        <f t="shared" si="37"/>
        <v>653.70452135397727</v>
      </c>
      <c r="K293" s="4">
        <f t="shared" si="38"/>
        <v>146.95933666516282</v>
      </c>
      <c r="L293" s="42">
        <f>Pressure!Q293</f>
        <v>0.23806472586274086</v>
      </c>
      <c r="M293" s="10">
        <f t="shared" si="32"/>
        <v>0.56964980786541064</v>
      </c>
      <c r="N293" s="10">
        <f t="shared" si="39"/>
        <v>2.5992852259916033</v>
      </c>
    </row>
    <row r="294" spans="3:14">
      <c r="C294" s="4">
        <f>Pressure!AB294*1000000</f>
        <v>4798611.8002885468</v>
      </c>
      <c r="D294" s="78">
        <f>Pressure!I294</f>
        <v>1.0782541057508477E-4</v>
      </c>
      <c r="E294" s="40">
        <f>Pressure!H294</f>
        <v>107.82541057508477</v>
      </c>
      <c r="F294" s="10">
        <f t="shared" si="34"/>
        <v>4.4999999999999991</v>
      </c>
      <c r="G294" s="4">
        <f t="shared" si="33"/>
        <v>203356.96710489859</v>
      </c>
      <c r="H294" s="42">
        <f t="shared" si="35"/>
        <v>7.6975522734220743</v>
      </c>
      <c r="I294" s="10">
        <f t="shared" si="36"/>
        <v>1.2638272917823314</v>
      </c>
      <c r="J294" s="4">
        <f t="shared" si="37"/>
        <v>653.91977011750726</v>
      </c>
      <c r="K294" s="4">
        <f t="shared" si="38"/>
        <v>147.00772674733764</v>
      </c>
      <c r="L294" s="42">
        <f>Pressure!Q294</f>
        <v>0.23893620229050214</v>
      </c>
      <c r="M294" s="10">
        <f t="shared" si="32"/>
        <v>0.56978187319272255</v>
      </c>
      <c r="N294" s="10">
        <f t="shared" si="39"/>
        <v>2.5992852259916033</v>
      </c>
    </row>
    <row r="295" spans="3:14">
      <c r="C295" s="4">
        <f>Pressure!AB295*1000000</f>
        <v>4800075.4618976004</v>
      </c>
      <c r="D295" s="78">
        <f>Pressure!I295</f>
        <v>1.0782541057508477E-4</v>
      </c>
      <c r="E295" s="40">
        <f>Pressure!H295</f>
        <v>107.82541057508477</v>
      </c>
      <c r="F295" s="10">
        <f t="shared" si="34"/>
        <v>4.4999999999999991</v>
      </c>
      <c r="G295" s="4">
        <f t="shared" si="33"/>
        <v>203418.99458244265</v>
      </c>
      <c r="H295" s="42">
        <f t="shared" si="35"/>
        <v>7.6993841618655976</v>
      </c>
      <c r="I295" s="10">
        <f t="shared" si="36"/>
        <v>1.2638561726932276</v>
      </c>
      <c r="J295" s="4">
        <f t="shared" si="37"/>
        <v>654.13417512808655</v>
      </c>
      <c r="K295" s="4">
        <f t="shared" si="38"/>
        <v>147.05592714538162</v>
      </c>
      <c r="L295" s="42">
        <f>Pressure!Q295</f>
        <v>0.23980759358046519</v>
      </c>
      <c r="M295" s="10">
        <f t="shared" si="32"/>
        <v>0.5699134073444091</v>
      </c>
      <c r="N295" s="10">
        <f t="shared" si="39"/>
        <v>2.5992852259916033</v>
      </c>
    </row>
    <row r="296" spans="3:14">
      <c r="C296" s="4">
        <f>Pressure!AB296*1000000</f>
        <v>4801533.3619191116</v>
      </c>
      <c r="D296" s="78">
        <f>Pressure!I296</f>
        <v>1.0782541057508477E-4</v>
      </c>
      <c r="E296" s="40">
        <f>Pressure!H296</f>
        <v>107.82541057508477</v>
      </c>
      <c r="F296" s="10">
        <f t="shared" si="34"/>
        <v>4.4999999999999991</v>
      </c>
      <c r="G296" s="4">
        <f t="shared" si="33"/>
        <v>203480.7778937534</v>
      </c>
      <c r="H296" s="42">
        <f t="shared" si="35"/>
        <v>7.7012087406699132</v>
      </c>
      <c r="I296" s="10">
        <f t="shared" si="36"/>
        <v>1.2638849224128859</v>
      </c>
      <c r="J296" s="4">
        <f t="shared" si="37"/>
        <v>654.34773615039012</v>
      </c>
      <c r="K296" s="4">
        <f t="shared" si="38"/>
        <v>147.10393780639137</v>
      </c>
      <c r="L296" s="42">
        <f>Pressure!Q296</f>
        <v>0.24067890010053988</v>
      </c>
      <c r="M296" s="10">
        <f t="shared" ref="M296:M359" si="40">(J296+J295)/2*(L296-L295)</f>
        <v>0.57004441034836695</v>
      </c>
      <c r="N296" s="10">
        <f t="shared" si="39"/>
        <v>2.5992852259916033</v>
      </c>
    </row>
    <row r="297" spans="3:14">
      <c r="C297" s="4">
        <f>Pressure!AB297*1000000</f>
        <v>4802985.4987527039</v>
      </c>
      <c r="D297" s="78">
        <f>Pressure!I297</f>
        <v>1.0782541057508477E-4</v>
      </c>
      <c r="E297" s="40">
        <f>Pressure!H297</f>
        <v>107.82541057508477</v>
      </c>
      <c r="F297" s="10">
        <f t="shared" si="34"/>
        <v>4.4999999999999991</v>
      </c>
      <c r="G297" s="4">
        <f t="shared" si="33"/>
        <v>203542.31697100963</v>
      </c>
      <c r="H297" s="42">
        <f t="shared" si="35"/>
        <v>7.703026009034919</v>
      </c>
      <c r="I297" s="10">
        <f t="shared" si="36"/>
        <v>1.2639135411327045</v>
      </c>
      <c r="J297" s="4">
        <f t="shared" si="37"/>
        <v>654.56045294998603</v>
      </c>
      <c r="K297" s="4">
        <f t="shared" si="38"/>
        <v>147.15175867766422</v>
      </c>
      <c r="L297" s="42">
        <f>Pressure!Q297</f>
        <v>0.24155012221830238</v>
      </c>
      <c r="M297" s="10">
        <f t="shared" si="40"/>
        <v>0.57017488223235357</v>
      </c>
      <c r="N297" s="10">
        <f t="shared" si="39"/>
        <v>2.5992852259916033</v>
      </c>
    </row>
    <row r="298" spans="3:14">
      <c r="C298" s="4">
        <f>Pressure!AB298*1000000</f>
        <v>4804431.8708046852</v>
      </c>
      <c r="D298" s="78">
        <f>Pressure!I298</f>
        <v>1.0782541057508477E-4</v>
      </c>
      <c r="E298" s="40">
        <f>Pressure!H298</f>
        <v>107.82541057508477</v>
      </c>
      <c r="F298" s="10">
        <f t="shared" si="34"/>
        <v>4.4999999999999991</v>
      </c>
      <c r="G298" s="4">
        <f t="shared" si="33"/>
        <v>203603.61174667338</v>
      </c>
      <c r="H298" s="42">
        <f t="shared" si="35"/>
        <v>7.704835966163798</v>
      </c>
      <c r="I298" s="10">
        <f t="shared" si="36"/>
        <v>1.2639420290430763</v>
      </c>
      <c r="J298" s="4">
        <f t="shared" si="37"/>
        <v>654.77232529342155</v>
      </c>
      <c r="K298" s="4">
        <f t="shared" si="38"/>
        <v>147.19938970671768</v>
      </c>
      <c r="L298" s="42">
        <f>Pressure!Q298</f>
        <v>0.24242126030099684</v>
      </c>
      <c r="M298" s="10">
        <f t="shared" si="40"/>
        <v>0.57030482302398366</v>
      </c>
      <c r="N298" s="10">
        <f t="shared" si="39"/>
        <v>2.5992852259916033</v>
      </c>
    </row>
    <row r="299" spans="3:14">
      <c r="C299" s="4">
        <f>Pressure!AB299*1000000</f>
        <v>4805872.4764886107</v>
      </c>
      <c r="D299" s="78">
        <f>Pressure!I299</f>
        <v>1.0782541057508477E-4</v>
      </c>
      <c r="E299" s="40">
        <f>Pressure!H299</f>
        <v>107.82541057508477</v>
      </c>
      <c r="F299" s="10">
        <f t="shared" si="34"/>
        <v>4.4999999999999991</v>
      </c>
      <c r="G299" s="4">
        <f t="shared" si="33"/>
        <v>203664.6621535139</v>
      </c>
      <c r="H299" s="42">
        <f t="shared" si="35"/>
        <v>7.7066386112637346</v>
      </c>
      <c r="I299" s="10">
        <f t="shared" si="36"/>
        <v>1.263970386333404</v>
      </c>
      <c r="J299" s="4">
        <f t="shared" si="37"/>
        <v>654.98335294830576</v>
      </c>
      <c r="K299" s="4">
        <f t="shared" si="38"/>
        <v>147.24683084130788</v>
      </c>
      <c r="L299" s="42">
        <f>Pressure!Q299</f>
        <v>0.243292314715537</v>
      </c>
      <c r="M299" s="10">
        <f t="shared" si="40"/>
        <v>0.57043423275075045</v>
      </c>
      <c r="N299" s="10">
        <f t="shared" si="39"/>
        <v>2.5992852259916033</v>
      </c>
    </row>
    <row r="300" spans="3:14">
      <c r="C300" s="4">
        <f>Pressure!AB300*1000000</f>
        <v>4807307.3142241118</v>
      </c>
      <c r="D300" s="78">
        <f>Pressure!I300</f>
        <v>1.0782541057508477E-4</v>
      </c>
      <c r="E300" s="40">
        <f>Pressure!H300</f>
        <v>107.82541057508477</v>
      </c>
      <c r="F300" s="10">
        <f t="shared" si="34"/>
        <v>4.4999999999999991</v>
      </c>
      <c r="G300" s="4">
        <f t="shared" si="33"/>
        <v>203725.46812455775</v>
      </c>
      <c r="H300" s="42">
        <f t="shared" si="35"/>
        <v>7.7084339435444624</v>
      </c>
      <c r="I300" s="10">
        <f t="shared" si="36"/>
        <v>1.2639986131920795</v>
      </c>
      <c r="J300" s="4">
        <f t="shared" si="37"/>
        <v>655.19353568313818</v>
      </c>
      <c r="K300" s="4">
        <f t="shared" si="38"/>
        <v>147.29408202939126</v>
      </c>
      <c r="L300" s="42">
        <f>Pressure!Q300</f>
        <v>0.24416328582850783</v>
      </c>
      <c r="M300" s="10">
        <f t="shared" si="40"/>
        <v>0.57056311143999083</v>
      </c>
      <c r="N300" s="10">
        <f t="shared" si="39"/>
        <v>2.5992852259916033</v>
      </c>
    </row>
    <row r="301" spans="3:14">
      <c r="C301" s="4">
        <f>Pressure!AB301*1000000</f>
        <v>4808736.3824376483</v>
      </c>
      <c r="D301" s="78">
        <f>Pressure!I301</f>
        <v>1.0782541057508477E-4</v>
      </c>
      <c r="E301" s="40">
        <f>Pressure!H301</f>
        <v>107.82541057508477</v>
      </c>
      <c r="F301" s="10">
        <f t="shared" si="34"/>
        <v>4.4999999999999991</v>
      </c>
      <c r="G301" s="4">
        <f t="shared" si="33"/>
        <v>203786.02959312109</v>
      </c>
      <c r="H301" s="42">
        <f t="shared" si="35"/>
        <v>7.7102219622191832</v>
      </c>
      <c r="I301" s="10">
        <f t="shared" si="36"/>
        <v>1.2640267098065019</v>
      </c>
      <c r="J301" s="4">
        <f t="shared" si="37"/>
        <v>655.40287326741759</v>
      </c>
      <c r="K301" s="4">
        <f t="shared" si="38"/>
        <v>147.34114321914879</v>
      </c>
      <c r="L301" s="42">
        <f>Pressure!Q301</f>
        <v>0.24503417400616712</v>
      </c>
      <c r="M301" s="10">
        <f t="shared" si="40"/>
        <v>0.57069145911887975</v>
      </c>
      <c r="N301" s="10">
        <f t="shared" si="39"/>
        <v>2.5992852259916033</v>
      </c>
    </row>
    <row r="302" spans="3:14">
      <c r="C302" s="4">
        <f>Pressure!AB302*1000000</f>
        <v>4810159.6795625286</v>
      </c>
      <c r="D302" s="78">
        <f>Pressure!I302</f>
        <v>1.0782541057508477E-4</v>
      </c>
      <c r="E302" s="40">
        <f>Pressure!H302</f>
        <v>107.82541057508477</v>
      </c>
      <c r="F302" s="10">
        <f t="shared" si="34"/>
        <v>4.4999999999999991</v>
      </c>
      <c r="G302" s="4">
        <f t="shared" si="33"/>
        <v>203846.34649281017</v>
      </c>
      <c r="H302" s="42">
        <f t="shared" si="35"/>
        <v>7.7120026665046337</v>
      </c>
      <c r="I302" s="10">
        <f t="shared" si="36"/>
        <v>1.2640546763630818</v>
      </c>
      <c r="J302" s="4">
        <f t="shared" si="37"/>
        <v>655.6113654716471</v>
      </c>
      <c r="K302" s="4">
        <f t="shared" si="38"/>
        <v>147.38801435898725</v>
      </c>
      <c r="L302" s="42">
        <f>Pressure!Q302</f>
        <v>0.24590497961444718</v>
      </c>
      <c r="M302" s="10">
        <f t="shared" si="40"/>
        <v>0.57081927581450043</v>
      </c>
      <c r="N302" s="10">
        <f t="shared" si="39"/>
        <v>2.5992852259916033</v>
      </c>
    </row>
    <row r="303" spans="3:14">
      <c r="C303" s="4">
        <f>Pressure!AB303*1000000</f>
        <v>4811577.204038511</v>
      </c>
      <c r="D303" s="78">
        <f>Pressure!I303</f>
        <v>1.0782541057508477E-4</v>
      </c>
      <c r="E303" s="40">
        <f>Pressure!H303</f>
        <v>107.82541057508477</v>
      </c>
      <c r="F303" s="10">
        <f t="shared" si="34"/>
        <v>4.4999999999999991</v>
      </c>
      <c r="G303" s="4">
        <f t="shared" si="33"/>
        <v>203906.41875750458</v>
      </c>
      <c r="H303" s="42">
        <f t="shared" si="35"/>
        <v>7.7137760556205386</v>
      </c>
      <c r="I303" s="10">
        <f t="shared" si="36"/>
        <v>1.2640825130472355</v>
      </c>
      <c r="J303" s="4">
        <f t="shared" si="37"/>
        <v>655.819012067274</v>
      </c>
      <c r="K303" s="4">
        <f t="shared" si="38"/>
        <v>147.43469539752576</v>
      </c>
      <c r="L303" s="42">
        <f>Pressure!Q303</f>
        <v>0.2467757030189564</v>
      </c>
      <c r="M303" s="10">
        <f t="shared" si="40"/>
        <v>0.57094656155375167</v>
      </c>
      <c r="N303" s="10">
        <f t="shared" si="39"/>
        <v>2.5992852259916033</v>
      </c>
    </row>
    <row r="304" spans="3:14">
      <c r="C304" s="4">
        <f>Pressure!AB304*1000000</f>
        <v>4812988.9543119306</v>
      </c>
      <c r="D304" s="78">
        <f>Pressure!I304</f>
        <v>1.0782541057508477E-4</v>
      </c>
      <c r="E304" s="40">
        <f>Pressure!H304</f>
        <v>107.82541057508477</v>
      </c>
      <c r="F304" s="10">
        <f t="shared" si="34"/>
        <v>4.4999999999999991</v>
      </c>
      <c r="G304" s="4">
        <f t="shared" si="33"/>
        <v>203966.24632136271</v>
      </c>
      <c r="H304" s="42">
        <f t="shared" si="35"/>
        <v>7.715542128789818</v>
      </c>
      <c r="I304" s="10">
        <f t="shared" si="36"/>
        <v>1.2641102200433911</v>
      </c>
      <c r="J304" s="4">
        <f t="shared" si="37"/>
        <v>656.02581282670894</v>
      </c>
      <c r="K304" s="4">
        <f t="shared" si="38"/>
        <v>147.48118628359987</v>
      </c>
      <c r="L304" s="42">
        <f>Pressure!Q304</f>
        <v>0.24764634458498086</v>
      </c>
      <c r="M304" s="10">
        <f t="shared" si="40"/>
        <v>0.5710733163633871</v>
      </c>
      <c r="N304" s="10">
        <f t="shared" si="39"/>
        <v>2.5992852259916033</v>
      </c>
    </row>
    <row r="305" spans="3:14">
      <c r="C305" s="4">
        <f>Pressure!AB305*1000000</f>
        <v>4814394.9288361492</v>
      </c>
      <c r="D305" s="78">
        <f>Pressure!I305</f>
        <v>1.0782541057508477E-4</v>
      </c>
      <c r="E305" s="40">
        <f>Pressure!H305</f>
        <v>107.82541057508477</v>
      </c>
      <c r="F305" s="10">
        <f t="shared" si="34"/>
        <v>4.4999999999999991</v>
      </c>
      <c r="G305" s="4">
        <f t="shared" si="33"/>
        <v>204025.82911884066</v>
      </c>
      <c r="H305" s="42">
        <f t="shared" si="35"/>
        <v>7.7173008852391289</v>
      </c>
      <c r="I305" s="10">
        <f t="shared" si="36"/>
        <v>1.2641377975350003</v>
      </c>
      <c r="J305" s="4">
        <f t="shared" si="37"/>
        <v>656.23176752339214</v>
      </c>
      <c r="K305" s="4">
        <f t="shared" si="38"/>
        <v>147.52748696627674</v>
      </c>
      <c r="L305" s="42">
        <f>Pressure!Q305</f>
        <v>0.24851690467748602</v>
      </c>
      <c r="M305" s="10">
        <f t="shared" si="40"/>
        <v>0.57119954027009245</v>
      </c>
      <c r="N305" s="10">
        <f t="shared" si="39"/>
        <v>2.5992852259916033</v>
      </c>
    </row>
    <row r="306" spans="3:14">
      <c r="C306" s="4">
        <f>Pressure!AB306*1000000</f>
        <v>4815795.1260708803</v>
      </c>
      <c r="D306" s="78">
        <f>Pressure!I306</f>
        <v>1.0782541057508477E-4</v>
      </c>
      <c r="E306" s="40">
        <f>Pressure!H306</f>
        <v>107.82541057508477</v>
      </c>
      <c r="F306" s="10">
        <f t="shared" si="34"/>
        <v>4.4999999999999991</v>
      </c>
      <c r="G306" s="4">
        <f t="shared" si="33"/>
        <v>204085.1670846637</v>
      </c>
      <c r="H306" s="42">
        <f t="shared" si="35"/>
        <v>7.7190523241980245</v>
      </c>
      <c r="I306" s="10">
        <f t="shared" si="36"/>
        <v>1.2641652457045285</v>
      </c>
      <c r="J306" s="4">
        <f t="shared" si="37"/>
        <v>656.43687593169432</v>
      </c>
      <c r="K306" s="4">
        <f t="shared" si="38"/>
        <v>147.5735973948326</v>
      </c>
      <c r="L306" s="42">
        <f>Pressure!Q306</f>
        <v>0.24938738366111823</v>
      </c>
      <c r="M306" s="10">
        <f t="shared" si="40"/>
        <v>0.57132523330032869</v>
      </c>
      <c r="N306" s="10">
        <f t="shared" si="39"/>
        <v>2.5992852259916033</v>
      </c>
    </row>
    <row r="307" spans="3:14">
      <c r="C307" s="4">
        <f>Pressure!AB307*1000000</f>
        <v>4817189.544482328</v>
      </c>
      <c r="D307" s="78">
        <f>Pressure!I307</f>
        <v>1.0782541057508477E-4</v>
      </c>
      <c r="E307" s="40">
        <f>Pressure!H307</f>
        <v>107.82541057508477</v>
      </c>
      <c r="F307" s="10">
        <f t="shared" si="34"/>
        <v>4.4999999999999991</v>
      </c>
      <c r="G307" s="4">
        <f t="shared" si="33"/>
        <v>204144.26015383221</v>
      </c>
      <c r="H307" s="42">
        <f t="shared" si="35"/>
        <v>7.7207964448991406</v>
      </c>
      <c r="I307" s="10">
        <f t="shared" si="36"/>
        <v>1.2641925647334595</v>
      </c>
      <c r="J307" s="4">
        <f t="shared" si="37"/>
        <v>656.64113782693641</v>
      </c>
      <c r="K307" s="4">
        <f t="shared" si="38"/>
        <v>147.61951751875733</v>
      </c>
      <c r="L307" s="42">
        <f>Pressure!Q307</f>
        <v>0.25025778190020642</v>
      </c>
      <c r="M307" s="10">
        <f t="shared" si="40"/>
        <v>0.57145039548046395</v>
      </c>
      <c r="N307" s="10">
        <f t="shared" si="39"/>
        <v>2.5992852259916033</v>
      </c>
    </row>
    <row r="308" spans="3:14">
      <c r="C308" s="4">
        <f>Pressure!AB308*1000000</f>
        <v>4818578.182543694</v>
      </c>
      <c r="D308" s="78">
        <f>Pressure!I308</f>
        <v>1.0782541057508477E-4</v>
      </c>
      <c r="E308" s="40">
        <f>Pressure!H308</f>
        <v>107.82541057508477</v>
      </c>
      <c r="F308" s="10">
        <f t="shared" si="34"/>
        <v>4.4999999999999991</v>
      </c>
      <c r="G308" s="4">
        <f t="shared" si="33"/>
        <v>204203.10826164306</v>
      </c>
      <c r="H308" s="42">
        <f t="shared" si="35"/>
        <v>7.7225332465788172</v>
      </c>
      <c r="I308" s="10">
        <f t="shared" si="36"/>
        <v>1.2642197548023102</v>
      </c>
      <c r="J308" s="4">
        <f t="shared" si="37"/>
        <v>656.84455298546538</v>
      </c>
      <c r="K308" s="4">
        <f t="shared" si="38"/>
        <v>147.66524728777154</v>
      </c>
      <c r="L308" s="42">
        <f>Pressure!Q308</f>
        <v>0.25112809975876366</v>
      </c>
      <c r="M308" s="10">
        <f t="shared" si="40"/>
        <v>0.5715750268367098</v>
      </c>
      <c r="N308" s="10">
        <f t="shared" si="39"/>
        <v>2.5992852259916033</v>
      </c>
    </row>
    <row r="309" spans="3:14">
      <c r="C309" s="4">
        <f>Pressure!AB309*1000000</f>
        <v>4819961.0387346903</v>
      </c>
      <c r="D309" s="78">
        <f>Pressure!I309</f>
        <v>1.0782541057508477E-4</v>
      </c>
      <c r="E309" s="40">
        <f>Pressure!H309</f>
        <v>107.82541057508477</v>
      </c>
      <c r="F309" s="10">
        <f t="shared" si="34"/>
        <v>4.4999999999999991</v>
      </c>
      <c r="G309" s="4">
        <f t="shared" si="33"/>
        <v>204261.71134366904</v>
      </c>
      <c r="H309" s="42">
        <f t="shared" si="35"/>
        <v>7.7242627284765151</v>
      </c>
      <c r="I309" s="10">
        <f t="shared" si="36"/>
        <v>1.2642468160906222</v>
      </c>
      <c r="J309" s="4">
        <f t="shared" si="37"/>
        <v>657.04712118458087</v>
      </c>
      <c r="K309" s="4">
        <f t="shared" si="38"/>
        <v>147.71078665180991</v>
      </c>
      <c r="L309" s="42">
        <f>Pressure!Q309</f>
        <v>0.25199833760048873</v>
      </c>
      <c r="M309" s="10">
        <f t="shared" si="40"/>
        <v>0.57169912739514295</v>
      </c>
      <c r="N309" s="10">
        <f t="shared" si="39"/>
        <v>2.5992852259916033</v>
      </c>
    </row>
    <row r="310" spans="3:14">
      <c r="C310" s="4">
        <f>Pressure!AB310*1000000</f>
        <v>4821338.1115414398</v>
      </c>
      <c r="D310" s="78">
        <f>Pressure!I310</f>
        <v>1.0782541057508477E-4</v>
      </c>
      <c r="E310" s="40">
        <f>Pressure!H310</f>
        <v>107.82541057508477</v>
      </c>
      <c r="F310" s="10">
        <f t="shared" si="34"/>
        <v>4.4999999999999991</v>
      </c>
      <c r="G310" s="4">
        <f t="shared" si="33"/>
        <v>204320.06933575467</v>
      </c>
      <c r="H310" s="42">
        <f t="shared" si="35"/>
        <v>7.7259848898346641</v>
      </c>
      <c r="I310" s="10">
        <f t="shared" si="36"/>
        <v>1.264273748776964</v>
      </c>
      <c r="J310" s="4">
        <f t="shared" si="37"/>
        <v>657.24884220252204</v>
      </c>
      <c r="K310" s="4">
        <f t="shared" si="38"/>
        <v>147.7561355610184</v>
      </c>
      <c r="L310" s="42">
        <f>Pressure!Q310</f>
        <v>0.25286849578876786</v>
      </c>
      <c r="M310" s="10">
        <f t="shared" si="40"/>
        <v>0.57182269718174383</v>
      </c>
      <c r="N310" s="10">
        <f t="shared" si="39"/>
        <v>2.5992852259916033</v>
      </c>
    </row>
    <row r="311" spans="3:14">
      <c r="C311" s="4">
        <f>Pressure!AB311*1000000</f>
        <v>4822709.3994567562</v>
      </c>
      <c r="D311" s="78">
        <f>Pressure!I311</f>
        <v>1.0782541057508477E-4</v>
      </c>
      <c r="E311" s="40">
        <f>Pressure!H311</f>
        <v>107.82541057508477</v>
      </c>
      <c r="F311" s="10">
        <f t="shared" si="34"/>
        <v>4.4999999999999991</v>
      </c>
      <c r="G311" s="4">
        <f t="shared" si="33"/>
        <v>204378.18217402793</v>
      </c>
      <c r="H311" s="42">
        <f t="shared" si="35"/>
        <v>7.7276997298990331</v>
      </c>
      <c r="I311" s="10">
        <f t="shared" si="36"/>
        <v>1.2643005530389388</v>
      </c>
      <c r="J311" s="4">
        <f t="shared" si="37"/>
        <v>657.44971581850825</v>
      </c>
      <c r="K311" s="4">
        <f t="shared" si="38"/>
        <v>147.80129396576328</v>
      </c>
      <c r="L311" s="42">
        <f>Pressure!Q311</f>
        <v>0.25373857468667604</v>
      </c>
      <c r="M311" s="10">
        <f t="shared" si="40"/>
        <v>0.57194573622221134</v>
      </c>
      <c r="N311" s="10">
        <f t="shared" si="39"/>
        <v>2.5992852259916033</v>
      </c>
    </row>
    <row r="312" spans="3:14">
      <c r="C312" s="4">
        <f>Pressure!AB312*1000000</f>
        <v>4824074.900980413</v>
      </c>
      <c r="D312" s="78">
        <f>Pressure!I312</f>
        <v>1.0782541057508477E-4</v>
      </c>
      <c r="E312" s="40">
        <f>Pressure!H312</f>
        <v>107.82541057508477</v>
      </c>
      <c r="F312" s="10">
        <f t="shared" si="34"/>
        <v>4.4999999999999991</v>
      </c>
      <c r="G312" s="4">
        <f t="shared" si="33"/>
        <v>204436.04979491181</v>
      </c>
      <c r="H312" s="42">
        <f t="shared" si="35"/>
        <v>7.7294072479190756</v>
      </c>
      <c r="I312" s="10">
        <f t="shared" si="36"/>
        <v>1.2643272290531933</v>
      </c>
      <c r="J312" s="4">
        <f t="shared" si="37"/>
        <v>657.6497418127783</v>
      </c>
      <c r="K312" s="4">
        <f t="shared" si="38"/>
        <v>147.84626181664007</v>
      </c>
      <c r="L312" s="42">
        <f>Pressure!Q312</f>
        <v>0.254608574656979</v>
      </c>
      <c r="M312" s="10">
        <f t="shared" si="40"/>
        <v>0.57206824454232852</v>
      </c>
      <c r="N312" s="10">
        <f t="shared" si="39"/>
        <v>2.5992852259916033</v>
      </c>
    </row>
    <row r="313" spans="3:14">
      <c r="C313" s="4">
        <f>Pressure!AB313*1000000</f>
        <v>4825434.6146182567</v>
      </c>
      <c r="D313" s="78">
        <f>Pressure!I313</f>
        <v>1.0782541057508477E-4</v>
      </c>
      <c r="E313" s="40">
        <f>Pressure!H313</f>
        <v>107.82541057508477</v>
      </c>
      <c r="F313" s="10">
        <f t="shared" si="34"/>
        <v>4.4999999999999991</v>
      </c>
      <c r="G313" s="4">
        <f t="shared" si="33"/>
        <v>204493.67213508661</v>
      </c>
      <c r="H313" s="42">
        <f t="shared" si="35"/>
        <v>7.7311074431468132</v>
      </c>
      <c r="I313" s="10">
        <f t="shared" si="36"/>
        <v>1.2643537769954025</v>
      </c>
      <c r="J313" s="4">
        <f t="shared" si="37"/>
        <v>657.84891996646058</v>
      </c>
      <c r="K313" s="4">
        <f t="shared" si="38"/>
        <v>147.89103906444419</v>
      </c>
      <c r="L313" s="42">
        <f>Pressure!Q313</f>
        <v>0.25547849606213441</v>
      </c>
      <c r="M313" s="10">
        <f t="shared" si="40"/>
        <v>0.57219022216752513</v>
      </c>
      <c r="N313" s="10">
        <f t="shared" si="39"/>
        <v>2.5992852259916033</v>
      </c>
    </row>
    <row r="314" spans="3:14">
      <c r="C314" s="4">
        <f>Pressure!AB314*1000000</f>
        <v>4826788.5388830733</v>
      </c>
      <c r="D314" s="78">
        <f>Pressure!I314</f>
        <v>1.0782541057508477E-4</v>
      </c>
      <c r="E314" s="40">
        <f>Pressure!H314</f>
        <v>107.82541057508477</v>
      </c>
      <c r="F314" s="10">
        <f t="shared" si="34"/>
        <v>4.4999999999999991</v>
      </c>
      <c r="G314" s="4">
        <f t="shared" si="33"/>
        <v>204551.04913152676</v>
      </c>
      <c r="H314" s="42">
        <f t="shared" si="35"/>
        <v>7.7328003148379061</v>
      </c>
      <c r="I314" s="10">
        <f t="shared" si="36"/>
        <v>1.2643801970402901</v>
      </c>
      <c r="J314" s="4">
        <f t="shared" si="37"/>
        <v>658.04725006169997</v>
      </c>
      <c r="K314" s="4">
        <f t="shared" si="38"/>
        <v>147.93562566019963</v>
      </c>
      <c r="L314" s="42">
        <f>Pressure!Q314</f>
        <v>0.25634833926429373</v>
      </c>
      <c r="M314" s="10">
        <f t="shared" si="40"/>
        <v>0.57231166912324416</v>
      </c>
      <c r="N314" s="10">
        <f t="shared" si="39"/>
        <v>2.5992852259916033</v>
      </c>
    </row>
    <row r="315" spans="3:14">
      <c r="C315" s="4">
        <f>Pressure!AB315*1000000</f>
        <v>4828136.6722940058</v>
      </c>
      <c r="D315" s="78">
        <f>Pressure!I315</f>
        <v>1.0782541057508477E-4</v>
      </c>
      <c r="E315" s="40">
        <f>Pressure!H315</f>
        <v>107.82541057508477</v>
      </c>
      <c r="F315" s="10">
        <f t="shared" si="34"/>
        <v>4.4999999999999991</v>
      </c>
      <c r="G315" s="4">
        <f t="shared" si="33"/>
        <v>204608.18072147609</v>
      </c>
      <c r="H315" s="42">
        <f t="shared" si="35"/>
        <v>7.7344858622509696</v>
      </c>
      <c r="I315" s="10">
        <f t="shared" si="36"/>
        <v>1.26440648936162</v>
      </c>
      <c r="J315" s="4">
        <f t="shared" si="37"/>
        <v>658.24473188157242</v>
      </c>
      <c r="K315" s="4">
        <f t="shared" si="38"/>
        <v>147.9800215551397</v>
      </c>
      <c r="L315" s="42">
        <f>Pressure!Q315</f>
        <v>0.25721810462530365</v>
      </c>
      <c r="M315" s="10">
        <f t="shared" si="40"/>
        <v>0.57243258543467068</v>
      </c>
      <c r="N315" s="10">
        <f t="shared" si="39"/>
        <v>2.5992852259916033</v>
      </c>
    </row>
    <row r="316" spans="3:14">
      <c r="C316" s="4">
        <f>Pressure!AB316*1000000</f>
        <v>4829479.0133771524</v>
      </c>
      <c r="D316" s="78">
        <f>Pressure!I316</f>
        <v>1.0782541057508477E-4</v>
      </c>
      <c r="E316" s="40">
        <f>Pressure!H316</f>
        <v>107.82541057508477</v>
      </c>
      <c r="F316" s="10">
        <f t="shared" si="34"/>
        <v>4.4999999999999991</v>
      </c>
      <c r="G316" s="4">
        <f t="shared" si="33"/>
        <v>204665.06684247311</v>
      </c>
      <c r="H316" s="42">
        <f t="shared" si="35"/>
        <v>7.7361640846482791</v>
      </c>
      <c r="I316" s="10">
        <f t="shared" si="36"/>
        <v>1.2644326541322102</v>
      </c>
      <c r="J316" s="4">
        <f t="shared" si="37"/>
        <v>658.44136521017322</v>
      </c>
      <c r="K316" s="4">
        <f t="shared" si="38"/>
        <v>148.02422670072687</v>
      </c>
      <c r="L316" s="42">
        <f>Pressure!Q316</f>
        <v>0.25808779250670771</v>
      </c>
      <c r="M316" s="10">
        <f t="shared" si="40"/>
        <v>0.57255297112695602</v>
      </c>
      <c r="N316" s="10">
        <f t="shared" si="39"/>
        <v>2.5992852259916033</v>
      </c>
    </row>
    <row r="317" spans="3:14">
      <c r="C317" s="4">
        <f>Pressure!AB317*1000000</f>
        <v>4830815.5606645979</v>
      </c>
      <c r="D317" s="78">
        <f>Pressure!I317</f>
        <v>1.0782541057508477E-4</v>
      </c>
      <c r="E317" s="40">
        <f>Pressure!H317</f>
        <v>107.82541057508477</v>
      </c>
      <c r="F317" s="10">
        <f t="shared" si="34"/>
        <v>4.4999999999999991</v>
      </c>
      <c r="G317" s="4">
        <f t="shared" si="33"/>
        <v>204721.70743231013</v>
      </c>
      <c r="H317" s="42">
        <f t="shared" si="35"/>
        <v>7.7378349812945917</v>
      </c>
      <c r="I317" s="10">
        <f t="shared" si="36"/>
        <v>1.2644586915239175</v>
      </c>
      <c r="J317" s="4">
        <f t="shared" si="37"/>
        <v>658.63714983247394</v>
      </c>
      <c r="K317" s="4">
        <f t="shared" si="38"/>
        <v>148.06824104862056</v>
      </c>
      <c r="L317" s="42">
        <f>Pressure!Q317</f>
        <v>0.25895740326974787</v>
      </c>
      <c r="M317" s="10">
        <f t="shared" si="40"/>
        <v>0.57267282622501325</v>
      </c>
      <c r="N317" s="10">
        <f t="shared" si="39"/>
        <v>2.5992852259916033</v>
      </c>
    </row>
    <row r="318" spans="3:14">
      <c r="C318" s="4">
        <f>Pressure!AB318*1000000</f>
        <v>4832146.3126957463</v>
      </c>
      <c r="D318" s="78">
        <f>Pressure!I318</f>
        <v>1.0782541057508477E-4</v>
      </c>
      <c r="E318" s="40">
        <f>Pressure!H318</f>
        <v>107.82541057508477</v>
      </c>
      <c r="F318" s="10">
        <f t="shared" si="34"/>
        <v>4.4999999999999991</v>
      </c>
      <c r="G318" s="4">
        <f t="shared" si="33"/>
        <v>204778.10242908957</v>
      </c>
      <c r="H318" s="42">
        <f t="shared" si="35"/>
        <v>7.7394985514587953</v>
      </c>
      <c r="I318" s="10">
        <f t="shared" si="36"/>
        <v>1.2644846017076656</v>
      </c>
      <c r="J318" s="4">
        <f t="shared" si="37"/>
        <v>658.8320855345188</v>
      </c>
      <c r="K318" s="4">
        <f t="shared" si="38"/>
        <v>148.11206455072139</v>
      </c>
      <c r="L318" s="42">
        <f>Pressure!Q318</f>
        <v>0.25982693727536615</v>
      </c>
      <c r="M318" s="10">
        <f t="shared" si="40"/>
        <v>0.57279215075376266</v>
      </c>
      <c r="N318" s="10">
        <f t="shared" si="39"/>
        <v>2.5992852259916033</v>
      </c>
    </row>
    <row r="319" spans="3:14">
      <c r="C319" s="4">
        <f>Pressure!AB319*1000000</f>
        <v>4833471.2680158289</v>
      </c>
      <c r="D319" s="78">
        <f>Pressure!I319</f>
        <v>1.0782541057508477E-4</v>
      </c>
      <c r="E319" s="40">
        <f>Pressure!H319</f>
        <v>107.82541057508477</v>
      </c>
      <c r="F319" s="10">
        <f t="shared" si="34"/>
        <v>4.4999999999999991</v>
      </c>
      <c r="G319" s="4">
        <f t="shared" si="33"/>
        <v>204834.25177116081</v>
      </c>
      <c r="H319" s="42">
        <f t="shared" si="35"/>
        <v>7.7411547944120649</v>
      </c>
      <c r="I319" s="10">
        <f t="shared" si="36"/>
        <v>1.2645103848534198</v>
      </c>
      <c r="J319" s="4">
        <f t="shared" si="37"/>
        <v>659.02617210320545</v>
      </c>
      <c r="K319" s="4">
        <f t="shared" si="38"/>
        <v>148.15569715912176</v>
      </c>
      <c r="L319" s="42">
        <f>Pressure!Q319</f>
        <v>0.26069639488420604</v>
      </c>
      <c r="M319" s="10">
        <f t="shared" si="40"/>
        <v>0.57291094473779669</v>
      </c>
      <c r="N319" s="10">
        <f t="shared" si="39"/>
        <v>2.5992852259916033</v>
      </c>
    </row>
    <row r="320" spans="3:14">
      <c r="C320" s="4">
        <f>Pressure!AB320*1000000</f>
        <v>4834790.425177156</v>
      </c>
      <c r="D320" s="78">
        <f>Pressure!I320</f>
        <v>1.0782541057508477E-4</v>
      </c>
      <c r="E320" s="40">
        <f>Pressure!H320</f>
        <v>107.82541057508477</v>
      </c>
      <c r="F320" s="10">
        <f t="shared" si="34"/>
        <v>4.4999999999999991</v>
      </c>
      <c r="G320" s="4">
        <f t="shared" si="33"/>
        <v>204890.15539717322</v>
      </c>
      <c r="H320" s="42">
        <f t="shared" si="35"/>
        <v>7.7428037094294133</v>
      </c>
      <c r="I320" s="10">
        <f t="shared" si="36"/>
        <v>1.2645360411302129</v>
      </c>
      <c r="J320" s="4">
        <f t="shared" si="37"/>
        <v>659.21940932646851</v>
      </c>
      <c r="K320" s="4">
        <f t="shared" si="38"/>
        <v>148.19913882614733</v>
      </c>
      <c r="L320" s="42">
        <f>Pressure!Q320</f>
        <v>0.26156577645661416</v>
      </c>
      <c r="M320" s="10">
        <f t="shared" si="40"/>
        <v>0.57302920820169545</v>
      </c>
      <c r="N320" s="10">
        <f t="shared" si="39"/>
        <v>2.5992852259916033</v>
      </c>
    </row>
    <row r="321" spans="3:14">
      <c r="C321" s="4">
        <f>Pressure!AB321*1000000</f>
        <v>4836103.7827384528</v>
      </c>
      <c r="D321" s="78">
        <f>Pressure!I321</f>
        <v>1.0782541057508477E-4</v>
      </c>
      <c r="E321" s="40">
        <f>Pressure!H321</f>
        <v>107.82541057508477</v>
      </c>
      <c r="F321" s="10">
        <f t="shared" si="34"/>
        <v>4.4999999999999991</v>
      </c>
      <c r="G321" s="4">
        <f t="shared" si="33"/>
        <v>204945.81324604808</v>
      </c>
      <c r="H321" s="42">
        <f t="shared" si="35"/>
        <v>7.7444452957888625</v>
      </c>
      <c r="I321" s="10">
        <f t="shared" si="36"/>
        <v>1.2645615707061364</v>
      </c>
      <c r="J321" s="4">
        <f t="shared" si="37"/>
        <v>659.41179699318241</v>
      </c>
      <c r="K321" s="4">
        <f t="shared" si="38"/>
        <v>148.24238950433488</v>
      </c>
      <c r="L321" s="42">
        <f>Pressure!Q321</f>
        <v>0.26243508235264185</v>
      </c>
      <c r="M321" s="10">
        <f t="shared" si="40"/>
        <v>0.57314694116988463</v>
      </c>
      <c r="N321" s="10">
        <f t="shared" si="39"/>
        <v>2.5992852259916033</v>
      </c>
    </row>
    <row r="322" spans="3:14">
      <c r="C322" s="4">
        <f>Pressure!AB322*1000000</f>
        <v>4837411.3392649516</v>
      </c>
      <c r="D322" s="78">
        <f>Pressure!I322</f>
        <v>1.0782541057508477E-4</v>
      </c>
      <c r="E322" s="40">
        <f>Pressure!H322</f>
        <v>107.82541057508477</v>
      </c>
      <c r="F322" s="10">
        <f t="shared" si="34"/>
        <v>4.4999999999999991</v>
      </c>
      <c r="G322" s="4">
        <f t="shared" si="33"/>
        <v>205001.2252569824</v>
      </c>
      <c r="H322" s="42">
        <f t="shared" si="35"/>
        <v>7.7460795527715902</v>
      </c>
      <c r="I322" s="10">
        <f t="shared" si="36"/>
        <v>1.2645869737483433</v>
      </c>
      <c r="J322" s="4">
        <f t="shared" si="37"/>
        <v>659.60333489317452</v>
      </c>
      <c r="K322" s="4">
        <f t="shared" si="38"/>
        <v>148.28544914643552</v>
      </c>
      <c r="L322" s="42">
        <f>Pressure!Q322</f>
        <v>0.26330431293204659</v>
      </c>
      <c r="M322" s="10">
        <f t="shared" si="40"/>
        <v>0.57326414366660206</v>
      </c>
      <c r="N322" s="10">
        <f t="shared" si="39"/>
        <v>2.5992852259916033</v>
      </c>
    </row>
    <row r="323" spans="3:14">
      <c r="C323" s="4">
        <f>Pressure!AB323*1000000</f>
        <v>4838713.0933283092</v>
      </c>
      <c r="D323" s="78">
        <f>Pressure!I323</f>
        <v>1.0782541057508477E-4</v>
      </c>
      <c r="E323" s="40">
        <f>Pressure!H323</f>
        <v>107.82541057508477</v>
      </c>
      <c r="F323" s="10">
        <f t="shared" si="34"/>
        <v>4.4999999999999991</v>
      </c>
      <c r="G323" s="4">
        <f t="shared" si="33"/>
        <v>205056.39136944537</v>
      </c>
      <c r="H323" s="42">
        <f t="shared" si="35"/>
        <v>7.7477064796617823</v>
      </c>
      <c r="I323" s="10">
        <f t="shared" si="36"/>
        <v>1.2646122504230515</v>
      </c>
      <c r="J323" s="4">
        <f t="shared" si="37"/>
        <v>659.79402281721354</v>
      </c>
      <c r="K323" s="4">
        <f t="shared" si="38"/>
        <v>148.32831770541199</v>
      </c>
      <c r="L323" s="42">
        <f>Pressure!Q323</f>
        <v>0.2641734685542938</v>
      </c>
      <c r="M323" s="10">
        <f t="shared" si="40"/>
        <v>0.57338081571604749</v>
      </c>
      <c r="N323" s="10">
        <f t="shared" si="39"/>
        <v>2.5992852259916033</v>
      </c>
    </row>
    <row r="324" spans="3:14">
      <c r="C324" s="4">
        <f>Pressure!AB324*1000000</f>
        <v>4840009.0435071727</v>
      </c>
      <c r="D324" s="78">
        <f>Pressure!I324</f>
        <v>1.0782541057508477E-4</v>
      </c>
      <c r="E324" s="40">
        <f>Pressure!H324</f>
        <v>107.82541057508477</v>
      </c>
      <c r="F324" s="10">
        <f t="shared" si="34"/>
        <v>4.4999999999999991</v>
      </c>
      <c r="G324" s="4">
        <f t="shared" si="33"/>
        <v>205111.31152320252</v>
      </c>
      <c r="H324" s="42">
        <f t="shared" si="35"/>
        <v>7.7493260757473807</v>
      </c>
      <c r="I324" s="10">
        <f t="shared" si="36"/>
        <v>1.264637400895555</v>
      </c>
      <c r="J324" s="4">
        <f t="shared" si="37"/>
        <v>659.98386055709204</v>
      </c>
      <c r="K324" s="4">
        <f t="shared" si="38"/>
        <v>148.3709951344571</v>
      </c>
      <c r="L324" s="42">
        <f>Pressure!Q324</f>
        <v>0.26504254957855811</v>
      </c>
      <c r="M324" s="10">
        <f t="shared" si="40"/>
        <v>0.57349695734216</v>
      </c>
      <c r="N324" s="10">
        <f t="shared" si="39"/>
        <v>2.5992852259916033</v>
      </c>
    </row>
    <row r="325" spans="3:14">
      <c r="C325" s="4">
        <f>Pressure!AB325*1000000</f>
        <v>4841299.1883861329</v>
      </c>
      <c r="D325" s="78">
        <f>Pressure!I325</f>
        <v>1.0782541057508477E-4</v>
      </c>
      <c r="E325" s="40">
        <f>Pressure!H325</f>
        <v>107.82541057508477</v>
      </c>
      <c r="F325" s="10">
        <f t="shared" si="34"/>
        <v>4.4999999999999991</v>
      </c>
      <c r="G325" s="4">
        <f t="shared" si="33"/>
        <v>205165.98565827124</v>
      </c>
      <c r="H325" s="42">
        <f t="shared" si="35"/>
        <v>7.7509383403187648</v>
      </c>
      <c r="I325" s="10">
        <f t="shared" si="36"/>
        <v>1.2646624253302083</v>
      </c>
      <c r="J325" s="4">
        <f t="shared" si="37"/>
        <v>660.17284790547319</v>
      </c>
      <c r="K325" s="4">
        <f t="shared" si="38"/>
        <v>148.41348138695949</v>
      </c>
      <c r="L325" s="42">
        <f>Pressure!Q325</f>
        <v>0.26591155636372504</v>
      </c>
      <c r="M325" s="10">
        <f t="shared" si="40"/>
        <v>0.5736125685688096</v>
      </c>
      <c r="N325" s="10">
        <f t="shared" si="39"/>
        <v>2.5992852259916033</v>
      </c>
    </row>
    <row r="326" spans="3:14">
      <c r="C326" s="4">
        <f>Pressure!AB326*1000000</f>
        <v>4842583.5265567508</v>
      </c>
      <c r="D326" s="78">
        <f>Pressure!I326</f>
        <v>1.0782541057508477E-4</v>
      </c>
      <c r="E326" s="40">
        <f>Pressure!H326</f>
        <v>107.82541057508477</v>
      </c>
      <c r="F326" s="10">
        <f t="shared" si="34"/>
        <v>4.4999999999999991</v>
      </c>
      <c r="G326" s="4">
        <f t="shared" si="33"/>
        <v>205220.41371496423</v>
      </c>
      <c r="H326" s="42">
        <f t="shared" si="35"/>
        <v>7.752543272670037</v>
      </c>
      <c r="I326" s="10">
        <f t="shared" si="36"/>
        <v>1.2646873238904484</v>
      </c>
      <c r="J326" s="4">
        <f t="shared" si="37"/>
        <v>660.36098465604152</v>
      </c>
      <c r="K326" s="4">
        <f t="shared" si="38"/>
        <v>148.45577641653736</v>
      </c>
      <c r="L326" s="42">
        <f>Pressure!Q326</f>
        <v>0.2667804892683926</v>
      </c>
      <c r="M326" s="10">
        <f t="shared" si="40"/>
        <v>0.57372764941972598</v>
      </c>
      <c r="N326" s="10">
        <f t="shared" si="39"/>
        <v>2.5992852259916033</v>
      </c>
    </row>
    <row r="327" spans="3:14">
      <c r="C327" s="4">
        <f>Pressure!AB327*1000000</f>
        <v>4843862.0566166881</v>
      </c>
      <c r="D327" s="78">
        <f>Pressure!I327</f>
        <v>1.0782541057508477E-4</v>
      </c>
      <c r="E327" s="40">
        <f>Pressure!H327</f>
        <v>107.82541057508477</v>
      </c>
      <c r="F327" s="10">
        <f t="shared" si="34"/>
        <v>4.4999999999999991</v>
      </c>
      <c r="G327" s="4">
        <f t="shared" si="33"/>
        <v>205274.59563385288</v>
      </c>
      <c r="H327" s="42">
        <f t="shared" si="35"/>
        <v>7.7541408720979215</v>
      </c>
      <c r="I327" s="10">
        <f t="shared" si="36"/>
        <v>1.2647120967387795</v>
      </c>
      <c r="J327" s="4">
        <f t="shared" si="37"/>
        <v>660.54827060337482</v>
      </c>
      <c r="K327" s="4">
        <f t="shared" si="38"/>
        <v>148.49788017700976</v>
      </c>
      <c r="L327" s="42">
        <f>Pressure!Q327</f>
        <v>0.2676493486508727</v>
      </c>
      <c r="M327" s="10">
        <f t="shared" si="40"/>
        <v>0.5738421999184744</v>
      </c>
      <c r="N327" s="10">
        <f t="shared" si="39"/>
        <v>2.5992852259916033</v>
      </c>
    </row>
    <row r="328" spans="3:14">
      <c r="C328" s="4">
        <f>Pressure!AB328*1000000</f>
        <v>4845134.7771707941</v>
      </c>
      <c r="D328" s="78">
        <f>Pressure!I328</f>
        <v>1.0782541057508477E-4</v>
      </c>
      <c r="E328" s="40">
        <f>Pressure!H328</f>
        <v>107.82541057508477</v>
      </c>
      <c r="F328" s="10">
        <f t="shared" si="34"/>
        <v>4.4999999999999991</v>
      </c>
      <c r="G328" s="4">
        <f t="shared" si="33"/>
        <v>205328.53135581303</v>
      </c>
      <c r="H328" s="42">
        <f t="shared" si="35"/>
        <v>7.7557311379031653</v>
      </c>
      <c r="I328" s="10">
        <f t="shared" si="36"/>
        <v>1.2647367440367985</v>
      </c>
      <c r="J328" s="4">
        <f t="shared" si="37"/>
        <v>660.73470554310404</v>
      </c>
      <c r="K328" s="4">
        <f t="shared" si="38"/>
        <v>148.53979262243246</v>
      </c>
      <c r="L328" s="42">
        <f>Pressure!Q328</f>
        <v>0.26851813486919279</v>
      </c>
      <c r="M328" s="10">
        <f t="shared" si="40"/>
        <v>0.57395622008850955</v>
      </c>
      <c r="N328" s="10">
        <f t="shared" si="39"/>
        <v>2.5992852259916033</v>
      </c>
    </row>
    <row r="329" spans="3:14">
      <c r="C329" s="4">
        <f>Pressure!AB329*1000000</f>
        <v>4846401.6868299795</v>
      </c>
      <c r="D329" s="78">
        <f>Pressure!I329</f>
        <v>1.0782541057508477E-4</v>
      </c>
      <c r="E329" s="40">
        <f>Pressure!H329</f>
        <v>107.82541057508477</v>
      </c>
      <c r="F329" s="10">
        <f t="shared" si="34"/>
        <v>4.4999999999999991</v>
      </c>
      <c r="G329" s="4">
        <f t="shared" si="33"/>
        <v>205382.22082197748</v>
      </c>
      <c r="H329" s="42">
        <f t="shared" si="35"/>
        <v>7.7573140693890847</v>
      </c>
      <c r="I329" s="10">
        <f t="shared" si="36"/>
        <v>1.2647612659451741</v>
      </c>
      <c r="J329" s="4">
        <f t="shared" si="37"/>
        <v>660.92028927174772</v>
      </c>
      <c r="K329" s="4">
        <f t="shared" si="38"/>
        <v>148.58151370706076</v>
      </c>
      <c r="L329" s="42">
        <f>Pressure!Q329</f>
        <v>0.26938684828109732</v>
      </c>
      <c r="M329" s="10">
        <f t="shared" si="40"/>
        <v>0.57406970995313789</v>
      </c>
      <c r="N329" s="10">
        <f t="shared" si="39"/>
        <v>2.5992852259916033</v>
      </c>
    </row>
    <row r="330" spans="3:14">
      <c r="C330" s="4">
        <f>Pressure!AB330*1000000</f>
        <v>4847662.7842116281</v>
      </c>
      <c r="D330" s="78">
        <f>Pressure!I330</f>
        <v>1.0782541057508477E-4</v>
      </c>
      <c r="E330" s="40">
        <f>Pressure!H330</f>
        <v>107.82541057508477</v>
      </c>
      <c r="F330" s="10">
        <f t="shared" si="34"/>
        <v>4.4999999999999991</v>
      </c>
      <c r="G330" s="4">
        <f t="shared" si="33"/>
        <v>205435.66397375328</v>
      </c>
      <c r="H330" s="42">
        <f t="shared" si="35"/>
        <v>7.7588896658621236</v>
      </c>
      <c r="I330" s="10">
        <f t="shared" si="36"/>
        <v>1.2647856626236591</v>
      </c>
      <c r="J330" s="4">
        <f t="shared" si="37"/>
        <v>661.10502158677309</v>
      </c>
      <c r="K330" s="4">
        <f t="shared" si="38"/>
        <v>148.6230433853633</v>
      </c>
      <c r="L330" s="42">
        <f>Pressure!Q330</f>
        <v>0.27025548924404935</v>
      </c>
      <c r="M330" s="10">
        <f t="shared" si="40"/>
        <v>0.57418266953554953</v>
      </c>
      <c r="N330" s="10">
        <f t="shared" si="39"/>
        <v>2.5992852259916033</v>
      </c>
    </row>
    <row r="331" spans="3:14">
      <c r="C331" s="4">
        <f>Pressure!AB331*1000000</f>
        <v>4848918.0679396875</v>
      </c>
      <c r="D331" s="78">
        <f>Pressure!I331</f>
        <v>1.0782541057508477E-4</v>
      </c>
      <c r="E331" s="40">
        <f>Pressure!H331</f>
        <v>107.82541057508477</v>
      </c>
      <c r="F331" s="10">
        <f t="shared" si="34"/>
        <v>4.4999999999999991</v>
      </c>
      <c r="G331" s="4">
        <f t="shared" si="33"/>
        <v>205488.86075282571</v>
      </c>
      <c r="H331" s="42">
        <f t="shared" si="35"/>
        <v>7.7604579266319451</v>
      </c>
      <c r="I331" s="10">
        <f t="shared" si="36"/>
        <v>1.264809934231093</v>
      </c>
      <c r="J331" s="4">
        <f t="shared" si="37"/>
        <v>661.28890228660828</v>
      </c>
      <c r="K331" s="4">
        <f t="shared" si="38"/>
        <v>148.6643816120247</v>
      </c>
      <c r="L331" s="42">
        <f>Pressure!Q331</f>
        <v>0.27112405811523199</v>
      </c>
      <c r="M331" s="10">
        <f t="shared" si="40"/>
        <v>0.57429509885874253</v>
      </c>
      <c r="N331" s="10">
        <f t="shared" si="39"/>
        <v>2.5992852259916033</v>
      </c>
    </row>
    <row r="332" spans="3:14">
      <c r="C332" s="4">
        <f>Pressure!AB332*1000000</f>
        <v>4850167.5366446665</v>
      </c>
      <c r="D332" s="78">
        <f>Pressure!I332</f>
        <v>1.0782541057508477E-4</v>
      </c>
      <c r="E332" s="40">
        <f>Pressure!H332</f>
        <v>107.82541057508477</v>
      </c>
      <c r="F332" s="10">
        <f t="shared" si="34"/>
        <v>4.4999999999999991</v>
      </c>
      <c r="G332" s="4">
        <f t="shared" si="33"/>
        <v>205541.81110115806</v>
      </c>
      <c r="H332" s="42">
        <f t="shared" si="35"/>
        <v>7.7620188510114403</v>
      </c>
      <c r="I332" s="10">
        <f t="shared" si="36"/>
        <v>1.2648340809254062</v>
      </c>
      <c r="J332" s="4">
        <f t="shared" si="37"/>
        <v>661.47193117064319</v>
      </c>
      <c r="K332" s="4">
        <f t="shared" si="38"/>
        <v>148.70552834194578</v>
      </c>
      <c r="L332" s="42">
        <f>Pressure!Q332</f>
        <v>0.27199255525155003</v>
      </c>
      <c r="M332" s="10">
        <f t="shared" si="40"/>
        <v>0.57440699794564076</v>
      </c>
      <c r="N332" s="10">
        <f t="shared" si="39"/>
        <v>2.5992852259916033</v>
      </c>
    </row>
    <row r="333" spans="3:14">
      <c r="C333" s="4">
        <f>Pressure!AB333*1000000</f>
        <v>4851411.1889635548</v>
      </c>
      <c r="D333" s="78">
        <f>Pressure!I333</f>
        <v>1.0782541057508477E-4</v>
      </c>
      <c r="E333" s="40">
        <f>Pressure!H333</f>
        <v>107.82541057508477</v>
      </c>
      <c r="F333" s="10">
        <f t="shared" si="34"/>
        <v>4.4999999999999991</v>
      </c>
      <c r="G333" s="4">
        <f t="shared" si="33"/>
        <v>205594.51496098828</v>
      </c>
      <c r="H333" s="42">
        <f t="shared" si="35"/>
        <v>7.7635724383166149</v>
      </c>
      <c r="I333" s="10">
        <f t="shared" si="36"/>
        <v>1.2648581028636192</v>
      </c>
      <c r="J333" s="4">
        <f t="shared" si="37"/>
        <v>661.65410803921645</v>
      </c>
      <c r="K333" s="4">
        <f t="shared" si="38"/>
        <v>148.74648353024065</v>
      </c>
      <c r="L333" s="42">
        <f>Pressure!Q333</f>
        <v>0.2728609810096313</v>
      </c>
      <c r="M333" s="10">
        <f t="shared" si="40"/>
        <v>0.57451836681894564</v>
      </c>
      <c r="N333" s="10">
        <f t="shared" si="39"/>
        <v>2.5992852259916033</v>
      </c>
    </row>
    <row r="334" spans="3:14">
      <c r="C334" s="4">
        <f>Pressure!AB334*1000000</f>
        <v>4852649.0235399688</v>
      </c>
      <c r="D334" s="78">
        <f>Pressure!I334</f>
        <v>1.0782541057508477E-4</v>
      </c>
      <c r="E334" s="40">
        <f>Pressure!H334</f>
        <v>107.82541057508477</v>
      </c>
      <c r="F334" s="10">
        <f t="shared" si="34"/>
        <v>4.4999999999999991</v>
      </c>
      <c r="G334" s="4">
        <f t="shared" si="33"/>
        <v>205646.97227483516</v>
      </c>
      <c r="H334" s="42">
        <f t="shared" si="35"/>
        <v>7.7651186878667957</v>
      </c>
      <c r="I334" s="10">
        <f t="shared" si="36"/>
        <v>1.2648820002018497</v>
      </c>
      <c r="J334" s="4">
        <f t="shared" si="37"/>
        <v>661.83543269363781</v>
      </c>
      <c r="K334" s="4">
        <f t="shared" si="38"/>
        <v>148.78724713224176</v>
      </c>
      <c r="L334" s="42">
        <f>Pressure!Q334</f>
        <v>0.27372933574582836</v>
      </c>
      <c r="M334" s="10">
        <f t="shared" si="40"/>
        <v>0.57462920550132512</v>
      </c>
      <c r="N334" s="10">
        <f t="shared" si="39"/>
        <v>2.5992852259916033</v>
      </c>
    </row>
    <row r="335" spans="3:14">
      <c r="C335" s="4">
        <f>Pressure!AB335*1000000</f>
        <v>4853881.0390237952</v>
      </c>
      <c r="D335" s="78">
        <f>Pressure!I335</f>
        <v>1.0782541057508477E-4</v>
      </c>
      <c r="E335" s="40">
        <f>Pressure!H335</f>
        <v>107.82541057508477</v>
      </c>
      <c r="F335" s="10">
        <f t="shared" si="34"/>
        <v>4.4999999999999991</v>
      </c>
      <c r="G335" s="4">
        <f t="shared" si="33"/>
        <v>205699.18298548323</v>
      </c>
      <c r="H335" s="42">
        <f t="shared" si="35"/>
        <v>7.7666575989841773</v>
      </c>
      <c r="I335" s="10">
        <f t="shared" si="36"/>
        <v>1.2649057730953073</v>
      </c>
      <c r="J335" s="4">
        <f t="shared" si="37"/>
        <v>662.0159049361356</v>
      </c>
      <c r="K335" s="4">
        <f t="shared" si="38"/>
        <v>148.82781910348805</v>
      </c>
      <c r="L335" s="42">
        <f>Pressure!Q335</f>
        <v>0.27459761981621994</v>
      </c>
      <c r="M335" s="10">
        <f t="shared" si="40"/>
        <v>0.57473951401525769</v>
      </c>
      <c r="N335" s="10">
        <f t="shared" si="39"/>
        <v>2.5992852259916033</v>
      </c>
    </row>
    <row r="336" spans="3:14">
      <c r="C336" s="4">
        <f>Pressure!AB336*1000000</f>
        <v>4855107.2340715416</v>
      </c>
      <c r="D336" s="78">
        <f>Pressure!I336</f>
        <v>1.0782541057508477E-4</v>
      </c>
      <c r="E336" s="40">
        <f>Pressure!H336</f>
        <v>107.82541057508477</v>
      </c>
      <c r="F336" s="10">
        <f t="shared" si="34"/>
        <v>4.4999999999999991</v>
      </c>
      <c r="G336" s="4">
        <f t="shared" si="33"/>
        <v>205751.14703599754</v>
      </c>
      <c r="H336" s="42">
        <f t="shared" si="35"/>
        <v>7.7681891709942654</v>
      </c>
      <c r="I336" s="10">
        <f t="shared" si="36"/>
        <v>1.2649294216983027</v>
      </c>
      <c r="J336" s="4">
        <f t="shared" si="37"/>
        <v>662.19552456990789</v>
      </c>
      <c r="K336" s="4">
        <f t="shared" si="38"/>
        <v>148.86819939973651</v>
      </c>
      <c r="L336" s="42">
        <f>Pressure!Q336</f>
        <v>0.27546583357661242</v>
      </c>
      <c r="M336" s="10">
        <f t="shared" si="40"/>
        <v>0.57484929238307025</v>
      </c>
      <c r="N336" s="10">
        <f t="shared" si="39"/>
        <v>2.5992852259916033</v>
      </c>
    </row>
    <row r="337" spans="3:14">
      <c r="C337" s="4">
        <f>Pressure!AB337*1000000</f>
        <v>4856327.607346057</v>
      </c>
      <c r="D337" s="78">
        <f>Pressure!I337</f>
        <v>1.0782541057508477E-4</v>
      </c>
      <c r="E337" s="40">
        <f>Pressure!H337</f>
        <v>107.82541057508477</v>
      </c>
      <c r="F337" s="10">
        <f t="shared" si="34"/>
        <v>4.4999999999999991</v>
      </c>
      <c r="G337" s="4">
        <f t="shared" si="33"/>
        <v>205802.86436971193</v>
      </c>
      <c r="H337" s="42">
        <f t="shared" si="35"/>
        <v>7.769713403225512</v>
      </c>
      <c r="I337" s="10">
        <f t="shared" si="36"/>
        <v>1.264952946164245</v>
      </c>
      <c r="J337" s="4">
        <f t="shared" si="37"/>
        <v>662.37429139908113</v>
      </c>
      <c r="K337" s="4">
        <f t="shared" si="38"/>
        <v>148.90838797695272</v>
      </c>
      <c r="L337" s="42">
        <f>Pressure!Q337</f>
        <v>0.2763339773825414</v>
      </c>
      <c r="M337" s="10">
        <f t="shared" si="40"/>
        <v>0.57495854062698215</v>
      </c>
      <c r="N337" s="10">
        <f t="shared" si="39"/>
        <v>2.5992852259916033</v>
      </c>
    </row>
    <row r="338" spans="3:14">
      <c r="C338" s="4">
        <f>Pressure!AB338*1000000</f>
        <v>4857542.1575166695</v>
      </c>
      <c r="D338" s="78">
        <f>Pressure!I338</f>
        <v>1.0782541057508477E-4</v>
      </c>
      <c r="E338" s="40">
        <f>Pressure!H338</f>
        <v>107.82541057508477</v>
      </c>
      <c r="F338" s="10">
        <f t="shared" si="34"/>
        <v>4.4999999999999991</v>
      </c>
      <c r="G338" s="4">
        <f t="shared" si="33"/>
        <v>205854.33493023479</v>
      </c>
      <c r="H338" s="42">
        <f t="shared" si="35"/>
        <v>7.7712302950095218</v>
      </c>
      <c r="I338" s="10">
        <f t="shared" si="36"/>
        <v>1.2649763466456474</v>
      </c>
      <c r="J338" s="4">
        <f t="shared" si="37"/>
        <v>662.55220522873208</v>
      </c>
      <c r="K338" s="4">
        <f t="shared" si="38"/>
        <v>148.94838479131604</v>
      </c>
      <c r="L338" s="42">
        <f>Pressure!Q338</f>
        <v>0.27720205158927319</v>
      </c>
      <c r="M338" s="10">
        <f t="shared" si="40"/>
        <v>0.57506725876906251</v>
      </c>
      <c r="N338" s="10">
        <f t="shared" si="39"/>
        <v>2.5992852259916033</v>
      </c>
    </row>
    <row r="339" spans="3:14">
      <c r="C339" s="4">
        <f>Pressure!AB339*1000000</f>
        <v>4858750.8832593877</v>
      </c>
      <c r="D339" s="78">
        <f>Pressure!I339</f>
        <v>1.0782541057508477E-4</v>
      </c>
      <c r="E339" s="40">
        <f>Pressure!H339</f>
        <v>107.82541057508477</v>
      </c>
      <c r="F339" s="10">
        <f t="shared" si="34"/>
        <v>4.4999999999999991</v>
      </c>
      <c r="G339" s="4">
        <f t="shared" si="33"/>
        <v>205905.55866145765</v>
      </c>
      <c r="H339" s="42">
        <f t="shared" si="35"/>
        <v>7.7727398456812766</v>
      </c>
      <c r="I339" s="10">
        <f t="shared" si="36"/>
        <v>1.2649996232941323</v>
      </c>
      <c r="J339" s="4">
        <f t="shared" si="37"/>
        <v>662.72926586491451</v>
      </c>
      <c r="K339" s="4">
        <f t="shared" si="38"/>
        <v>148.98818979922541</v>
      </c>
      <c r="L339" s="42">
        <f>Pressure!Q339</f>
        <v>0.27807005655180622</v>
      </c>
      <c r="M339" s="10">
        <f t="shared" si="40"/>
        <v>0.57517544683118049</v>
      </c>
      <c r="N339" s="10">
        <f t="shared" si="39"/>
        <v>2.5992852259916033</v>
      </c>
    </row>
    <row r="340" spans="3:14">
      <c r="C340" s="4">
        <f>Pressure!AB340*1000000</f>
        <v>4859953.783256677</v>
      </c>
      <c r="D340" s="78">
        <f>Pressure!I340</f>
        <v>1.0782541057508477E-4</v>
      </c>
      <c r="E340" s="40">
        <f>Pressure!H340</f>
        <v>107.82541057508477</v>
      </c>
      <c r="F340" s="10">
        <f t="shared" si="34"/>
        <v>4.4999999999999991</v>
      </c>
      <c r="G340" s="4">
        <f t="shared" si="33"/>
        <v>205956.53550754563</v>
      </c>
      <c r="H340" s="42">
        <f t="shared" si="35"/>
        <v>7.7742420545788731</v>
      </c>
      <c r="I340" s="10">
        <f t="shared" si="36"/>
        <v>1.2650227762604307</v>
      </c>
      <c r="J340" s="4">
        <f t="shared" si="37"/>
        <v>662.90547311462967</v>
      </c>
      <c r="K340" s="4">
        <f t="shared" si="38"/>
        <v>149.02780295729278</v>
      </c>
      <c r="L340" s="42">
        <f>Pressure!Q340</f>
        <v>0.27893799262487279</v>
      </c>
      <c r="M340" s="10">
        <f t="shared" si="40"/>
        <v>0.57528310483526413</v>
      </c>
      <c r="N340" s="10">
        <f t="shared" si="39"/>
        <v>2.5992852259916033</v>
      </c>
    </row>
    <row r="341" spans="3:14">
      <c r="C341" s="4">
        <f>Pressure!AB341*1000000</f>
        <v>4861150.8561969576</v>
      </c>
      <c r="D341" s="78">
        <f>Pressure!I341</f>
        <v>1.0782541057508477E-4</v>
      </c>
      <c r="E341" s="40">
        <f>Pressure!H341</f>
        <v>107.82541057508477</v>
      </c>
      <c r="F341" s="10">
        <f t="shared" si="34"/>
        <v>4.4999999999999991</v>
      </c>
      <c r="G341" s="4">
        <f t="shared" si="33"/>
        <v>206007.2654129162</v>
      </c>
      <c r="H341" s="42">
        <f t="shared" si="35"/>
        <v>7.7757369210428973</v>
      </c>
      <c r="I341" s="10">
        <f t="shared" si="36"/>
        <v>1.2650458056943739</v>
      </c>
      <c r="J341" s="4">
        <f t="shared" si="37"/>
        <v>663.08082678574988</v>
      </c>
      <c r="K341" s="4">
        <f t="shared" si="38"/>
        <v>149.06722422232585</v>
      </c>
      <c r="L341" s="42">
        <f>Pressure!Q341</f>
        <v>0.27980586016294018</v>
      </c>
      <c r="M341" s="10">
        <f t="shared" si="40"/>
        <v>0.57539023280281543</v>
      </c>
      <c r="N341" s="10">
        <f t="shared" si="39"/>
        <v>2.5992852259916033</v>
      </c>
    </row>
    <row r="342" spans="3:14">
      <c r="C342" s="4">
        <f>Pressure!AB342*1000000</f>
        <v>4862342.1007757867</v>
      </c>
      <c r="D342" s="78">
        <f>Pressure!I342</f>
        <v>1.0782541057508477E-4</v>
      </c>
      <c r="E342" s="40">
        <f>Pressure!H342</f>
        <v>107.82541057508477</v>
      </c>
      <c r="F342" s="10">
        <f t="shared" si="34"/>
        <v>4.4999999999999991</v>
      </c>
      <c r="G342" s="4">
        <f t="shared" si="33"/>
        <v>206057.74832228935</v>
      </c>
      <c r="H342" s="42">
        <f t="shared" si="35"/>
        <v>7.7772244444179037</v>
      </c>
      <c r="I342" s="10">
        <f t="shared" si="36"/>
        <v>1.2650687117449197</v>
      </c>
      <c r="J342" s="4">
        <f t="shared" si="37"/>
        <v>663.25532668719336</v>
      </c>
      <c r="K342" s="4">
        <f t="shared" si="38"/>
        <v>149.10645355136759</v>
      </c>
      <c r="L342" s="42">
        <f>Pressure!Q342</f>
        <v>0.28067365952021256</v>
      </c>
      <c r="M342" s="10">
        <f t="shared" si="40"/>
        <v>0.57549683075547098</v>
      </c>
      <c r="N342" s="10">
        <f t="shared" si="39"/>
        <v>2.5992852259916033</v>
      </c>
    </row>
    <row r="343" spans="3:14">
      <c r="C343" s="4">
        <f>Pressure!AB343*1000000</f>
        <v>4863527.5156947458</v>
      </c>
      <c r="D343" s="78">
        <f>Pressure!I343</f>
        <v>1.0782541057508477E-4</v>
      </c>
      <c r="E343" s="40">
        <f>Pressure!H343</f>
        <v>107.82541057508477</v>
      </c>
      <c r="F343" s="10">
        <f t="shared" si="34"/>
        <v>4.4999999999999991</v>
      </c>
      <c r="G343" s="4">
        <f t="shared" si="33"/>
        <v>206107.98418064028</v>
      </c>
      <c r="H343" s="42">
        <f t="shared" si="35"/>
        <v>7.778704624051012</v>
      </c>
      <c r="I343" s="10">
        <f t="shared" si="36"/>
        <v>1.2650914945601324</v>
      </c>
      <c r="J343" s="4">
        <f t="shared" si="37"/>
        <v>663.42897262876102</v>
      </c>
      <c r="K343" s="4">
        <f t="shared" si="38"/>
        <v>149.14549090165931</v>
      </c>
      <c r="L343" s="42">
        <f>Pressure!Q343</f>
        <v>0.28154139105063225</v>
      </c>
      <c r="M343" s="10">
        <f t="shared" si="40"/>
        <v>0.57560289871460413</v>
      </c>
      <c r="N343" s="10">
        <f t="shared" si="39"/>
        <v>2.5992852259916033</v>
      </c>
    </row>
    <row r="344" spans="3:14">
      <c r="C344" s="4">
        <f>Pressure!AB344*1000000</f>
        <v>4864707.0996618718</v>
      </c>
      <c r="D344" s="78">
        <f>Pressure!I344</f>
        <v>1.0782541057508477E-4</v>
      </c>
      <c r="E344" s="40">
        <f>Pressure!H344</f>
        <v>107.82541057508477</v>
      </c>
      <c r="F344" s="10">
        <f t="shared" si="34"/>
        <v>4.4999999999999991</v>
      </c>
      <c r="G344" s="4">
        <f t="shared" si="33"/>
        <v>206157.97293321782</v>
      </c>
      <c r="H344" s="42">
        <f t="shared" si="35"/>
        <v>7.7801774592924735</v>
      </c>
      <c r="I344" s="10">
        <f t="shared" si="36"/>
        <v>1.265114154287194</v>
      </c>
      <c r="J344" s="4">
        <f t="shared" si="37"/>
        <v>663.60176442119882</v>
      </c>
      <c r="K344" s="4">
        <f t="shared" si="38"/>
        <v>149.18433623065482</v>
      </c>
      <c r="L344" s="42">
        <f>Pressure!Q344</f>
        <v>0.28240905510788117</v>
      </c>
      <c r="M344" s="10">
        <f t="shared" si="40"/>
        <v>0.57570843670139515</v>
      </c>
      <c r="N344" s="10">
        <f t="shared" si="39"/>
        <v>2.5992852259916033</v>
      </c>
    </row>
    <row r="345" spans="3:14">
      <c r="C345" s="4">
        <f>Pressure!AB345*1000000</f>
        <v>4865880.8513920102</v>
      </c>
      <c r="D345" s="78">
        <f>Pressure!I345</f>
        <v>1.0782541057508477E-4</v>
      </c>
      <c r="E345" s="40">
        <f>Pressure!H345</f>
        <v>107.82541057508477</v>
      </c>
      <c r="F345" s="10">
        <f t="shared" si="34"/>
        <v>4.4999999999999991</v>
      </c>
      <c r="G345" s="4">
        <f t="shared" si="33"/>
        <v>206207.71452555934</v>
      </c>
      <c r="H345" s="42">
        <f t="shared" si="35"/>
        <v>7.7816429494960877</v>
      </c>
      <c r="I345" s="10">
        <f t="shared" si="36"/>
        <v>1.2651366910724136</v>
      </c>
      <c r="J345" s="4">
        <f t="shared" si="37"/>
        <v>663.77370187625093</v>
      </c>
      <c r="K345" s="4">
        <f t="shared" si="38"/>
        <v>149.22298949603231</v>
      </c>
      <c r="L345" s="42">
        <f>Pressure!Q345</f>
        <v>0.28327665204538244</v>
      </c>
      <c r="M345" s="10">
        <f t="shared" si="40"/>
        <v>0.57581344473699336</v>
      </c>
      <c r="N345" s="10">
        <f t="shared" si="39"/>
        <v>2.5992852259916033</v>
      </c>
    </row>
    <row r="346" spans="3:14">
      <c r="C346" s="4">
        <f>Pressure!AB346*1000000</f>
        <v>4867048.7696059924</v>
      </c>
      <c r="D346" s="78">
        <f>Pressure!I346</f>
        <v>1.0782541057508477E-4</v>
      </c>
      <c r="E346" s="40">
        <f>Pressure!H346</f>
        <v>107.82541057508477</v>
      </c>
      <c r="F346" s="10">
        <f t="shared" si="34"/>
        <v>4.4999999999999991</v>
      </c>
      <c r="G346" s="4">
        <f t="shared" si="33"/>
        <v>206257.20890345582</v>
      </c>
      <c r="H346" s="42">
        <f t="shared" si="35"/>
        <v>7.7831010940182086</v>
      </c>
      <c r="I346" s="10">
        <f t="shared" si="36"/>
        <v>1.2651591050612128</v>
      </c>
      <c r="J346" s="4">
        <f t="shared" si="37"/>
        <v>663.94478480653743</v>
      </c>
      <c r="K346" s="4">
        <f t="shared" si="38"/>
        <v>149.26145065566689</v>
      </c>
      <c r="L346" s="42">
        <f>Pressure!Q346</f>
        <v>0.28414418221630183</v>
      </c>
      <c r="M346" s="10">
        <f t="shared" si="40"/>
        <v>0.57591792284237997</v>
      </c>
      <c r="N346" s="10">
        <f t="shared" si="39"/>
        <v>2.5992852259916033</v>
      </c>
    </row>
    <row r="347" spans="3:14">
      <c r="C347" s="4">
        <f>Pressure!AB347*1000000</f>
        <v>4868210.8530312926</v>
      </c>
      <c r="D347" s="78">
        <f>Pressure!I347</f>
        <v>1.0782541057508477E-4</v>
      </c>
      <c r="E347" s="40">
        <f>Pressure!H347</f>
        <v>107.82541057508477</v>
      </c>
      <c r="F347" s="10">
        <f t="shared" si="34"/>
        <v>4.4999999999999991</v>
      </c>
      <c r="G347" s="4">
        <f t="shared" si="33"/>
        <v>206306.45601297979</v>
      </c>
      <c r="H347" s="42">
        <f t="shared" si="35"/>
        <v>7.7845518922185342</v>
      </c>
      <c r="I347" s="10">
        <f t="shared" si="36"/>
        <v>1.2651813963981424</v>
      </c>
      <c r="J347" s="4">
        <f t="shared" si="37"/>
        <v>664.11501302565205</v>
      </c>
      <c r="K347" s="4">
        <f t="shared" si="38"/>
        <v>149.29971966765254</v>
      </c>
      <c r="L347" s="42">
        <f>Pressure!Q347</f>
        <v>0.28501164597354928</v>
      </c>
      <c r="M347" s="10">
        <f t="shared" si="40"/>
        <v>0.57602187103839608</v>
      </c>
      <c r="N347" s="10">
        <f t="shared" si="39"/>
        <v>2.5992852259916033</v>
      </c>
    </row>
    <row r="348" spans="3:14">
      <c r="C348" s="4">
        <f>Pressure!AB348*1000000</f>
        <v>4869367.1004017601</v>
      </c>
      <c r="D348" s="78">
        <f>Pressure!I348</f>
        <v>1.0782541057508477E-4</v>
      </c>
      <c r="E348" s="40">
        <f>Pressure!H348</f>
        <v>107.82541057508477</v>
      </c>
      <c r="F348" s="10">
        <f t="shared" si="34"/>
        <v>4.4999999999999991</v>
      </c>
      <c r="G348" s="4">
        <f t="shared" ref="G348:G411" si="41">IF(C348/(1+(k-1)/2*N348^2)^(k/(k-1))&lt;patm*1000000,patm*1000000,C348/(1+(k-1)/2*N348^2)^(k/(k-1)))</f>
        <v>206355.45580047398</v>
      </c>
      <c r="H348" s="42">
        <f t="shared" si="35"/>
        <v>7.7859953434597893</v>
      </c>
      <c r="I348" s="10">
        <f t="shared" si="36"/>
        <v>1.265203565226878</v>
      </c>
      <c r="J348" s="4">
        <f t="shared" si="37"/>
        <v>664.28438634812244</v>
      </c>
      <c r="K348" s="4">
        <f t="shared" si="38"/>
        <v>149.33779649029324</v>
      </c>
      <c r="L348" s="42">
        <f>Pressure!Q348</f>
        <v>0.28587904366978034</v>
      </c>
      <c r="M348" s="10">
        <f t="shared" si="40"/>
        <v>0.57612528934577112</v>
      </c>
      <c r="N348" s="10">
        <f t="shared" si="39"/>
        <v>2.5992852259916033</v>
      </c>
    </row>
    <row r="349" spans="3:14">
      <c r="C349" s="4">
        <f>Pressure!AB349*1000000</f>
        <v>4870517.510457838</v>
      </c>
      <c r="D349" s="78">
        <f>Pressure!I349</f>
        <v>1.0782541057508477E-4</v>
      </c>
      <c r="E349" s="40">
        <f>Pressure!H349</f>
        <v>107.82541057508477</v>
      </c>
      <c r="F349" s="10">
        <f t="shared" ref="F349:F412" si="42">aexit/E349</f>
        <v>4.4999999999999991</v>
      </c>
      <c r="G349" s="4">
        <f t="shared" si="41"/>
        <v>206404.20821256054</v>
      </c>
      <c r="H349" s="42">
        <f t="shared" ref="H349:H412" si="43">1/(((k+1)/2)^(1/(k-1))*(patm*1000000/C349)^(1/k)*SQRT((k+1)/(k-1)*(1-(patm*1000000/C349)^((k-1)/k))))</f>
        <v>7.7874314471080153</v>
      </c>
      <c r="I349" s="10">
        <f t="shared" ref="I349:I412" si="44">etanoz*SQRT(2*k^2/(k-1)*(2/(k+1))^((k+1)/(k-1))*(1-(G349/C349)^((k-1)/k)))+(G349-patm*1000000)/C349*(aexit/E349)</f>
        <v>1.2652256116902274</v>
      </c>
      <c r="J349" s="4">
        <f t="shared" ref="J349:J412" si="45">I349*D349*C349</f>
        <v>664.45290458944146</v>
      </c>
      <c r="K349" s="4">
        <f t="shared" ref="K349:K412" si="46">J349/4.4482</f>
        <v>149.37568108210994</v>
      </c>
      <c r="L349" s="42">
        <f>Pressure!Q349</f>
        <v>0.28674637565739752</v>
      </c>
      <c r="M349" s="10">
        <f t="shared" si="40"/>
        <v>0.57622817778497326</v>
      </c>
      <c r="N349" s="10">
        <f t="shared" si="39"/>
        <v>2.5992852259916033</v>
      </c>
    </row>
    <row r="350" spans="3:14">
      <c r="C350" s="4">
        <f>Pressure!AB350*1000000</f>
        <v>4871662.0819459064</v>
      </c>
      <c r="D350" s="78">
        <f>Pressure!I350</f>
        <v>1.0782541057508477E-4</v>
      </c>
      <c r="E350" s="40">
        <f>Pressure!H350</f>
        <v>107.82541057508477</v>
      </c>
      <c r="F350" s="10">
        <f t="shared" si="42"/>
        <v>4.4999999999999991</v>
      </c>
      <c r="G350" s="4">
        <f t="shared" si="41"/>
        <v>206452.71319611312</v>
      </c>
      <c r="H350" s="42">
        <f t="shared" si="43"/>
        <v>7.7888602025317146</v>
      </c>
      <c r="I350" s="10">
        <f t="shared" si="44"/>
        <v>1.2652475359301198</v>
      </c>
      <c r="J350" s="4">
        <f t="shared" si="45"/>
        <v>664.62056756597258</v>
      </c>
      <c r="K350" s="4">
        <f t="shared" si="46"/>
        <v>149.41337340181929</v>
      </c>
      <c r="L350" s="42">
        <f>Pressure!Q350</f>
        <v>0.28761364228855202</v>
      </c>
      <c r="M350" s="10">
        <f t="shared" si="40"/>
        <v>0.57633053637651688</v>
      </c>
      <c r="N350" s="10">
        <f t="shared" ref="N350:N413" si="47">N349-1/834*(me-mef)</f>
        <v>2.5992852259916033</v>
      </c>
    </row>
    <row r="351" spans="3:14">
      <c r="C351" s="4">
        <f>Pressure!AB351*1000000</f>
        <v>4872800.8136193994</v>
      </c>
      <c r="D351" s="78">
        <f>Pressure!I351</f>
        <v>1.0782541057508477E-4</v>
      </c>
      <c r="E351" s="40">
        <f>Pressure!H351</f>
        <v>107.82541057508477</v>
      </c>
      <c r="F351" s="10">
        <f t="shared" si="42"/>
        <v>4.4999999999999991</v>
      </c>
      <c r="G351" s="4">
        <f t="shared" si="41"/>
        <v>206500.97069830447</v>
      </c>
      <c r="H351" s="42">
        <f t="shared" si="43"/>
        <v>7.7902816091032889</v>
      </c>
      <c r="I351" s="10">
        <f t="shared" si="44"/>
        <v>1.2652693380876296</v>
      </c>
      <c r="J351" s="4">
        <f t="shared" si="45"/>
        <v>664.78737509511188</v>
      </c>
      <c r="K351" s="4">
        <f t="shared" si="46"/>
        <v>149.45087340837011</v>
      </c>
      <c r="L351" s="42">
        <f>Pressure!Q351</f>
        <v>0.28848084391514506</v>
      </c>
      <c r="M351" s="10">
        <f t="shared" si="40"/>
        <v>0.57643236514069918</v>
      </c>
      <c r="N351" s="10">
        <f t="shared" si="47"/>
        <v>2.5992852259916033</v>
      </c>
    </row>
    <row r="352" spans="3:14">
      <c r="C352" s="4">
        <f>Pressure!AB352*1000000</f>
        <v>4873933.7042377433</v>
      </c>
      <c r="D352" s="78">
        <f>Pressure!I352</f>
        <v>1.0782541057508477E-4</v>
      </c>
      <c r="E352" s="40">
        <f>Pressure!H352</f>
        <v>107.82541057508477</v>
      </c>
      <c r="F352" s="10">
        <f t="shared" si="42"/>
        <v>4.4999999999999991</v>
      </c>
      <c r="G352" s="4">
        <f t="shared" si="41"/>
        <v>206548.98066656117</v>
      </c>
      <c r="H352" s="42">
        <f t="shared" si="43"/>
        <v>7.7916956661976862</v>
      </c>
      <c r="I352" s="10">
        <f t="shared" si="44"/>
        <v>1.2652910183029589</v>
      </c>
      <c r="J352" s="4">
        <f t="shared" si="45"/>
        <v>664.95332699513381</v>
      </c>
      <c r="K352" s="4">
        <f t="shared" si="46"/>
        <v>149.48818106090863</v>
      </c>
      <c r="L352" s="42">
        <f>Pressure!Q352</f>
        <v>0.28934798088882924</v>
      </c>
      <c r="M352" s="10">
        <f t="shared" si="40"/>
        <v>0.57653366409760576</v>
      </c>
      <c r="N352" s="10">
        <f t="shared" si="47"/>
        <v>2.5992852259916033</v>
      </c>
    </row>
    <row r="353" spans="3:14">
      <c r="C353" s="4">
        <f>Pressure!AB353*1000000</f>
        <v>4875060.7525667474</v>
      </c>
      <c r="D353" s="78">
        <f>Pressure!I353</f>
        <v>1.0782541057508477E-4</v>
      </c>
      <c r="E353" s="40">
        <f>Pressure!H353</f>
        <v>107.82541057508477</v>
      </c>
      <c r="F353" s="10">
        <f t="shared" si="42"/>
        <v>4.4999999999999991</v>
      </c>
      <c r="G353" s="4">
        <f t="shared" si="41"/>
        <v>206596.74304858031</v>
      </c>
      <c r="H353" s="42">
        <f t="shared" si="43"/>
        <v>7.7931023731929052</v>
      </c>
      <c r="I353" s="10">
        <f t="shared" si="44"/>
        <v>1.2653125767154461</v>
      </c>
      <c r="J353" s="4">
        <f t="shared" si="45"/>
        <v>665.11842308524706</v>
      </c>
      <c r="K353" s="4">
        <f t="shared" si="46"/>
        <v>149.52529631879122</v>
      </c>
      <c r="L353" s="42">
        <f>Pressure!Q353</f>
        <v>0.29021505356101024</v>
      </c>
      <c r="M353" s="10">
        <f t="shared" si="40"/>
        <v>0.57663443326732866</v>
      </c>
      <c r="N353" s="10">
        <f t="shared" si="47"/>
        <v>2.5992852259916033</v>
      </c>
    </row>
    <row r="354" spans="3:14">
      <c r="C354" s="4">
        <f>Pressure!AB354*1000000</f>
        <v>4876181.9573788578</v>
      </c>
      <c r="D354" s="78">
        <f>Pressure!I354</f>
        <v>1.0782541057508477E-4</v>
      </c>
      <c r="E354" s="40">
        <f>Pressure!H354</f>
        <v>107.82541057508477</v>
      </c>
      <c r="F354" s="10">
        <f t="shared" si="42"/>
        <v>4.4999999999999991</v>
      </c>
      <c r="G354" s="4">
        <f t="shared" si="41"/>
        <v>206644.25779234024</v>
      </c>
      <c r="H354" s="42">
        <f t="shared" si="43"/>
        <v>7.7945017294703023</v>
      </c>
      <c r="I354" s="10">
        <f t="shared" si="44"/>
        <v>1.2653340134635738</v>
      </c>
      <c r="J354" s="4">
        <f t="shared" si="45"/>
        <v>665.28266318563317</v>
      </c>
      <c r="K354" s="4">
        <f t="shared" si="46"/>
        <v>149.56221914159281</v>
      </c>
      <c r="L354" s="42">
        <f>Pressure!Q354</f>
        <v>0.29108206228284805</v>
      </c>
      <c r="M354" s="10">
        <f t="shared" si="40"/>
        <v>0.57673467266967771</v>
      </c>
      <c r="N354" s="10">
        <f t="shared" si="47"/>
        <v>2.5992852259916033</v>
      </c>
    </row>
    <row r="355" spans="3:14">
      <c r="C355" s="4">
        <f>Pressure!AB355*1000000</f>
        <v>4877297.3174527921</v>
      </c>
      <c r="D355" s="78">
        <f>Pressure!I355</f>
        <v>1.0782541057508477E-4</v>
      </c>
      <c r="E355" s="40">
        <f>Pressure!H355</f>
        <v>107.82541057508477</v>
      </c>
      <c r="F355" s="10">
        <f t="shared" si="42"/>
        <v>4.4999999999999991</v>
      </c>
      <c r="G355" s="4">
        <f t="shared" si="41"/>
        <v>206691.52484608514</v>
      </c>
      <c r="H355" s="42">
        <f t="shared" si="43"/>
        <v>7.795893734414153</v>
      </c>
      <c r="I355" s="10">
        <f t="shared" si="44"/>
        <v>1.2653553286849637</v>
      </c>
      <c r="J355" s="4">
        <f t="shared" si="45"/>
        <v>665.44604711739203</v>
      </c>
      <c r="K355" s="4">
        <f t="shared" si="46"/>
        <v>149.59894948909493</v>
      </c>
      <c r="L355" s="42">
        <f>Pressure!Q355</f>
        <v>0.29194900740525864</v>
      </c>
      <c r="M355" s="10">
        <f t="shared" si="40"/>
        <v>0.57683438232447115</v>
      </c>
      <c r="N355" s="10">
        <f t="shared" si="47"/>
        <v>2.5992852259916033</v>
      </c>
    </row>
    <row r="356" spans="3:14">
      <c r="C356" s="4">
        <f>Pressure!AB356*1000000</f>
        <v>4878406.8315735897</v>
      </c>
      <c r="D356" s="78">
        <f>Pressure!I356</f>
        <v>1.0782541057508477E-4</v>
      </c>
      <c r="E356" s="40">
        <f>Pressure!H356</f>
        <v>107.82541057508477</v>
      </c>
      <c r="F356" s="10">
        <f t="shared" si="42"/>
        <v>4.4999999999999991</v>
      </c>
      <c r="G356" s="4">
        <f t="shared" si="41"/>
        <v>206738.54415832704</v>
      </c>
      <c r="H356" s="42">
        <f t="shared" si="43"/>
        <v>7.7972783874117111</v>
      </c>
      <c r="I356" s="10">
        <f t="shared" si="44"/>
        <v>1.2653765225163804</v>
      </c>
      <c r="J356" s="4">
        <f t="shared" si="45"/>
        <v>665.60857470254996</v>
      </c>
      <c r="K356" s="4">
        <f t="shared" si="46"/>
        <v>149.63548732128726</v>
      </c>
      <c r="L356" s="42">
        <f>Pressure!Q356</f>
        <v>0.29281588927891528</v>
      </c>
      <c r="M356" s="10">
        <f t="shared" si="40"/>
        <v>0.57693356225129622</v>
      </c>
      <c r="N356" s="10">
        <f t="shared" si="47"/>
        <v>2.5992852259916033</v>
      </c>
    </row>
    <row r="357" spans="3:14">
      <c r="C357" s="4">
        <f>Pressure!AB357*1000000</f>
        <v>4879510.4985329285</v>
      </c>
      <c r="D357" s="78">
        <f>Pressure!I357</f>
        <v>1.0782541057508477E-4</v>
      </c>
      <c r="E357" s="40">
        <f>Pressure!H357</f>
        <v>107.82541057508477</v>
      </c>
      <c r="F357" s="10">
        <f t="shared" si="42"/>
        <v>4.4999999999999991</v>
      </c>
      <c r="G357" s="4">
        <f t="shared" si="41"/>
        <v>206785.31567785933</v>
      </c>
      <c r="H357" s="42">
        <f t="shared" si="43"/>
        <v>7.7986556878535964</v>
      </c>
      <c r="I357" s="10">
        <f t="shared" si="44"/>
        <v>1.2653975950937382</v>
      </c>
      <c r="J357" s="4">
        <f t="shared" si="45"/>
        <v>665.77024576410497</v>
      </c>
      <c r="K357" s="4">
        <f t="shared" si="46"/>
        <v>149.67183259837799</v>
      </c>
      <c r="L357" s="42">
        <f>Pressure!Q357</f>
        <v>0.29368270825424997</v>
      </c>
      <c r="M357" s="10">
        <f t="shared" si="40"/>
        <v>0.57703221246960912</v>
      </c>
      <c r="N357" s="10">
        <f t="shared" si="47"/>
        <v>2.5992852259916033</v>
      </c>
    </row>
    <row r="358" spans="3:14">
      <c r="C358" s="4">
        <f>Pressure!AB358*1000000</f>
        <v>4880608.3171286322</v>
      </c>
      <c r="D358" s="78">
        <f>Pressure!I358</f>
        <v>1.0782541057508477E-4</v>
      </c>
      <c r="E358" s="40">
        <f>Pressure!H358</f>
        <v>107.82541057508477</v>
      </c>
      <c r="F358" s="10">
        <f t="shared" si="42"/>
        <v>4.4999999999999991</v>
      </c>
      <c r="G358" s="4">
        <f t="shared" si="41"/>
        <v>206831.83935373582</v>
      </c>
      <c r="H358" s="42">
        <f t="shared" si="43"/>
        <v>7.8000256351331911</v>
      </c>
      <c r="I358" s="10">
        <f t="shared" si="44"/>
        <v>1.2654185465520955</v>
      </c>
      <c r="J358" s="4">
        <f t="shared" si="45"/>
        <v>665.93106012595626</v>
      </c>
      <c r="K358" s="4">
        <f t="shared" si="46"/>
        <v>149.7079852807779</v>
      </c>
      <c r="L358" s="42">
        <f>Pressure!Q358</f>
        <v>0.29454946468145499</v>
      </c>
      <c r="M358" s="10">
        <f t="shared" si="40"/>
        <v>0.57713033299876282</v>
      </c>
      <c r="N358" s="10">
        <f t="shared" si="47"/>
        <v>2.5992852259916033</v>
      </c>
    </row>
    <row r="359" spans="3:14">
      <c r="C359" s="4">
        <f>Pressure!AB359*1000000</f>
        <v>4881700.2861647513</v>
      </c>
      <c r="D359" s="78">
        <f>Pressure!I359</f>
        <v>1.0782541057508477E-4</v>
      </c>
      <c r="E359" s="40">
        <f>Pressure!H359</f>
        <v>107.82541057508477</v>
      </c>
      <c r="F359" s="10">
        <f t="shared" si="42"/>
        <v>4.4999999999999991</v>
      </c>
      <c r="G359" s="4">
        <f t="shared" si="41"/>
        <v>206878.11513527419</v>
      </c>
      <c r="H359" s="42">
        <f t="shared" si="43"/>
        <v>7.8013882286467373</v>
      </c>
      <c r="I359" s="10">
        <f t="shared" si="44"/>
        <v>1.2654393770256571</v>
      </c>
      <c r="J359" s="4">
        <f t="shared" si="45"/>
        <v>666.09101761291458</v>
      </c>
      <c r="K359" s="4">
        <f t="shared" si="46"/>
        <v>149.7439453291027</v>
      </c>
      <c r="L359" s="42">
        <f>Pressure!Q359</f>
        <v>0.29541615891048434</v>
      </c>
      <c r="M359" s="10">
        <f t="shared" si="40"/>
        <v>0.57722792385798327</v>
      </c>
      <c r="N359" s="10">
        <f t="shared" si="47"/>
        <v>2.5992852259916033</v>
      </c>
    </row>
    <row r="360" spans="3:14">
      <c r="C360" s="4">
        <f>Pressure!AB360*1000000</f>
        <v>4882786.4044521973</v>
      </c>
      <c r="D360" s="78">
        <f>Pressure!I360</f>
        <v>1.0782541057508477E-4</v>
      </c>
      <c r="E360" s="40">
        <f>Pressure!H360</f>
        <v>107.82541057508477</v>
      </c>
      <c r="F360" s="10">
        <f t="shared" si="42"/>
        <v>4.4999999999999991</v>
      </c>
      <c r="G360" s="4">
        <f t="shared" si="41"/>
        <v>206924.14297208292</v>
      </c>
      <c r="H360" s="42">
        <f t="shared" si="43"/>
        <v>7.8027434677941416</v>
      </c>
      <c r="I360" s="10">
        <f t="shared" si="44"/>
        <v>1.2654600866477896</v>
      </c>
      <c r="J360" s="4">
        <f t="shared" si="45"/>
        <v>666.25011805079578</v>
      </c>
      <c r="K360" s="4">
        <f t="shared" si="46"/>
        <v>149.779712704194</v>
      </c>
      <c r="L360" s="42">
        <f>Pressure!Q360</f>
        <v>0.29628279129105511</v>
      </c>
      <c r="M360" s="10">
        <f t="shared" ref="M360:M423" si="48">(J360+J359)/2*(L360-L359)</f>
        <v>0.57732498506630581</v>
      </c>
      <c r="N360" s="10">
        <f t="shared" si="47"/>
        <v>2.5992852259916033</v>
      </c>
    </row>
    <row r="361" spans="3:14">
      <c r="C361" s="4">
        <f>Pressure!AB361*1000000</f>
        <v>4883866.6708077127</v>
      </c>
      <c r="D361" s="78">
        <f>Pressure!I361</f>
        <v>1.0782541057508477E-4</v>
      </c>
      <c r="E361" s="40">
        <f>Pressure!H361</f>
        <v>107.82541057508477</v>
      </c>
      <c r="F361" s="10">
        <f t="shared" si="42"/>
        <v>4.4999999999999991</v>
      </c>
      <c r="G361" s="4">
        <f t="shared" si="41"/>
        <v>206969.9228140176</v>
      </c>
      <c r="H361" s="42">
        <f t="shared" si="43"/>
        <v>7.8040913519776831</v>
      </c>
      <c r="I361" s="10">
        <f t="shared" si="44"/>
        <v>1.2654806755510031</v>
      </c>
      <c r="J361" s="4">
        <f t="shared" si="45"/>
        <v>666.40836126627005</v>
      </c>
      <c r="K361" s="4">
        <f t="shared" si="46"/>
        <v>149.81528736708557</v>
      </c>
      <c r="L361" s="42">
        <f>Pressure!Q361</f>
        <v>0.29714936217264898</v>
      </c>
      <c r="M361" s="10">
        <f t="shared" si="48"/>
        <v>0.57742151664266428</v>
      </c>
      <c r="N361" s="10">
        <f t="shared" si="47"/>
        <v>2.5992852259916033</v>
      </c>
    </row>
    <row r="362" spans="3:14">
      <c r="C362" s="4">
        <f>Pressure!AB362*1000000</f>
        <v>4884941.0840547848</v>
      </c>
      <c r="D362" s="78">
        <f>Pressure!I362</f>
        <v>1.0782541057508477E-4</v>
      </c>
      <c r="E362" s="40">
        <f>Pressure!H362</f>
        <v>107.82541057508477</v>
      </c>
      <c r="F362" s="10">
        <f t="shared" si="42"/>
        <v>4.4999999999999991</v>
      </c>
      <c r="G362" s="4">
        <f t="shared" si="41"/>
        <v>207015.45461121961</v>
      </c>
      <c r="H362" s="42">
        <f t="shared" si="43"/>
        <v>7.8054318806031482</v>
      </c>
      <c r="I362" s="10">
        <f t="shared" si="44"/>
        <v>1.2655011438669705</v>
      </c>
      <c r="J362" s="4">
        <f t="shared" si="45"/>
        <v>666.56574708699554</v>
      </c>
      <c r="K362" s="4">
        <f t="shared" si="46"/>
        <v>149.85066927903321</v>
      </c>
      <c r="L362" s="42">
        <f>Pressure!Q362</f>
        <v>0.29801587190451367</v>
      </c>
      <c r="M362" s="10">
        <f t="shared" si="48"/>
        <v>0.57751751860588474</v>
      </c>
      <c r="N362" s="10">
        <f t="shared" si="47"/>
        <v>2.5992852259916033</v>
      </c>
    </row>
    <row r="363" spans="3:14">
      <c r="C363" s="4">
        <f>Pressure!AB363*1000000</f>
        <v>4886009.6430232842</v>
      </c>
      <c r="D363" s="78">
        <f>Pressure!I363</f>
        <v>1.0782541057508477E-4</v>
      </c>
      <c r="E363" s="40">
        <f>Pressure!H363</f>
        <v>107.82541057508477</v>
      </c>
      <c r="F363" s="10">
        <f t="shared" si="42"/>
        <v>4.4999999999999991</v>
      </c>
      <c r="G363" s="4">
        <f t="shared" si="41"/>
        <v>207060.73831410089</v>
      </c>
      <c r="H363" s="42">
        <f t="shared" si="43"/>
        <v>7.8067650530793911</v>
      </c>
      <c r="I363" s="10">
        <f t="shared" si="44"/>
        <v>1.2655214917265241</v>
      </c>
      <c r="J363" s="4">
        <f t="shared" si="45"/>
        <v>666.72227534156525</v>
      </c>
      <c r="K363" s="4">
        <f t="shared" si="46"/>
        <v>149.8858584015029</v>
      </c>
      <c r="L363" s="42">
        <f>Pressure!Q363</f>
        <v>0.29888232083566435</v>
      </c>
      <c r="M363" s="10">
        <f t="shared" si="48"/>
        <v>0.57761299097461272</v>
      </c>
      <c r="N363" s="10">
        <f t="shared" si="47"/>
        <v>2.5992852259916033</v>
      </c>
    </row>
    <row r="364" spans="3:14">
      <c r="C364" s="4">
        <f>Pressure!AB364*1000000</f>
        <v>4887072.3465491096</v>
      </c>
      <c r="D364" s="78">
        <f>Pressure!I364</f>
        <v>1.0782541057508477E-4</v>
      </c>
      <c r="E364" s="40">
        <f>Pressure!H364</f>
        <v>107.82541057508477</v>
      </c>
      <c r="F364" s="10">
        <f t="shared" si="42"/>
        <v>4.4999999999999991</v>
      </c>
      <c r="G364" s="4">
        <f t="shared" si="41"/>
        <v>207105.77387332876</v>
      </c>
      <c r="H364" s="42">
        <f t="shared" si="43"/>
        <v>7.8080908688178949</v>
      </c>
      <c r="I364" s="10">
        <f t="shared" si="44"/>
        <v>1.265541719259649</v>
      </c>
      <c r="J364" s="4">
        <f t="shared" si="45"/>
        <v>666.87794585945551</v>
      </c>
      <c r="K364" s="4">
        <f t="shared" si="46"/>
        <v>149.92085469615924</v>
      </c>
      <c r="L364" s="42">
        <f>Pressure!Q364</f>
        <v>0.29974870931488506</v>
      </c>
      <c r="M364" s="10">
        <f t="shared" si="48"/>
        <v>0.57770793376738039</v>
      </c>
      <c r="N364" s="10">
        <f t="shared" si="47"/>
        <v>2.5992852259916033</v>
      </c>
    </row>
    <row r="365" spans="3:14">
      <c r="C365" s="4">
        <f>Pressure!AB365*1000000</f>
        <v>4888129.1934746215</v>
      </c>
      <c r="D365" s="78">
        <f>Pressure!I365</f>
        <v>1.0782541057508477E-4</v>
      </c>
      <c r="E365" s="40">
        <f>Pressure!H365</f>
        <v>107.82541057508477</v>
      </c>
      <c r="F365" s="10">
        <f t="shared" si="42"/>
        <v>4.4999999999999991</v>
      </c>
      <c r="G365" s="4">
        <f t="shared" si="41"/>
        <v>207150.56123984451</v>
      </c>
      <c r="H365" s="42">
        <f t="shared" si="43"/>
        <v>7.8094093272333103</v>
      </c>
      <c r="I365" s="10">
        <f t="shared" si="44"/>
        <v>1.2655618265954949</v>
      </c>
      <c r="J365" s="4">
        <f t="shared" si="45"/>
        <v>667.03275847108898</v>
      </c>
      <c r="K365" s="4">
        <f t="shared" si="46"/>
        <v>149.95565812487951</v>
      </c>
      <c r="L365" s="42">
        <f>Pressure!Q365</f>
        <v>0.30061503769073022</v>
      </c>
      <c r="M365" s="10">
        <f t="shared" si="48"/>
        <v>0.57780234700257704</v>
      </c>
      <c r="N365" s="10">
        <f t="shared" si="47"/>
        <v>2.5992852259916033</v>
      </c>
    </row>
    <row r="366" spans="3:14">
      <c r="C366" s="4">
        <f>Pressure!AB366*1000000</f>
        <v>4889180.1826487519</v>
      </c>
      <c r="D366" s="78">
        <f>Pressure!I366</f>
        <v>1.0782541057508477E-4</v>
      </c>
      <c r="E366" s="40">
        <f>Pressure!H366</f>
        <v>107.82541057508477</v>
      </c>
      <c r="F366" s="10">
        <f t="shared" si="42"/>
        <v>4.4999999999999991</v>
      </c>
      <c r="G366" s="4">
        <f t="shared" si="41"/>
        <v>207195.10036486777</v>
      </c>
      <c r="H366" s="42">
        <f t="shared" si="43"/>
        <v>7.8107204277435915</v>
      </c>
      <c r="I366" s="10">
        <f t="shared" si="44"/>
        <v>1.2655818138623793</v>
      </c>
      <c r="J366" s="4">
        <f t="shared" si="45"/>
        <v>667.18671300785104</v>
      </c>
      <c r="K366" s="4">
        <f t="shared" si="46"/>
        <v>149.99026864975744</v>
      </c>
      <c r="L366" s="42">
        <f>Pressure!Q366</f>
        <v>0.30148130631152598</v>
      </c>
      <c r="M366" s="10">
        <f t="shared" si="48"/>
        <v>0.57789623069844898</v>
      </c>
      <c r="N366" s="10">
        <f t="shared" si="47"/>
        <v>2.5992852259916033</v>
      </c>
    </row>
    <row r="367" spans="3:14">
      <c r="C367" s="4">
        <f>Pressure!AB367*1000000</f>
        <v>4890225.3129264722</v>
      </c>
      <c r="D367" s="78">
        <f>Pressure!I367</f>
        <v>1.0782541057508477E-4</v>
      </c>
      <c r="E367" s="40">
        <f>Pressure!H367</f>
        <v>107.82541057508477</v>
      </c>
      <c r="F367" s="10">
        <f t="shared" si="42"/>
        <v>4.4999999999999991</v>
      </c>
      <c r="G367" s="4">
        <f t="shared" si="41"/>
        <v>207239.39119987426</v>
      </c>
      <c r="H367" s="42">
        <f t="shared" si="43"/>
        <v>7.8120241697693373</v>
      </c>
      <c r="I367" s="10">
        <f t="shared" si="44"/>
        <v>1.2656016811877806</v>
      </c>
      <c r="J367" s="4">
        <f t="shared" si="45"/>
        <v>667.33980930201176</v>
      </c>
      <c r="K367" s="4">
        <f t="shared" si="46"/>
        <v>150.0246862330857</v>
      </c>
      <c r="L367" s="42">
        <f>Pressure!Q367</f>
        <v>0.30234751552537165</v>
      </c>
      <c r="M367" s="10">
        <f t="shared" si="48"/>
        <v>0.57798958487311114</v>
      </c>
      <c r="N367" s="10">
        <f t="shared" si="47"/>
        <v>2.5992852259916033</v>
      </c>
    </row>
    <row r="368" spans="3:14">
      <c r="C368" s="4">
        <f>Pressure!AB368*1000000</f>
        <v>4891264.5831694882</v>
      </c>
      <c r="D368" s="78">
        <f>Pressure!I368</f>
        <v>1.0782541057508477E-4</v>
      </c>
      <c r="E368" s="40">
        <f>Pressure!H368</f>
        <v>107.82541057508477</v>
      </c>
      <c r="F368" s="10">
        <f t="shared" si="42"/>
        <v>4.4999999999999991</v>
      </c>
      <c r="G368" s="4">
        <f t="shared" si="41"/>
        <v>207283.43369662497</v>
      </c>
      <c r="H368" s="42">
        <f t="shared" si="43"/>
        <v>7.8133205527346714</v>
      </c>
      <c r="I368" s="10">
        <f t="shared" si="44"/>
        <v>1.2656214286983514</v>
      </c>
      <c r="J368" s="4">
        <f t="shared" si="45"/>
        <v>667.4920471868279</v>
      </c>
      <c r="K368" s="4">
        <f t="shared" si="46"/>
        <v>150.0589108373787</v>
      </c>
      <c r="L368" s="42">
        <f>Pressure!Q368</f>
        <v>0.30321366568014119</v>
      </c>
      <c r="M368" s="10">
        <f t="shared" si="48"/>
        <v>0.57808240954456069</v>
      </c>
      <c r="N368" s="10">
        <f t="shared" si="47"/>
        <v>2.5992852259916033</v>
      </c>
    </row>
    <row r="369" spans="3:14">
      <c r="C369" s="4">
        <f>Pressure!AB369*1000000</f>
        <v>4892297.99224535</v>
      </c>
      <c r="D369" s="78">
        <f>Pressure!I369</f>
        <v>1.0782541057508477E-4</v>
      </c>
      <c r="E369" s="40">
        <f>Pressure!H369</f>
        <v>107.82541057508477</v>
      </c>
      <c r="F369" s="10">
        <f t="shared" si="42"/>
        <v>4.4999999999999991</v>
      </c>
      <c r="G369" s="4">
        <f t="shared" si="41"/>
        <v>207327.2278071286</v>
      </c>
      <c r="H369" s="42">
        <f t="shared" si="43"/>
        <v>7.814609576066097</v>
      </c>
      <c r="I369" s="10">
        <f t="shared" si="44"/>
        <v>1.2656410565199054</v>
      </c>
      <c r="J369" s="4">
        <f t="shared" si="45"/>
        <v>667.64342649641173</v>
      </c>
      <c r="K369" s="4">
        <f t="shared" si="46"/>
        <v>150.09294242534324</v>
      </c>
      <c r="L369" s="42">
        <f>Pressure!Q369</f>
        <v>0.30407975712348456</v>
      </c>
      <c r="M369" s="10">
        <f t="shared" si="48"/>
        <v>0.57817470473062904</v>
      </c>
      <c r="N369" s="10">
        <f t="shared" si="47"/>
        <v>2.5992852259916033</v>
      </c>
    </row>
    <row r="370" spans="3:14">
      <c r="C370" s="4">
        <f>Pressure!AB370*1000000</f>
        <v>4893325.5390283139</v>
      </c>
      <c r="D370" s="78">
        <f>Pressure!I370</f>
        <v>1.0782541057508477E-4</v>
      </c>
      <c r="E370" s="40">
        <f>Pressure!H370</f>
        <v>107.82541057508477</v>
      </c>
      <c r="F370" s="10">
        <f t="shared" si="42"/>
        <v>4.4999999999999991</v>
      </c>
      <c r="G370" s="4">
        <f t="shared" si="41"/>
        <v>207370.77348367809</v>
      </c>
      <c r="H370" s="42">
        <f t="shared" si="43"/>
        <v>7.8158912391936237</v>
      </c>
      <c r="I370" s="10">
        <f t="shared" si="44"/>
        <v>1.265660564777435</v>
      </c>
      <c r="J370" s="4">
        <f t="shared" si="45"/>
        <v>667.79394706585867</v>
      </c>
      <c r="K370" s="4">
        <f t="shared" si="46"/>
        <v>150.12678095990708</v>
      </c>
      <c r="L370" s="42">
        <f>Pressure!Q370</f>
        <v>0.30494579020282925</v>
      </c>
      <c r="M370" s="10">
        <f t="shared" si="48"/>
        <v>0.57826647044905621</v>
      </c>
      <c r="N370" s="10">
        <f t="shared" si="47"/>
        <v>2.5992852259916033</v>
      </c>
    </row>
    <row r="371" spans="3:14">
      <c r="C371" s="4">
        <f>Pressure!AB371*1000000</f>
        <v>4894347.2223988809</v>
      </c>
      <c r="D371" s="78">
        <f>Pressure!I371</f>
        <v>1.0782541057508477E-4</v>
      </c>
      <c r="E371" s="40">
        <f>Pressure!H371</f>
        <v>107.82541057508477</v>
      </c>
      <c r="F371" s="10">
        <f t="shared" si="42"/>
        <v>4.4999999999999991</v>
      </c>
      <c r="G371" s="4">
        <f t="shared" si="41"/>
        <v>207414.07067883096</v>
      </c>
      <c r="H371" s="42">
        <f t="shared" si="43"/>
        <v>7.8171655415501515</v>
      </c>
      <c r="I371" s="10">
        <f t="shared" si="44"/>
        <v>1.2656799535951047</v>
      </c>
      <c r="J371" s="4">
        <f t="shared" si="45"/>
        <v>667.94360873117819</v>
      </c>
      <c r="K371" s="4">
        <f t="shared" si="46"/>
        <v>150.16042640420355</v>
      </c>
      <c r="L371" s="42">
        <f>Pressure!Q371</f>
        <v>0.30581176526538156</v>
      </c>
      <c r="M371" s="10">
        <f t="shared" si="48"/>
        <v>0.57835770671740794</v>
      </c>
      <c r="N371" s="10">
        <f t="shared" si="47"/>
        <v>2.5992852259916033</v>
      </c>
    </row>
    <row r="372" spans="3:14">
      <c r="C372" s="4">
        <f>Pressure!AB372*1000000</f>
        <v>4895363.0412437841</v>
      </c>
      <c r="D372" s="78">
        <f>Pressure!I372</f>
        <v>1.0782541057508477E-4</v>
      </c>
      <c r="E372" s="40">
        <f>Pressure!H372</f>
        <v>107.82541057508477</v>
      </c>
      <c r="F372" s="10">
        <f t="shared" si="42"/>
        <v>4.4999999999999991</v>
      </c>
      <c r="G372" s="4">
        <f t="shared" si="41"/>
        <v>207457.11934540889</v>
      </c>
      <c r="H372" s="42">
        <f t="shared" si="43"/>
        <v>7.8184324825714873</v>
      </c>
      <c r="I372" s="10">
        <f t="shared" si="44"/>
        <v>1.2656992230962518</v>
      </c>
      <c r="J372" s="4">
        <f t="shared" si="45"/>
        <v>668.0924113292931</v>
      </c>
      <c r="K372" s="4">
        <f t="shared" si="46"/>
        <v>150.19387872157122</v>
      </c>
      <c r="L372" s="42">
        <f>Pressure!Q372</f>
        <v>0.30667768265812811</v>
      </c>
      <c r="M372" s="10">
        <f t="shared" si="48"/>
        <v>0.57844841355312127</v>
      </c>
      <c r="N372" s="10">
        <f t="shared" si="47"/>
        <v>2.5992852259916033</v>
      </c>
    </row>
    <row r="373" spans="3:14">
      <c r="C373" s="4">
        <f>Pressure!AB373*1000000</f>
        <v>4896372.9944559708</v>
      </c>
      <c r="D373" s="78">
        <f>Pressure!I373</f>
        <v>1.0782541057508477E-4</v>
      </c>
      <c r="E373" s="40">
        <f>Pressure!H373</f>
        <v>107.82541057508477</v>
      </c>
      <c r="F373" s="10">
        <f t="shared" si="42"/>
        <v>4.4999999999999991</v>
      </c>
      <c r="G373" s="4">
        <f t="shared" si="41"/>
        <v>207499.91943649686</v>
      </c>
      <c r="H373" s="42">
        <f t="shared" si="43"/>
        <v>7.8196920616963075</v>
      </c>
      <c r="I373" s="10">
        <f t="shared" si="44"/>
        <v>1.2657183734033901</v>
      </c>
      <c r="J373" s="4">
        <f t="shared" si="45"/>
        <v>668.24035469803641</v>
      </c>
      <c r="K373" s="4">
        <f t="shared" si="46"/>
        <v>150.22713787555335</v>
      </c>
      <c r="L373" s="42">
        <f>Pressure!Q373</f>
        <v>0.30754354272783724</v>
      </c>
      <c r="M373" s="10">
        <f t="shared" si="48"/>
        <v>0.57853859097350457</v>
      </c>
      <c r="N373" s="10">
        <f t="shared" si="47"/>
        <v>2.5992852259916033</v>
      </c>
    </row>
    <row r="374" spans="3:14">
      <c r="C374" s="4">
        <f>Pressure!AB374*1000000</f>
        <v>4897377.080935061</v>
      </c>
      <c r="D374" s="78">
        <f>Pressure!I374</f>
        <v>1.0782541057508477E-4</v>
      </c>
      <c r="E374" s="40">
        <f>Pressure!H374</f>
        <v>107.82541057508477</v>
      </c>
      <c r="F374" s="10">
        <f t="shared" si="42"/>
        <v>4.4999999999999991</v>
      </c>
      <c r="G374" s="4">
        <f t="shared" si="41"/>
        <v>207542.47090546266</v>
      </c>
      <c r="H374" s="42">
        <f t="shared" si="43"/>
        <v>7.8209442783667296</v>
      </c>
      <c r="I374" s="10">
        <f t="shared" si="44"/>
        <v>1.2657374046382188</v>
      </c>
      <c r="J374" s="4">
        <f t="shared" si="45"/>
        <v>668.38743867621861</v>
      </c>
      <c r="K374" s="4">
        <f t="shared" si="46"/>
        <v>150.26020382991291</v>
      </c>
      <c r="L374" s="42">
        <f>Pressure!Q374</f>
        <v>0.30840934582106044</v>
      </c>
      <c r="M374" s="10">
        <f t="shared" si="48"/>
        <v>0.57862823899576854</v>
      </c>
      <c r="N374" s="10">
        <f t="shared" si="47"/>
        <v>2.5992852259916033</v>
      </c>
    </row>
    <row r="375" spans="3:14">
      <c r="C375" s="4">
        <f>Pressure!AB375*1000000</f>
        <v>4898375.2995868437</v>
      </c>
      <c r="D375" s="78">
        <f>Pressure!I375</f>
        <v>1.0782541057508477E-4</v>
      </c>
      <c r="E375" s="40">
        <f>Pressure!H375</f>
        <v>107.82541057508477</v>
      </c>
      <c r="F375" s="10">
        <f t="shared" si="42"/>
        <v>4.4999999999999991</v>
      </c>
      <c r="G375" s="4">
        <f t="shared" si="41"/>
        <v>207584.77370593545</v>
      </c>
      <c r="H375" s="42">
        <f t="shared" si="43"/>
        <v>7.8221891320276908</v>
      </c>
      <c r="I375" s="10">
        <f t="shared" si="44"/>
        <v>1.2657563169216148</v>
      </c>
      <c r="J375" s="4">
        <f t="shared" si="45"/>
        <v>668.53366310355352</v>
      </c>
      <c r="K375" s="4">
        <f t="shared" si="46"/>
        <v>150.29307654861597</v>
      </c>
      <c r="L375" s="42">
        <f>Pressure!Q375</f>
        <v>0.30927509228413369</v>
      </c>
      <c r="M375" s="10">
        <f t="shared" si="48"/>
        <v>0.57871735763691301</v>
      </c>
      <c r="N375" s="10">
        <f t="shared" si="47"/>
        <v>2.5992852259916033</v>
      </c>
    </row>
    <row r="376" spans="3:14">
      <c r="C376" s="4">
        <f>Pressure!AB376*1000000</f>
        <v>4899367.6493232092</v>
      </c>
      <c r="D376" s="78">
        <f>Pressure!I376</f>
        <v>1.0782541057508477E-4</v>
      </c>
      <c r="E376" s="40">
        <f>Pressure!H376</f>
        <v>107.82541057508477</v>
      </c>
      <c r="F376" s="10">
        <f t="shared" si="42"/>
        <v>4.4999999999999991</v>
      </c>
      <c r="G376" s="4">
        <f t="shared" si="41"/>
        <v>207626.82779180305</v>
      </c>
      <c r="H376" s="42">
        <f t="shared" si="43"/>
        <v>7.823426622126882</v>
      </c>
      <c r="I376" s="10">
        <f t="shared" si="44"/>
        <v>1.2657751103736348</v>
      </c>
      <c r="J376" s="4">
        <f t="shared" si="45"/>
        <v>668.67902782064937</v>
      </c>
      <c r="K376" s="4">
        <f t="shared" si="46"/>
        <v>150.32575599582964</v>
      </c>
      <c r="L376" s="42">
        <f>Pressure!Q376</f>
        <v>0.31014078246317889</v>
      </c>
      <c r="M376" s="10">
        <f t="shared" si="48"/>
        <v>0.57880594691384191</v>
      </c>
      <c r="N376" s="10">
        <f t="shared" si="47"/>
        <v>2.5992852259916033</v>
      </c>
    </row>
    <row r="377" spans="3:14">
      <c r="C377" s="4">
        <f>Pressure!AB377*1000000</f>
        <v>4900354.1290623769</v>
      </c>
      <c r="D377" s="78">
        <f>Pressure!I377</f>
        <v>1.0782541057508477E-4</v>
      </c>
      <c r="E377" s="40">
        <f>Pressure!H377</f>
        <v>107.82541057508477</v>
      </c>
      <c r="F377" s="10">
        <f t="shared" si="42"/>
        <v>4.4999999999999991</v>
      </c>
      <c r="G377" s="4">
        <f t="shared" si="41"/>
        <v>207668.63311722144</v>
      </c>
      <c r="H377" s="42">
        <f t="shared" si="43"/>
        <v>7.8246567481149976</v>
      </c>
      <c r="I377" s="10">
        <f t="shared" si="44"/>
        <v>1.2657937851135199</v>
      </c>
      <c r="J377" s="4">
        <f t="shared" si="45"/>
        <v>668.82353266904067</v>
      </c>
      <c r="K377" s="4">
        <f t="shared" si="46"/>
        <v>150.35824213592929</v>
      </c>
      <c r="L377" s="42">
        <f>Pressure!Q377</f>
        <v>0.31100641670410534</v>
      </c>
      <c r="M377" s="10">
        <f t="shared" si="48"/>
        <v>0.57889400684333769</v>
      </c>
      <c r="N377" s="10">
        <f t="shared" si="47"/>
        <v>2.5992852259916033</v>
      </c>
    </row>
    <row r="378" spans="3:14">
      <c r="C378" s="4">
        <f>Pressure!AB378*1000000</f>
        <v>4901334.737729298</v>
      </c>
      <c r="D378" s="78">
        <f>Pressure!I378</f>
        <v>1.0782541057508477E-4</v>
      </c>
      <c r="E378" s="40">
        <f>Pressure!H378</f>
        <v>107.82541057508477</v>
      </c>
      <c r="F378" s="10">
        <f t="shared" si="42"/>
        <v>4.4999999999999991</v>
      </c>
      <c r="G378" s="4">
        <f t="shared" si="41"/>
        <v>207710.1896366319</v>
      </c>
      <c r="H378" s="42">
        <f t="shared" si="43"/>
        <v>7.825879509446275</v>
      </c>
      <c r="I378" s="10">
        <f t="shared" si="44"/>
        <v>1.2658123412597062</v>
      </c>
      <c r="J378" s="4">
        <f t="shared" si="45"/>
        <v>668.96717749124889</v>
      </c>
      <c r="K378" s="4">
        <f t="shared" si="46"/>
        <v>150.39053493351219</v>
      </c>
      <c r="L378" s="42">
        <f>Pressure!Q378</f>
        <v>0.31187199535261106</v>
      </c>
      <c r="M378" s="10">
        <f t="shared" si="48"/>
        <v>0.57898153744203018</v>
      </c>
      <c r="N378" s="10">
        <f t="shared" si="47"/>
        <v>2.5992852259916033</v>
      </c>
    </row>
    <row r="379" spans="3:14">
      <c r="C379" s="4">
        <f>Pressure!AB379*1000000</f>
        <v>4902309.4742546696</v>
      </c>
      <c r="D379" s="78">
        <f>Pressure!I379</f>
        <v>1.0782541057508477E-4</v>
      </c>
      <c r="E379" s="40">
        <f>Pressure!H379</f>
        <v>107.82541057508477</v>
      </c>
      <c r="F379" s="10">
        <f t="shared" si="42"/>
        <v>4.4999999999999991</v>
      </c>
      <c r="G379" s="4">
        <f t="shared" si="41"/>
        <v>207751.49730471915</v>
      </c>
      <c r="H379" s="42">
        <f t="shared" si="43"/>
        <v>7.8270949055772316</v>
      </c>
      <c r="I379" s="10">
        <f t="shared" si="44"/>
        <v>1.2658307789298076</v>
      </c>
      <c r="J379" s="4">
        <f t="shared" si="45"/>
        <v>669.10996213063675</v>
      </c>
      <c r="K379" s="4">
        <f t="shared" si="46"/>
        <v>150.42263435336469</v>
      </c>
      <c r="L379" s="42">
        <f>Pressure!Q379</f>
        <v>0.31273751875418426</v>
      </c>
      <c r="M379" s="10">
        <f t="shared" si="48"/>
        <v>0.57906853872643493</v>
      </c>
      <c r="N379" s="10">
        <f t="shared" si="47"/>
        <v>2.5992852259916033</v>
      </c>
    </row>
    <row r="380" spans="3:14">
      <c r="C380" s="4">
        <f>Pressure!AB380*1000000</f>
        <v>4903278.3375758044</v>
      </c>
      <c r="D380" s="78">
        <f>Pressure!I380</f>
        <v>1.0782541057508477E-4</v>
      </c>
      <c r="E380" s="40">
        <f>Pressure!H380</f>
        <v>107.82541057508477</v>
      </c>
      <c r="F380" s="10">
        <f t="shared" si="42"/>
        <v>4.4999999999999991</v>
      </c>
      <c r="G380" s="4">
        <f t="shared" si="41"/>
        <v>207792.55607644835</v>
      </c>
      <c r="H380" s="42">
        <f t="shared" si="43"/>
        <v>7.8283029359677956</v>
      </c>
      <c r="I380" s="10">
        <f t="shared" si="44"/>
        <v>1.2658490982406336</v>
      </c>
      <c r="J380" s="4">
        <f t="shared" si="45"/>
        <v>669.25188643153592</v>
      </c>
      <c r="K380" s="4">
        <f t="shared" si="46"/>
        <v>150.45454036049097</v>
      </c>
      <c r="L380" s="42">
        <f>Pressure!Q380</f>
        <v>0.31360298725410468</v>
      </c>
      <c r="M380" s="10">
        <f t="shared" si="48"/>
        <v>0.5791550107129112</v>
      </c>
      <c r="N380" s="10">
        <f t="shared" si="47"/>
        <v>2.5992852259916033</v>
      </c>
    </row>
    <row r="381" spans="3:14">
      <c r="C381" s="4">
        <f>Pressure!AB381*1000000</f>
        <v>4904241.3266361039</v>
      </c>
      <c r="D381" s="78">
        <f>Pressure!I381</f>
        <v>1.0782541057508477E-4</v>
      </c>
      <c r="E381" s="40">
        <f>Pressure!H381</f>
        <v>107.82541057508477</v>
      </c>
      <c r="F381" s="10">
        <f t="shared" si="42"/>
        <v>4.4999999999999991</v>
      </c>
      <c r="G381" s="4">
        <f t="shared" si="41"/>
        <v>207833.36590704269</v>
      </c>
      <c r="H381" s="42">
        <f t="shared" si="43"/>
        <v>7.8295036000806091</v>
      </c>
      <c r="I381" s="10">
        <f t="shared" si="44"/>
        <v>1.2658672993081821</v>
      </c>
      <c r="J381" s="4">
        <f t="shared" si="45"/>
        <v>669.39295023917032</v>
      </c>
      <c r="K381" s="4">
        <f t="shared" si="46"/>
        <v>150.48625292009584</v>
      </c>
      <c r="L381" s="42">
        <f>Pressure!Q381</f>
        <v>0.31446840119744501</v>
      </c>
      <c r="M381" s="10">
        <f t="shared" si="48"/>
        <v>0.57924095341768522</v>
      </c>
      <c r="N381" s="10">
        <f t="shared" si="47"/>
        <v>2.5992852259916033</v>
      </c>
    </row>
    <row r="382" spans="3:14">
      <c r="C382" s="4">
        <f>Pressure!AB382*1000000</f>
        <v>4905198.4403855754</v>
      </c>
      <c r="D382" s="78">
        <f>Pressure!I382</f>
        <v>1.0782541057508477E-4</v>
      </c>
      <c r="E382" s="40">
        <f>Pressure!H382</f>
        <v>107.82541057508477</v>
      </c>
      <c r="F382" s="10">
        <f t="shared" si="42"/>
        <v>4.4999999999999991</v>
      </c>
      <c r="G382" s="4">
        <f t="shared" si="41"/>
        <v>207873.92675200524</v>
      </c>
      <c r="H382" s="42">
        <f t="shared" si="43"/>
        <v>7.8306968973816957</v>
      </c>
      <c r="I382" s="10">
        <f t="shared" si="44"/>
        <v>1.2658853822476503</v>
      </c>
      <c r="J382" s="4">
        <f t="shared" si="45"/>
        <v>669.5331533997313</v>
      </c>
      <c r="K382" s="4">
        <f t="shared" si="46"/>
        <v>150.51777199760159</v>
      </c>
      <c r="L382" s="42">
        <f>Pressure!Q382</f>
        <v>0.31533376092907223</v>
      </c>
      <c r="M382" s="10">
        <f t="shared" si="48"/>
        <v>0.57932636685681516</v>
      </c>
      <c r="N382" s="10">
        <f t="shared" si="47"/>
        <v>2.5992852259916033</v>
      </c>
    </row>
    <row r="383" spans="3:14">
      <c r="C383" s="4">
        <f>Pressure!AB383*1000000</f>
        <v>4906149.677780278</v>
      </c>
      <c r="D383" s="78">
        <f>Pressure!I383</f>
        <v>1.0782541057508477E-4</v>
      </c>
      <c r="E383" s="40">
        <f>Pressure!H383</f>
        <v>107.82541057508477</v>
      </c>
      <c r="F383" s="10">
        <f t="shared" si="42"/>
        <v>4.4999999999999991</v>
      </c>
      <c r="G383" s="4">
        <f t="shared" si="41"/>
        <v>207914.23856709554</v>
      </c>
      <c r="H383" s="42">
        <f t="shared" si="43"/>
        <v>7.8318828273397658</v>
      </c>
      <c r="I383" s="10">
        <f t="shared" si="44"/>
        <v>1.2659033471734265</v>
      </c>
      <c r="J383" s="4">
        <f t="shared" si="45"/>
        <v>669.6724957602969</v>
      </c>
      <c r="K383" s="4">
        <f t="shared" si="46"/>
        <v>150.54909755862977</v>
      </c>
      <c r="L383" s="42">
        <f>Pressure!Q383</f>
        <v>0.31619906679364912</v>
      </c>
      <c r="M383" s="10">
        <f t="shared" si="48"/>
        <v>0.57941125104633873</v>
      </c>
      <c r="N383" s="10">
        <f t="shared" si="47"/>
        <v>2.5992852259916033</v>
      </c>
    </row>
    <row r="384" spans="3:14">
      <c r="C384" s="4">
        <f>Pressure!AB384*1000000</f>
        <v>4907095.0377823971</v>
      </c>
      <c r="D384" s="78">
        <f>Pressure!I384</f>
        <v>1.0782541057508477E-4</v>
      </c>
      <c r="E384" s="40">
        <f>Pressure!H384</f>
        <v>107.82541057508477</v>
      </c>
      <c r="F384" s="10">
        <f t="shared" si="42"/>
        <v>4.4999999999999991</v>
      </c>
      <c r="G384" s="4">
        <f t="shared" si="41"/>
        <v>207954.30130833286</v>
      </c>
      <c r="H384" s="42">
        <f t="shared" si="43"/>
        <v>7.8330613894263141</v>
      </c>
      <c r="I384" s="10">
        <f t="shared" si="44"/>
        <v>1.2659211941990927</v>
      </c>
      <c r="J384" s="4">
        <f t="shared" si="45"/>
        <v>669.81097716884256</v>
      </c>
      <c r="K384" s="4">
        <f t="shared" si="46"/>
        <v>150.58022956900376</v>
      </c>
      <c r="L384" s="42">
        <f>Pressure!Q384</f>
        <v>0.31706431913563554</v>
      </c>
      <c r="M384" s="10">
        <f t="shared" si="48"/>
        <v>0.5794956060020221</v>
      </c>
      <c r="N384" s="10">
        <f t="shared" si="47"/>
        <v>2.5992852259916033</v>
      </c>
    </row>
    <row r="385" spans="3:14">
      <c r="C385" s="4">
        <f>Pressure!AB385*1000000</f>
        <v>4908034.5193607137</v>
      </c>
      <c r="D385" s="78">
        <f>Pressure!I385</f>
        <v>1.0782541057508477E-4</v>
      </c>
      <c r="E385" s="40">
        <f>Pressure!H385</f>
        <v>107.82541057508477</v>
      </c>
      <c r="F385" s="10">
        <f t="shared" si="42"/>
        <v>4.4999999999999991</v>
      </c>
      <c r="G385" s="4">
        <f t="shared" si="41"/>
        <v>207994.11493201583</v>
      </c>
      <c r="H385" s="42">
        <f t="shared" si="43"/>
        <v>7.8342325831162007</v>
      </c>
      <c r="I385" s="10">
        <f t="shared" si="44"/>
        <v>1.2659389234374356</v>
      </c>
      <c r="J385" s="4">
        <f t="shared" si="45"/>
        <v>669.94859747430939</v>
      </c>
      <c r="K385" s="4">
        <f t="shared" si="46"/>
        <v>150.61116799476403</v>
      </c>
      <c r="L385" s="42">
        <f>Pressure!Q385</f>
        <v>0.31792951829928984</v>
      </c>
      <c r="M385" s="10">
        <f t="shared" si="48"/>
        <v>0.57957943173954496</v>
      </c>
      <c r="N385" s="10">
        <f t="shared" si="47"/>
        <v>2.5992852259916033</v>
      </c>
    </row>
    <row r="386" spans="3:14">
      <c r="C386" s="4">
        <f>Pressure!AB386*1000000</f>
        <v>4908968.1214901609</v>
      </c>
      <c r="D386" s="78">
        <f>Pressure!I386</f>
        <v>1.0782541057508477E-4</v>
      </c>
      <c r="E386" s="40">
        <f>Pressure!H386</f>
        <v>107.82541057508477</v>
      </c>
      <c r="F386" s="10">
        <f t="shared" si="42"/>
        <v>4.4999999999999991</v>
      </c>
      <c r="G386" s="4">
        <f t="shared" si="41"/>
        <v>208033.67939470391</v>
      </c>
      <c r="H386" s="42">
        <f t="shared" si="43"/>
        <v>7.8353964078871119</v>
      </c>
      <c r="I386" s="10">
        <f t="shared" si="44"/>
        <v>1.2659565350004405</v>
      </c>
      <c r="J386" s="4">
        <f t="shared" si="45"/>
        <v>670.08535652654052</v>
      </c>
      <c r="K386" s="4">
        <f t="shared" si="46"/>
        <v>150.6419128021538</v>
      </c>
      <c r="L386" s="42">
        <f>Pressure!Q386</f>
        <v>0.31879466462867034</v>
      </c>
      <c r="M386" s="10">
        <f t="shared" si="48"/>
        <v>0.57966272827454068</v>
      </c>
      <c r="N386" s="10">
        <f t="shared" si="47"/>
        <v>2.5992852259916033</v>
      </c>
    </row>
    <row r="387" spans="3:14">
      <c r="C387" s="4">
        <f>Pressure!AB387*1000000</f>
        <v>4909895.8431518143</v>
      </c>
      <c r="D387" s="78">
        <f>Pressure!I387</f>
        <v>1.0782541057508477E-4</v>
      </c>
      <c r="E387" s="40">
        <f>Pressure!H387</f>
        <v>107.82541057508477</v>
      </c>
      <c r="F387" s="10">
        <f t="shared" si="42"/>
        <v>4.4999999999999991</v>
      </c>
      <c r="G387" s="4">
        <f t="shared" si="41"/>
        <v>208072.9946532168</v>
      </c>
      <c r="H387" s="42">
        <f t="shared" si="43"/>
        <v>7.8365528632195218</v>
      </c>
      <c r="I387" s="10">
        <f t="shared" si="44"/>
        <v>1.2659740289992916</v>
      </c>
      <c r="J387" s="4">
        <f t="shared" si="45"/>
        <v>670.22125417627808</v>
      </c>
      <c r="K387" s="4">
        <f t="shared" si="46"/>
        <v>150.67246395761839</v>
      </c>
      <c r="L387" s="42">
        <f>Pressure!Q387</f>
        <v>0.31965975846763661</v>
      </c>
      <c r="M387" s="10">
        <f t="shared" si="48"/>
        <v>0.57974549562238475</v>
      </c>
      <c r="N387" s="10">
        <f t="shared" si="47"/>
        <v>2.5992852259916033</v>
      </c>
    </row>
    <row r="388" spans="3:14">
      <c r="C388" s="4">
        <f>Pressure!AB388*1000000</f>
        <v>4910817.6833331259</v>
      </c>
      <c r="D388" s="78">
        <f>Pressure!I388</f>
        <v>1.0782541057508477E-4</v>
      </c>
      <c r="E388" s="40">
        <f>Pressure!H388</f>
        <v>107.82541057508477</v>
      </c>
      <c r="F388" s="10">
        <f t="shared" si="42"/>
        <v>4.4999999999999991</v>
      </c>
      <c r="G388" s="4">
        <f t="shared" si="41"/>
        <v>208112.06066464446</v>
      </c>
      <c r="H388" s="42">
        <f t="shared" si="43"/>
        <v>7.8377019485970347</v>
      </c>
      <c r="I388" s="10">
        <f t="shared" si="44"/>
        <v>1.2659914055443797</v>
      </c>
      <c r="J388" s="4">
        <f t="shared" si="45"/>
        <v>670.35629027519883</v>
      </c>
      <c r="K388" s="4">
        <f t="shared" si="46"/>
        <v>150.70282142781323</v>
      </c>
      <c r="L388" s="42">
        <f>Pressure!Q388</f>
        <v>0.32052480015985085</v>
      </c>
      <c r="M388" s="10">
        <f t="shared" si="48"/>
        <v>0.57982773379835895</v>
      </c>
      <c r="N388" s="10">
        <f t="shared" si="47"/>
        <v>2.5992852259916033</v>
      </c>
    </row>
    <row r="389" spans="3:14">
      <c r="C389" s="4">
        <f>Pressure!AB389*1000000</f>
        <v>4911733.6410279376</v>
      </c>
      <c r="D389" s="78">
        <f>Pressure!I389</f>
        <v>1.0782541057508477E-4</v>
      </c>
      <c r="E389" s="40">
        <f>Pressure!H389</f>
        <v>107.82541057508477</v>
      </c>
      <c r="F389" s="10">
        <f t="shared" si="42"/>
        <v>4.4999999999999991</v>
      </c>
      <c r="G389" s="4">
        <f t="shared" si="41"/>
        <v>208150.87738634762</v>
      </c>
      <c r="H389" s="42">
        <f t="shared" si="43"/>
        <v>7.8388436635063483</v>
      </c>
      <c r="I389" s="10">
        <f t="shared" si="44"/>
        <v>1.2660086647453026</v>
      </c>
      <c r="J389" s="4">
        <f t="shared" si="45"/>
        <v>670.49046467591529</v>
      </c>
      <c r="K389" s="4">
        <f t="shared" si="46"/>
        <v>150.73298517960419</v>
      </c>
      <c r="L389" s="42">
        <f>Pressure!Q389</f>
        <v>0.32138979004877932</v>
      </c>
      <c r="M389" s="10">
        <f t="shared" si="48"/>
        <v>0.57990944281763124</v>
      </c>
      <c r="N389" s="10">
        <f t="shared" si="47"/>
        <v>2.5992852259916033</v>
      </c>
    </row>
    <row r="390" spans="3:14">
      <c r="C390" s="4">
        <f>Pressure!AB390*1000000</f>
        <v>4912643.7152361283</v>
      </c>
      <c r="D390" s="78">
        <f>Pressure!I390</f>
        <v>1.0782541057508477E-4</v>
      </c>
      <c r="E390" s="40">
        <f>Pressure!H390</f>
        <v>107.82541057508477</v>
      </c>
      <c r="F390" s="10">
        <f t="shared" si="42"/>
        <v>4.4999999999999991</v>
      </c>
      <c r="G390" s="4">
        <f t="shared" si="41"/>
        <v>208189.44477594286</v>
      </c>
      <c r="H390" s="42">
        <f t="shared" si="43"/>
        <v>7.8399780074368497</v>
      </c>
      <c r="I390" s="10">
        <f t="shared" si="44"/>
        <v>1.2660258067108614</v>
      </c>
      <c r="J390" s="4">
        <f t="shared" si="45"/>
        <v>670.62377723192424</v>
      </c>
      <c r="K390" s="4">
        <f t="shared" si="46"/>
        <v>150.7629551800558</v>
      </c>
      <c r="L390" s="42">
        <f>Pressure!Q390</f>
        <v>0.32225472847769371</v>
      </c>
      <c r="M390" s="10">
        <f t="shared" si="48"/>
        <v>0.57999062269523716</v>
      </c>
      <c r="N390" s="10">
        <f t="shared" si="47"/>
        <v>2.5992852259916033</v>
      </c>
    </row>
    <row r="391" spans="3:14">
      <c r="C391" s="4">
        <f>Pressure!AB391*1000000</f>
        <v>4913547.9049639087</v>
      </c>
      <c r="D391" s="78">
        <f>Pressure!I391</f>
        <v>1.0782541057508477E-4</v>
      </c>
      <c r="E391" s="40">
        <f>Pressure!H391</f>
        <v>107.82541057508477</v>
      </c>
      <c r="F391" s="10">
        <f t="shared" si="42"/>
        <v>4.4999999999999991</v>
      </c>
      <c r="G391" s="4">
        <f t="shared" si="41"/>
        <v>208227.76279131509</v>
      </c>
      <c r="H391" s="42">
        <f t="shared" si="43"/>
        <v>7.8411049798809787</v>
      </c>
      <c r="I391" s="10">
        <f t="shared" si="44"/>
        <v>1.2660428315490673</v>
      </c>
      <c r="J391" s="4">
        <f t="shared" si="45"/>
        <v>670.75622779765035</v>
      </c>
      <c r="K391" s="4">
        <f t="shared" si="46"/>
        <v>150.79273139644133</v>
      </c>
      <c r="L391" s="42">
        <f>Pressure!Q391</f>
        <v>0.32311961578967247</v>
      </c>
      <c r="M391" s="10">
        <f t="shared" si="48"/>
        <v>0.58007127344604015</v>
      </c>
      <c r="N391" s="10">
        <f t="shared" si="47"/>
        <v>2.5992852259916033</v>
      </c>
    </row>
    <row r="392" spans="3:14">
      <c r="C392" s="4">
        <f>Pressure!AB392*1000000</f>
        <v>4914446.2092235684</v>
      </c>
      <c r="D392" s="78">
        <f>Pressure!I392</f>
        <v>1.0782541057508477E-4</v>
      </c>
      <c r="E392" s="40">
        <f>Pressure!H392</f>
        <v>107.82541057508477</v>
      </c>
      <c r="F392" s="10">
        <f t="shared" si="42"/>
        <v>4.4999999999999991</v>
      </c>
      <c r="G392" s="4">
        <f t="shared" si="41"/>
        <v>208265.83139060682</v>
      </c>
      <c r="H392" s="42">
        <f t="shared" si="43"/>
        <v>7.8422245803339079</v>
      </c>
      <c r="I392" s="10">
        <f t="shared" si="44"/>
        <v>1.266059739367138</v>
      </c>
      <c r="J392" s="4">
        <f t="shared" si="45"/>
        <v>670.88781622840816</v>
      </c>
      <c r="K392" s="4">
        <f t="shared" si="46"/>
        <v>150.82231379623403</v>
      </c>
      <c r="L392" s="42">
        <f>Pressure!Q392</f>
        <v>0.32398445232760226</v>
      </c>
      <c r="M392" s="10">
        <f t="shared" si="48"/>
        <v>0.58015139508481073</v>
      </c>
      <c r="N392" s="10">
        <f t="shared" si="47"/>
        <v>2.5992852259916033</v>
      </c>
    </row>
    <row r="393" spans="3:14">
      <c r="C393" s="4">
        <f>Pressure!AB393*1000000</f>
        <v>4915338.627034124</v>
      </c>
      <c r="D393" s="78">
        <f>Pressure!I393</f>
        <v>1.0782541057508477E-4</v>
      </c>
      <c r="E393" s="40">
        <f>Pressure!H393</f>
        <v>107.82541057508477</v>
      </c>
      <c r="F393" s="10">
        <f t="shared" si="42"/>
        <v>4.4999999999999991</v>
      </c>
      <c r="G393" s="4">
        <f t="shared" si="41"/>
        <v>208303.65053224567</v>
      </c>
      <c r="H393" s="42">
        <f t="shared" si="43"/>
        <v>7.8433368082943602</v>
      </c>
      <c r="I393" s="10">
        <f t="shared" si="44"/>
        <v>1.2660765302715125</v>
      </c>
      <c r="J393" s="4">
        <f t="shared" si="45"/>
        <v>671.01854238049816</v>
      </c>
      <c r="K393" s="4">
        <f t="shared" si="46"/>
        <v>150.85170234712876</v>
      </c>
      <c r="L393" s="42">
        <f>Pressure!Q393</f>
        <v>0.32484923843417929</v>
      </c>
      <c r="M393" s="10">
        <f t="shared" si="48"/>
        <v>0.58023098762617886</v>
      </c>
      <c r="N393" s="10">
        <f t="shared" si="47"/>
        <v>2.5992852259916033</v>
      </c>
    </row>
    <row r="394" spans="3:14">
      <c r="C394" s="4">
        <f>Pressure!AB394*1000000</f>
        <v>4916225.1574201789</v>
      </c>
      <c r="D394" s="78">
        <f>Pressure!I394</f>
        <v>1.0782541057508477E-4</v>
      </c>
      <c r="E394" s="40">
        <f>Pressure!H394</f>
        <v>107.82541057508477</v>
      </c>
      <c r="F394" s="10">
        <f t="shared" si="42"/>
        <v>4.4999999999999991</v>
      </c>
      <c r="G394" s="4">
        <f t="shared" si="41"/>
        <v>208341.22017489601</v>
      </c>
      <c r="H394" s="42">
        <f t="shared" si="43"/>
        <v>7.8444416632631704</v>
      </c>
      <c r="I394" s="10">
        <f t="shared" si="44"/>
        <v>1.2660932043678306</v>
      </c>
      <c r="J394" s="4">
        <f t="shared" si="45"/>
        <v>671.14840611103898</v>
      </c>
      <c r="K394" s="4">
        <f t="shared" si="46"/>
        <v>150.8808970170044</v>
      </c>
      <c r="L394" s="42">
        <f>Pressure!Q394</f>
        <v>0.32571397445191058</v>
      </c>
      <c r="M394" s="10">
        <f t="shared" si="48"/>
        <v>0.58031005108456701</v>
      </c>
      <c r="N394" s="10">
        <f t="shared" si="47"/>
        <v>2.5992852259916033</v>
      </c>
    </row>
    <row r="395" spans="3:14">
      <c r="C395" s="4">
        <f>Pressure!AB395*1000000</f>
        <v>4917105.7994131399</v>
      </c>
      <c r="D395" s="78">
        <f>Pressure!I395</f>
        <v>1.0782541057508477E-4</v>
      </c>
      <c r="E395" s="40">
        <f>Pressure!H395</f>
        <v>107.82541057508477</v>
      </c>
      <c r="F395" s="10">
        <f t="shared" si="42"/>
        <v>4.4999999999999991</v>
      </c>
      <c r="G395" s="4">
        <f t="shared" si="41"/>
        <v>208378.54027751047</v>
      </c>
      <c r="H395" s="42">
        <f t="shared" si="43"/>
        <v>7.8455391447448317</v>
      </c>
      <c r="I395" s="10">
        <f t="shared" si="44"/>
        <v>1.266109761760958</v>
      </c>
      <c r="J395" s="4">
        <f t="shared" si="45"/>
        <v>671.27740727814592</v>
      </c>
      <c r="K395" s="4">
        <f t="shared" si="46"/>
        <v>150.90989777396382</v>
      </c>
      <c r="L395" s="42">
        <f>Pressure!Q395</f>
        <v>0.32657866072311553</v>
      </c>
      <c r="M395" s="10">
        <f t="shared" si="48"/>
        <v>0.58038858547438366</v>
      </c>
      <c r="N395" s="10">
        <f t="shared" si="47"/>
        <v>2.5992852259916033</v>
      </c>
    </row>
    <row r="396" spans="3:14">
      <c r="C396" s="4">
        <f>Pressure!AB396*1000000</f>
        <v>4917980.5520505169</v>
      </c>
      <c r="D396" s="78">
        <f>Pressure!I396</f>
        <v>1.0782541057508477E-4</v>
      </c>
      <c r="E396" s="40">
        <f>Pressure!H396</f>
        <v>107.82541057508477</v>
      </c>
      <c r="F396" s="10">
        <f t="shared" si="42"/>
        <v>4.4999999999999991</v>
      </c>
      <c r="G396" s="4">
        <f t="shared" si="41"/>
        <v>208415.6107993004</v>
      </c>
      <c r="H396" s="42">
        <f t="shared" si="43"/>
        <v>7.8466292522466006</v>
      </c>
      <c r="I396" s="10">
        <f t="shared" si="44"/>
        <v>1.266126202554974</v>
      </c>
      <c r="J396" s="4">
        <f t="shared" si="45"/>
        <v>671.40554574082819</v>
      </c>
      <c r="K396" s="4">
        <f t="shared" si="46"/>
        <v>150.93870458631091</v>
      </c>
      <c r="L396" s="42">
        <f>Pressure!Q396</f>
        <v>0.32744329758992713</v>
      </c>
      <c r="M396" s="10">
        <f t="shared" si="48"/>
        <v>0.58046659080983398</v>
      </c>
      <c r="N396" s="10">
        <f t="shared" si="47"/>
        <v>2.5992852259916033</v>
      </c>
    </row>
    <row r="397" spans="3:14">
      <c r="C397" s="4">
        <f>Pressure!AB397*1000000</f>
        <v>4918849.4143758174</v>
      </c>
      <c r="D397" s="78">
        <f>Pressure!I397</f>
        <v>1.0782541057508477E-4</v>
      </c>
      <c r="E397" s="40">
        <f>Pressure!H397</f>
        <v>107.82541057508477</v>
      </c>
      <c r="F397" s="10">
        <f t="shared" si="42"/>
        <v>4.4999999999999991</v>
      </c>
      <c r="G397" s="4">
        <f t="shared" si="41"/>
        <v>208452.43169973127</v>
      </c>
      <c r="H397" s="42">
        <f t="shared" si="43"/>
        <v>7.847711985278381</v>
      </c>
      <c r="I397" s="10">
        <f t="shared" si="44"/>
        <v>1.2661425268531721</v>
      </c>
      <c r="J397" s="4">
        <f t="shared" si="45"/>
        <v>671.53282135897371</v>
      </c>
      <c r="K397" s="4">
        <f t="shared" si="46"/>
        <v>150.96731742254704</v>
      </c>
      <c r="L397" s="42">
        <f>Pressure!Q397</f>
        <v>0.3283078853942934</v>
      </c>
      <c r="M397" s="10">
        <f t="shared" si="48"/>
        <v>0.58054406710501938</v>
      </c>
      <c r="N397" s="10">
        <f t="shared" si="47"/>
        <v>2.5992852259916033</v>
      </c>
    </row>
    <row r="398" spans="3:14">
      <c r="C398" s="4">
        <f>Pressure!AB398*1000000</f>
        <v>4919712.385438771</v>
      </c>
      <c r="D398" s="78">
        <f>Pressure!I398</f>
        <v>1.0782541057508477E-4</v>
      </c>
      <c r="E398" s="40">
        <f>Pressure!H398</f>
        <v>107.82541057508477</v>
      </c>
      <c r="F398" s="10">
        <f t="shared" si="42"/>
        <v>4.4999999999999991</v>
      </c>
      <c r="G398" s="4">
        <f t="shared" si="41"/>
        <v>208489.00293853224</v>
      </c>
      <c r="H398" s="42">
        <f t="shared" si="43"/>
        <v>7.8487873433529964</v>
      </c>
      <c r="I398" s="10">
        <f t="shared" si="44"/>
        <v>1.2661587347580645</v>
      </c>
      <c r="J398" s="4">
        <f t="shared" si="45"/>
        <v>671.65923399338169</v>
      </c>
      <c r="K398" s="4">
        <f t="shared" si="46"/>
        <v>150.99573625137847</v>
      </c>
      <c r="L398" s="42">
        <f>Pressure!Q398</f>
        <v>0.32917242447797868</v>
      </c>
      <c r="M398" s="10">
        <f t="shared" si="48"/>
        <v>0.58062101437383562</v>
      </c>
      <c r="N398" s="10">
        <f t="shared" si="47"/>
        <v>2.5992852259916033</v>
      </c>
    </row>
    <row r="399" spans="3:14">
      <c r="C399" s="4">
        <f>Pressure!AB399*1000000</f>
        <v>4920569.4642959135</v>
      </c>
      <c r="D399" s="78">
        <f>Pressure!I399</f>
        <v>1.0782541057508477E-4</v>
      </c>
      <c r="E399" s="40">
        <f>Pressure!H399</f>
        <v>107.82541057508477</v>
      </c>
      <c r="F399" s="10">
        <f t="shared" si="42"/>
        <v>4.4999999999999991</v>
      </c>
      <c r="G399" s="4">
        <f t="shared" si="41"/>
        <v>208525.32447572093</v>
      </c>
      <c r="H399" s="42">
        <f t="shared" si="43"/>
        <v>7.8498553259869235</v>
      </c>
      <c r="I399" s="10">
        <f t="shared" si="44"/>
        <v>1.2661748263713966</v>
      </c>
      <c r="J399" s="4">
        <f t="shared" si="45"/>
        <v>671.78478350584862</v>
      </c>
      <c r="K399" s="4">
        <f t="shared" si="46"/>
        <v>151.02396104173567</v>
      </c>
      <c r="L399" s="42">
        <f>Pressure!Q399</f>
        <v>0.33003691518256506</v>
      </c>
      <c r="M399" s="10">
        <f t="shared" si="48"/>
        <v>0.58069743263013651</v>
      </c>
      <c r="N399" s="10">
        <f t="shared" si="47"/>
        <v>2.5992852259916033</v>
      </c>
    </row>
    <row r="400" spans="3:14">
      <c r="C400" s="4">
        <f>Pressure!AB400*1000000</f>
        <v>4921420.6500091534</v>
      </c>
      <c r="D400" s="78">
        <f>Pressure!I400</f>
        <v>1.0782541057508477E-4</v>
      </c>
      <c r="E400" s="40">
        <f>Pressure!H400</f>
        <v>107.82541057508477</v>
      </c>
      <c r="F400" s="10">
        <f t="shared" si="42"/>
        <v>4.4999999999999991</v>
      </c>
      <c r="G400" s="4">
        <f t="shared" si="41"/>
        <v>208561.39627154259</v>
      </c>
      <c r="H400" s="42">
        <f t="shared" si="43"/>
        <v>7.8509159326985118</v>
      </c>
      <c r="I400" s="10">
        <f t="shared" si="44"/>
        <v>1.266190801794119</v>
      </c>
      <c r="J400" s="4">
        <f t="shared" si="45"/>
        <v>671.90946975895747</v>
      </c>
      <c r="K400" s="4">
        <f t="shared" si="46"/>
        <v>151.05199176272592</v>
      </c>
      <c r="L400" s="42">
        <f>Pressure!Q400</f>
        <v>0.33090135784945374</v>
      </c>
      <c r="M400" s="10">
        <f t="shared" si="48"/>
        <v>0.58077332188760866</v>
      </c>
      <c r="N400" s="10">
        <f t="shared" si="47"/>
        <v>2.5992852259916033</v>
      </c>
    </row>
    <row r="401" spans="3:14">
      <c r="C401" s="4">
        <f>Pressure!AB401*1000000</f>
        <v>4922265.9416472949</v>
      </c>
      <c r="D401" s="78">
        <f>Pressure!I401</f>
        <v>1.0782541057508477E-4</v>
      </c>
      <c r="E401" s="40">
        <f>Pressure!H401</f>
        <v>107.82541057508477</v>
      </c>
      <c r="F401" s="10">
        <f t="shared" si="42"/>
        <v>4.4999999999999991</v>
      </c>
      <c r="G401" s="4">
        <f t="shared" si="41"/>
        <v>208597.21828653477</v>
      </c>
      <c r="H401" s="42">
        <f t="shared" si="43"/>
        <v>7.8519691630098771</v>
      </c>
      <c r="I401" s="10">
        <f t="shared" si="44"/>
        <v>1.2662066611264204</v>
      </c>
      <c r="J401" s="4">
        <f t="shared" si="45"/>
        <v>672.03329261630199</v>
      </c>
      <c r="K401" s="4">
        <f t="shared" si="46"/>
        <v>151.07982838368375</v>
      </c>
      <c r="L401" s="42">
        <f>Pressure!Q401</f>
        <v>0.33176575281986631</v>
      </c>
      <c r="M401" s="10">
        <f t="shared" si="48"/>
        <v>0.58084868215977781</v>
      </c>
      <c r="N401" s="10">
        <f t="shared" si="47"/>
        <v>2.5992852259916033</v>
      </c>
    </row>
    <row r="402" spans="3:14">
      <c r="C402" s="4">
        <f>Pressure!AB402*1000000</f>
        <v>4923105.3382850355</v>
      </c>
      <c r="D402" s="78">
        <f>Pressure!I402</f>
        <v>1.0782541057508477E-4</v>
      </c>
      <c r="E402" s="40">
        <f>Pressure!H402</f>
        <v>107.82541057508477</v>
      </c>
      <c r="F402" s="10">
        <f t="shared" si="42"/>
        <v>4.4999999999999991</v>
      </c>
      <c r="G402" s="4">
        <f t="shared" si="41"/>
        <v>208632.79048148473</v>
      </c>
      <c r="H402" s="42">
        <f t="shared" si="43"/>
        <v>7.8530150164456423</v>
      </c>
      <c r="I402" s="10">
        <f t="shared" si="44"/>
        <v>1.2662224044677086</v>
      </c>
      <c r="J402" s="4">
        <f t="shared" si="45"/>
        <v>672.15625194233871</v>
      </c>
      <c r="K402" s="4">
        <f t="shared" si="46"/>
        <v>151.10747087413756</v>
      </c>
      <c r="L402" s="42">
        <f>Pressure!Q402</f>
        <v>0.33263010043484614</v>
      </c>
      <c r="M402" s="10">
        <f t="shared" si="48"/>
        <v>0.58092351346004401</v>
      </c>
      <c r="N402" s="10">
        <f t="shared" si="47"/>
        <v>2.5992852259916033</v>
      </c>
    </row>
    <row r="403" spans="3:14">
      <c r="C403" s="4">
        <f>Pressure!AB403*1000000</f>
        <v>4923938.8390033264</v>
      </c>
      <c r="D403" s="78">
        <f>Pressure!I403</f>
        <v>1.0782541057508477E-4</v>
      </c>
      <c r="E403" s="40">
        <f>Pressure!H403</f>
        <v>107.82541057508477</v>
      </c>
      <c r="F403" s="10">
        <f t="shared" si="42"/>
        <v>4.4999999999999991</v>
      </c>
      <c r="G403" s="4">
        <f t="shared" si="41"/>
        <v>208668.11281744472</v>
      </c>
      <c r="H403" s="42">
        <f t="shared" si="43"/>
        <v>7.8540534925334109</v>
      </c>
      <c r="I403" s="10">
        <f t="shared" si="44"/>
        <v>1.2662380319166195</v>
      </c>
      <c r="J403" s="4">
        <f t="shared" si="45"/>
        <v>672.27834760244059</v>
      </c>
      <c r="K403" s="4">
        <f t="shared" si="46"/>
        <v>151.13491920382191</v>
      </c>
      <c r="L403" s="42">
        <f>Pressure!Q403</f>
        <v>0.33349440103525985</v>
      </c>
      <c r="M403" s="10">
        <f t="shared" si="48"/>
        <v>0.58099781580175469</v>
      </c>
      <c r="N403" s="10">
        <f t="shared" si="47"/>
        <v>2.5992852259916033</v>
      </c>
    </row>
    <row r="404" spans="3:14">
      <c r="C404" s="4">
        <f>Pressure!AB404*1000000</f>
        <v>4924766.4428894622</v>
      </c>
      <c r="D404" s="78">
        <f>Pressure!I404</f>
        <v>1.0782541057508477E-4</v>
      </c>
      <c r="E404" s="40">
        <f>Pressure!H404</f>
        <v>107.82541057508477</v>
      </c>
      <c r="F404" s="10">
        <f t="shared" si="42"/>
        <v>4.4999999999999991</v>
      </c>
      <c r="G404" s="4">
        <f t="shared" si="41"/>
        <v>208703.18525573588</v>
      </c>
      <c r="H404" s="42">
        <f t="shared" si="43"/>
        <v>7.8550845908038784</v>
      </c>
      <c r="I404" s="10">
        <f t="shared" si="44"/>
        <v>1.2662535435710198</v>
      </c>
      <c r="J404" s="4">
        <f t="shared" si="45"/>
        <v>672.39957946290951</v>
      </c>
      <c r="K404" s="4">
        <f t="shared" si="46"/>
        <v>151.16217334268009</v>
      </c>
      <c r="L404" s="42">
        <f>Pressure!Q404</f>
        <v>0.3343586549617984</v>
      </c>
      <c r="M404" s="10">
        <f t="shared" si="48"/>
        <v>0.58107158919797308</v>
      </c>
      <c r="N404" s="10">
        <f t="shared" si="47"/>
        <v>2.5992852259916033</v>
      </c>
    </row>
    <row r="405" spans="3:14">
      <c r="C405" s="4">
        <f>Pressure!AB405*1000000</f>
        <v>4925588.1490367623</v>
      </c>
      <c r="D405" s="78">
        <f>Pressure!I405</f>
        <v>1.0782541057508477E-4</v>
      </c>
      <c r="E405" s="40">
        <f>Pressure!H405</f>
        <v>107.82541057508477</v>
      </c>
      <c r="F405" s="10">
        <f t="shared" si="42"/>
        <v>4.4999999999999991</v>
      </c>
      <c r="G405" s="4">
        <f t="shared" si="41"/>
        <v>208738.0077579346</v>
      </c>
      <c r="H405" s="42">
        <f t="shared" si="43"/>
        <v>7.8561083107904022</v>
      </c>
      <c r="I405" s="10">
        <f t="shared" si="44"/>
        <v>1.2662689395280029</v>
      </c>
      <c r="J405" s="4">
        <f t="shared" si="45"/>
        <v>672.51994739093016</v>
      </c>
      <c r="K405" s="4">
        <f t="shared" si="46"/>
        <v>151.18923326085385</v>
      </c>
      <c r="L405" s="42">
        <f>Pressure!Q405</f>
        <v>0.33522286255497868</v>
      </c>
      <c r="M405" s="10">
        <f t="shared" si="48"/>
        <v>0.5811448336617645</v>
      </c>
      <c r="N405" s="10">
        <f t="shared" si="47"/>
        <v>2.5992852259916033</v>
      </c>
    </row>
    <row r="406" spans="3:14">
      <c r="C406" s="4">
        <f>Pressure!AB406*1000000</f>
        <v>4926403.9565447997</v>
      </c>
      <c r="D406" s="78">
        <f>Pressure!I406</f>
        <v>1.0782541057508477E-4</v>
      </c>
      <c r="E406" s="40">
        <f>Pressure!H406</f>
        <v>107.82541057508477</v>
      </c>
      <c r="F406" s="10">
        <f t="shared" si="42"/>
        <v>4.4999999999999991</v>
      </c>
      <c r="G406" s="4">
        <f t="shared" si="41"/>
        <v>208772.58028588234</v>
      </c>
      <c r="H406" s="42">
        <f t="shared" si="43"/>
        <v>7.857124652029345</v>
      </c>
      <c r="I406" s="10">
        <f t="shared" si="44"/>
        <v>1.2662842198838948</v>
      </c>
      <c r="J406" s="4">
        <f t="shared" si="45"/>
        <v>672.63945125460293</v>
      </c>
      <c r="K406" s="4">
        <f t="shared" si="46"/>
        <v>151.21609892869091</v>
      </c>
      <c r="L406" s="42">
        <f>Pressure!Q406</f>
        <v>0.3360870241551448</v>
      </c>
      <c r="M406" s="10">
        <f t="shared" si="48"/>
        <v>0.58121754920600543</v>
      </c>
      <c r="N406" s="10">
        <f t="shared" si="47"/>
        <v>2.5992852259916033</v>
      </c>
    </row>
    <row r="407" spans="3:14">
      <c r="C407" s="4">
        <f>Pressure!AB407*1000000</f>
        <v>4927213.8645194098</v>
      </c>
      <c r="D407" s="78">
        <f>Pressure!I407</f>
        <v>1.0782541057508477E-4</v>
      </c>
      <c r="E407" s="40">
        <f>Pressure!H407</f>
        <v>107.82541057508477</v>
      </c>
      <c r="F407" s="10">
        <f t="shared" si="42"/>
        <v>4.4999999999999991</v>
      </c>
      <c r="G407" s="4">
        <f t="shared" si="41"/>
        <v>208806.90280168597</v>
      </c>
      <c r="H407" s="42">
        <f t="shared" si="43"/>
        <v>7.8581336140600273</v>
      </c>
      <c r="I407" s="10">
        <f t="shared" si="44"/>
        <v>1.2662993847342554</v>
      </c>
      <c r="J407" s="4">
        <f t="shared" si="45"/>
        <v>672.75809092294605</v>
      </c>
      <c r="K407" s="4">
        <f t="shared" si="46"/>
        <v>151.24277031674521</v>
      </c>
      <c r="L407" s="42">
        <f>Pressure!Q407</f>
        <v>0.33695114010246935</v>
      </c>
      <c r="M407" s="10">
        <f t="shared" si="48"/>
        <v>0.58128973584343746</v>
      </c>
      <c r="N407" s="10">
        <f t="shared" si="47"/>
        <v>2.5992852259916033</v>
      </c>
    </row>
    <row r="408" spans="3:14">
      <c r="C408" s="4">
        <f>Pressure!AB408*1000000</f>
        <v>4928017.8720726296</v>
      </c>
      <c r="D408" s="78">
        <f>Pressure!I408</f>
        <v>1.0782541057508477E-4</v>
      </c>
      <c r="E408" s="40">
        <f>Pressure!H408</f>
        <v>107.82541057508477</v>
      </c>
      <c r="F408" s="10">
        <f t="shared" si="42"/>
        <v>4.4999999999999991</v>
      </c>
      <c r="G408" s="4">
        <f t="shared" si="41"/>
        <v>208840.97526771508</v>
      </c>
      <c r="H408" s="42">
        <f t="shared" si="43"/>
        <v>7.8591351964246998</v>
      </c>
      <c r="I408" s="10">
        <f t="shared" si="44"/>
        <v>1.2663144341738792</v>
      </c>
      <c r="J408" s="4">
        <f t="shared" si="45"/>
        <v>672.87586626588586</v>
      </c>
      <c r="K408" s="4">
        <f t="shared" si="46"/>
        <v>151.2692473957749</v>
      </c>
      <c r="L408" s="42">
        <f>Pressure!Q408</f>
        <v>0.33781521073695481</v>
      </c>
      <c r="M408" s="10">
        <f t="shared" si="48"/>
        <v>0.58136139358666639</v>
      </c>
      <c r="N408" s="10">
        <f t="shared" si="47"/>
        <v>2.5992852259916033</v>
      </c>
    </row>
    <row r="409" spans="3:14">
      <c r="C409" s="4">
        <f>Pressure!AB409*1000000</f>
        <v>4928815.9783225777</v>
      </c>
      <c r="D409" s="78">
        <f>Pressure!I409</f>
        <v>1.0782541057508477E-4</v>
      </c>
      <c r="E409" s="40">
        <f>Pressure!H409</f>
        <v>107.82541057508477</v>
      </c>
      <c r="F409" s="10">
        <f t="shared" si="42"/>
        <v>4.4999999999999991</v>
      </c>
      <c r="G409" s="4">
        <f t="shared" si="41"/>
        <v>208874.79764659706</v>
      </c>
      <c r="H409" s="42">
        <f t="shared" si="43"/>
        <v>7.8601293986683753</v>
      </c>
      <c r="I409" s="10">
        <f t="shared" si="44"/>
        <v>1.266329368296794</v>
      </c>
      <c r="J409" s="4">
        <f t="shared" si="45"/>
        <v>672.99277715423943</v>
      </c>
      <c r="K409" s="4">
        <f t="shared" si="46"/>
        <v>151.29553013673834</v>
      </c>
      <c r="L409" s="42">
        <f>Pressure!Q409</f>
        <v>0.33867923639843484</v>
      </c>
      <c r="M409" s="10">
        <f t="shared" si="48"/>
        <v>0.5814325224481508</v>
      </c>
      <c r="N409" s="10">
        <f t="shared" si="47"/>
        <v>2.5992852259916033</v>
      </c>
    </row>
    <row r="410" spans="3:14">
      <c r="C410" s="4">
        <f>Pressure!AB410*1000000</f>
        <v>4929608.1823936896</v>
      </c>
      <c r="D410" s="78">
        <f>Pressure!I410</f>
        <v>1.0782541057508477E-4</v>
      </c>
      <c r="E410" s="40">
        <f>Pressure!H410</f>
        <v>107.82541057508477</v>
      </c>
      <c r="F410" s="10">
        <f t="shared" si="42"/>
        <v>4.4999999999999991</v>
      </c>
      <c r="G410" s="4">
        <f t="shared" si="41"/>
        <v>208908.36990122698</v>
      </c>
      <c r="H410" s="42">
        <f t="shared" si="43"/>
        <v>7.8611162203391149</v>
      </c>
      <c r="I410" s="10">
        <f t="shared" si="44"/>
        <v>1.2663441871962675</v>
      </c>
      <c r="J410" s="4">
        <f t="shared" si="45"/>
        <v>673.10882345974983</v>
      </c>
      <c r="K410" s="4">
        <f t="shared" si="46"/>
        <v>151.3216185108021</v>
      </c>
      <c r="L410" s="42">
        <f>Pressure!Q410</f>
        <v>0.33954321742657567</v>
      </c>
      <c r="M410" s="10">
        <f t="shared" si="48"/>
        <v>0.58150312244025026</v>
      </c>
      <c r="N410" s="10">
        <f t="shared" si="47"/>
        <v>2.5992852259916033</v>
      </c>
    </row>
    <row r="411" spans="3:14">
      <c r="C411" s="4">
        <f>Pressure!AB411*1000000</f>
        <v>4930394.4834165163</v>
      </c>
      <c r="D411" s="78">
        <f>Pressure!I411</f>
        <v>1.0782541057508477E-4</v>
      </c>
      <c r="E411" s="40">
        <f>Pressure!H411</f>
        <v>107.82541057508477</v>
      </c>
      <c r="F411" s="10">
        <f t="shared" si="42"/>
        <v>4.4999999999999991</v>
      </c>
      <c r="G411" s="4">
        <f t="shared" si="41"/>
        <v>208941.69199475908</v>
      </c>
      <c r="H411" s="42">
        <f t="shared" si="43"/>
        <v>7.8620956609877997</v>
      </c>
      <c r="I411" s="10">
        <f t="shared" si="44"/>
        <v>1.266358890964804</v>
      </c>
      <c r="J411" s="4">
        <f t="shared" si="45"/>
        <v>673.22400505505504</v>
      </c>
      <c r="K411" s="4">
        <f t="shared" si="46"/>
        <v>151.34751248933389</v>
      </c>
      <c r="L411" s="42">
        <f>Pressure!Q411</f>
        <v>0.34040715416087747</v>
      </c>
      <c r="M411" s="10">
        <f t="shared" si="48"/>
        <v>0.58157319357519</v>
      </c>
      <c r="N411" s="10">
        <f t="shared" si="47"/>
        <v>2.5992852259916033</v>
      </c>
    </row>
    <row r="412" spans="3:14">
      <c r="C412" s="4">
        <f>Pressure!AB412*1000000</f>
        <v>4931174.880527921</v>
      </c>
      <c r="D412" s="78">
        <f>Pressure!I412</f>
        <v>1.0782541057508477E-4</v>
      </c>
      <c r="E412" s="40">
        <f>Pressure!H412</f>
        <v>107.82541057508477</v>
      </c>
      <c r="F412" s="10">
        <f t="shared" si="42"/>
        <v>4.4999999999999991</v>
      </c>
      <c r="G412" s="4">
        <f t="shared" ref="G412:G475" si="49">IF(C412/(1+(k-1)/2*N412^2)^(k/(k-1))&lt;patm*1000000,patm*1000000,C412/(1+(k-1)/2*N412^2)^(k/(k-1)))</f>
        <v>208974.76389061514</v>
      </c>
      <c r="H412" s="42">
        <f t="shared" si="43"/>
        <v>7.8630677201683516</v>
      </c>
      <c r="I412" s="10">
        <f t="shared" si="44"/>
        <v>1.2663734796941506</v>
      </c>
      <c r="J412" s="4">
        <f t="shared" si="45"/>
        <v>673.33832181371827</v>
      </c>
      <c r="K412" s="4">
        <f t="shared" si="46"/>
        <v>151.37321204390952</v>
      </c>
      <c r="L412" s="42">
        <f>Pressure!Q412</f>
        <v>0.34127104694067562</v>
      </c>
      <c r="M412" s="10">
        <f t="shared" si="48"/>
        <v>0.58164273586506321</v>
      </c>
      <c r="N412" s="10">
        <f t="shared" si="47"/>
        <v>2.5992852259916033</v>
      </c>
    </row>
    <row r="413" spans="3:14">
      <c r="C413" s="4">
        <f>Pressure!AB413*1000000</f>
        <v>4931949.3728705263</v>
      </c>
      <c r="D413" s="78">
        <f>Pressure!I413</f>
        <v>1.0782541057508477E-4</v>
      </c>
      <c r="E413" s="40">
        <f>Pressure!H413</f>
        <v>107.82541057508477</v>
      </c>
      <c r="F413" s="10">
        <f t="shared" ref="F413:F476" si="50">aexit/E413</f>
        <v>4.4999999999999991</v>
      </c>
      <c r="G413" s="4">
        <f t="shared" si="49"/>
        <v>209007.58555246089</v>
      </c>
      <c r="H413" s="42">
        <f t="shared" ref="H413:H476" si="51">1/(((k+1)/2)^(1/(k-1))*(patm*1000000/C413)^(1/k)*SQRT((k+1)/(k-1)*(1-(patm*1000000/C413)^((k-1)/k))))</f>
        <v>7.8640323974370787</v>
      </c>
      <c r="I413" s="10">
        <f t="shared" ref="I413:I476" si="52">etanoz*SQRT(2*k^2/(k-1)*(2/(k+1))^((k+1)/(k-1))*(1-(G413/C413)^((k-1)/k)))+(G413-patm*1000000)/C413*(aexit/E413)</f>
        <v>1.2663879534752871</v>
      </c>
      <c r="J413" s="4">
        <f t="shared" ref="J413:J476" si="53">I413*D413*C413</f>
        <v>673.45177361014635</v>
      </c>
      <c r="K413" s="4">
        <f t="shared" ref="K413:K474" si="54">J413/4.4482</f>
        <v>151.3987171462943</v>
      </c>
      <c r="L413" s="42">
        <f>Pressure!Q413</f>
        <v>0.34213489610514203</v>
      </c>
      <c r="M413" s="10">
        <f t="shared" si="48"/>
        <v>0.58171174932177272</v>
      </c>
      <c r="N413" s="10">
        <f t="shared" si="47"/>
        <v>2.5992852259916033</v>
      </c>
    </row>
    <row r="414" spans="3:14">
      <c r="C414" s="4">
        <f>Pressure!AB414*1000000</f>
        <v>4932717.9595939256</v>
      </c>
      <c r="D414" s="78">
        <f>Pressure!I414</f>
        <v>1.0782541057508477E-4</v>
      </c>
      <c r="E414" s="40">
        <f>Pressure!H414</f>
        <v>107.82541057508477</v>
      </c>
      <c r="F414" s="10">
        <f t="shared" si="50"/>
        <v>4.4999999999999991</v>
      </c>
      <c r="G414" s="4">
        <f t="shared" si="49"/>
        <v>209040.15694425761</v>
      </c>
      <c r="H414" s="42">
        <f t="shared" si="51"/>
        <v>7.864989692354154</v>
      </c>
      <c r="I414" s="10">
        <f t="shared" si="52"/>
        <v>1.2664023123984516</v>
      </c>
      <c r="J414" s="4">
        <f t="shared" si="53"/>
        <v>673.56436031976716</v>
      </c>
      <c r="K414" s="4">
        <f t="shared" si="54"/>
        <v>151.42402776848326</v>
      </c>
      <c r="L414" s="42">
        <f>Pressure!Q414</f>
        <v>0.34299870199328658</v>
      </c>
      <c r="M414" s="10">
        <f t="shared" si="48"/>
        <v>0.58178023395718559</v>
      </c>
      <c r="N414" s="10">
        <f t="shared" ref="N414:N477" si="55">N413-1/834*(me-mef)</f>
        <v>2.5992852259916033</v>
      </c>
    </row>
    <row r="415" spans="3:14">
      <c r="C415" s="4">
        <f>Pressure!AB415*1000000</f>
        <v>4933480.6398530528</v>
      </c>
      <c r="D415" s="78">
        <f>Pressure!I415</f>
        <v>1.0782541057508477E-4</v>
      </c>
      <c r="E415" s="40">
        <f>Pressure!H415</f>
        <v>107.82541057508477</v>
      </c>
      <c r="F415" s="10">
        <f t="shared" si="50"/>
        <v>4.4999999999999991</v>
      </c>
      <c r="G415" s="4">
        <f t="shared" si="49"/>
        <v>209072.47803019284</v>
      </c>
      <c r="H415" s="42">
        <f t="shared" si="51"/>
        <v>7.8659396044816052</v>
      </c>
      <c r="I415" s="10">
        <f t="shared" si="52"/>
        <v>1.2664165565531091</v>
      </c>
      <c r="J415" s="4">
        <f t="shared" si="53"/>
        <v>673.67608181879075</v>
      </c>
      <c r="K415" s="4">
        <f t="shared" si="54"/>
        <v>151.44914388264709</v>
      </c>
      <c r="L415" s="42">
        <f>Pressure!Q415</f>
        <v>0.34386246494395828</v>
      </c>
      <c r="M415" s="10">
        <f t="shared" si="48"/>
        <v>0.58184818978292197</v>
      </c>
      <c r="N415" s="10">
        <f t="shared" si="55"/>
        <v>2.5992852259916033</v>
      </c>
    </row>
    <row r="416" spans="3:14">
      <c r="C416" s="4">
        <f>Pressure!AB416*1000000</f>
        <v>4934237.4128093263</v>
      </c>
      <c r="D416" s="78">
        <f>Pressure!I416</f>
        <v>1.0782541057508477E-4</v>
      </c>
      <c r="E416" s="40">
        <f>Pressure!H416</f>
        <v>107.82541057508477</v>
      </c>
      <c r="F416" s="10">
        <f t="shared" si="50"/>
        <v>4.4999999999999991</v>
      </c>
      <c r="G416" s="4">
        <f t="shared" si="49"/>
        <v>209104.5487747289</v>
      </c>
      <c r="H416" s="42">
        <f t="shared" si="51"/>
        <v>7.8668821333847223</v>
      </c>
      <c r="I416" s="10">
        <f t="shared" si="52"/>
        <v>1.2664306860279773</v>
      </c>
      <c r="J416" s="4">
        <f t="shared" si="53"/>
        <v>673.78693798437757</v>
      </c>
      <c r="K416" s="4">
        <f t="shared" si="54"/>
        <v>151.47406546117026</v>
      </c>
      <c r="L416" s="42">
        <f>Pressure!Q416</f>
        <v>0.34472618529584675</v>
      </c>
      <c r="M416" s="10">
        <f t="shared" si="48"/>
        <v>0.58191561681054982</v>
      </c>
      <c r="N416" s="10">
        <f t="shared" si="55"/>
        <v>2.5992852259916033</v>
      </c>
    </row>
    <row r="417" spans="3:14">
      <c r="C417" s="4">
        <f>Pressure!AB417*1000000</f>
        <v>4934988.2776308134</v>
      </c>
      <c r="D417" s="78">
        <f>Pressure!I417</f>
        <v>1.0782541057508477E-4</v>
      </c>
      <c r="E417" s="40">
        <f>Pressure!H417</f>
        <v>107.82541057508477</v>
      </c>
      <c r="F417" s="10">
        <f t="shared" si="50"/>
        <v>4.4999999999999991</v>
      </c>
      <c r="G417" s="4">
        <f t="shared" si="49"/>
        <v>209136.36914260991</v>
      </c>
      <c r="H417" s="42">
        <f t="shared" si="51"/>
        <v>7.8678172786323017</v>
      </c>
      <c r="I417" s="10">
        <f t="shared" si="52"/>
        <v>1.2664447009110276</v>
      </c>
      <c r="J417" s="4">
        <f t="shared" si="53"/>
        <v>673.89692869466103</v>
      </c>
      <c r="K417" s="4">
        <f t="shared" si="54"/>
        <v>151.49879247665595</v>
      </c>
      <c r="L417" s="42">
        <f>Pressure!Q417</f>
        <v>0.34558986338748349</v>
      </c>
      <c r="M417" s="10">
        <f t="shared" si="48"/>
        <v>0.58198251505148235</v>
      </c>
      <c r="N417" s="10">
        <f t="shared" si="55"/>
        <v>2.5992852259916033</v>
      </c>
    </row>
    <row r="418" spans="3:14">
      <c r="C418" s="4">
        <f>Pressure!AB418*1000000</f>
        <v>4935733.2334908983</v>
      </c>
      <c r="D418" s="78">
        <f>Pressure!I418</f>
        <v>1.0782541057508477E-4</v>
      </c>
      <c r="E418" s="40">
        <f>Pressure!H418</f>
        <v>107.82541057508477</v>
      </c>
      <c r="F418" s="10">
        <f t="shared" si="50"/>
        <v>4.4999999999999991</v>
      </c>
      <c r="G418" s="4">
        <f t="shared" si="49"/>
        <v>209167.93909880533</v>
      </c>
      <c r="H418" s="42">
        <f t="shared" si="51"/>
        <v>7.8687450397949368</v>
      </c>
      <c r="I418" s="10">
        <f t="shared" si="52"/>
        <v>1.2664586012894647</v>
      </c>
      <c r="J418" s="4">
        <f t="shared" si="53"/>
        <v>674.00605382855451</v>
      </c>
      <c r="K418" s="4">
        <f t="shared" si="54"/>
        <v>151.52332490188269</v>
      </c>
      <c r="L418" s="42">
        <f>Pressure!Q418</f>
        <v>0.34645349955724319</v>
      </c>
      <c r="M418" s="10">
        <f t="shared" si="48"/>
        <v>0.58204888451701775</v>
      </c>
      <c r="N418" s="10">
        <f t="shared" si="55"/>
        <v>2.5992852259916033</v>
      </c>
    </row>
    <row r="419" spans="3:14">
      <c r="C419" s="4">
        <f>Pressure!AB419*1000000</f>
        <v>4936472.279569665</v>
      </c>
      <c r="D419" s="78">
        <f>Pressure!I419</f>
        <v>1.0782541057508477E-4</v>
      </c>
      <c r="E419" s="40">
        <f>Pressure!H419</f>
        <v>107.82541057508477</v>
      </c>
      <c r="F419" s="10">
        <f t="shared" si="50"/>
        <v>4.4999999999999991</v>
      </c>
      <c r="G419" s="4">
        <f t="shared" si="49"/>
        <v>209199.25860856849</v>
      </c>
      <c r="H419" s="42">
        <f t="shared" si="51"/>
        <v>7.8696654164467823</v>
      </c>
      <c r="I419" s="10">
        <f t="shared" si="52"/>
        <v>1.2664723872497519</v>
      </c>
      <c r="J419" s="4">
        <f t="shared" si="53"/>
        <v>674.11431326595221</v>
      </c>
      <c r="K419" s="4">
        <f t="shared" si="54"/>
        <v>151.54766270984942</v>
      </c>
      <c r="L419" s="42">
        <f>Pressure!Q419</f>
        <v>0.34731709414334511</v>
      </c>
      <c r="M419" s="10">
        <f t="shared" si="48"/>
        <v>0.58211472521826935</v>
      </c>
      <c r="N419" s="10">
        <f t="shared" si="55"/>
        <v>2.5992852259916033</v>
      </c>
    </row>
    <row r="420" spans="3:14">
      <c r="C420" s="4">
        <f>Pressure!AB420*1000000</f>
        <v>4937205.4150533909</v>
      </c>
      <c r="D420" s="78">
        <f>Pressure!I420</f>
        <v>1.0782541057508477E-4</v>
      </c>
      <c r="E420" s="40">
        <f>Pressure!H420</f>
        <v>107.82541057508477</v>
      </c>
      <c r="F420" s="10">
        <f t="shared" si="50"/>
        <v>4.4999999999999991</v>
      </c>
      <c r="G420" s="4">
        <f t="shared" si="49"/>
        <v>209230.32763741523</v>
      </c>
      <c r="H420" s="42">
        <f t="shared" si="51"/>
        <v>7.870578408164902</v>
      </c>
      <c r="I420" s="10">
        <f t="shared" si="52"/>
        <v>1.266486058877603</v>
      </c>
      <c r="J420" s="4">
        <f t="shared" si="53"/>
        <v>674.2217068876555</v>
      </c>
      <c r="K420" s="4">
        <f t="shared" si="54"/>
        <v>151.57180587375916</v>
      </c>
      <c r="L420" s="42">
        <f>Pressure!Q420</f>
        <v>0.3481806474838543</v>
      </c>
      <c r="M420" s="10">
        <f t="shared" si="48"/>
        <v>0.58218003716625943</v>
      </c>
      <c r="N420" s="10">
        <f t="shared" si="55"/>
        <v>2.5992852259916033</v>
      </c>
    </row>
    <row r="421" spans="3:14">
      <c r="C421" s="4">
        <f>Pressure!AB421*1000000</f>
        <v>4937932.6391343046</v>
      </c>
      <c r="D421" s="78">
        <f>Pressure!I421</f>
        <v>1.0782541057508477E-4</v>
      </c>
      <c r="E421" s="40">
        <f>Pressure!H421</f>
        <v>107.82541057508477</v>
      </c>
      <c r="F421" s="10">
        <f t="shared" si="50"/>
        <v>4.4999999999999991</v>
      </c>
      <c r="G421" s="4">
        <f t="shared" si="49"/>
        <v>209261.14615111359</v>
      </c>
      <c r="H421" s="42">
        <f t="shared" si="51"/>
        <v>7.8714840145289822</v>
      </c>
      <c r="I421" s="10">
        <f t="shared" si="52"/>
        <v>1.2664996162579805</v>
      </c>
      <c r="J421" s="4">
        <f t="shared" si="53"/>
        <v>674.328234575338</v>
      </c>
      <c r="K421" s="4">
        <f t="shared" si="54"/>
        <v>151.59575436701093</v>
      </c>
      <c r="L421" s="42">
        <f>Pressure!Q421</f>
        <v>0.34904415991668308</v>
      </c>
      <c r="M421" s="10">
        <f t="shared" si="48"/>
        <v>0.58224482037191161</v>
      </c>
      <c r="N421" s="10">
        <f t="shared" si="55"/>
        <v>2.5992852259916033</v>
      </c>
    </row>
    <row r="422" spans="3:14">
      <c r="C422" s="4">
        <f>Pressure!AB422*1000000</f>
        <v>4938653.9510107599</v>
      </c>
      <c r="D422" s="78">
        <f>Pressure!I422</f>
        <v>1.0782541057508477E-4</v>
      </c>
      <c r="E422" s="40">
        <f>Pressure!H422</f>
        <v>107.82541057508477</v>
      </c>
      <c r="F422" s="10">
        <f t="shared" si="50"/>
        <v>4.4999999999999991</v>
      </c>
      <c r="G422" s="4">
        <f t="shared" si="49"/>
        <v>209291.71411569114</v>
      </c>
      <c r="H422" s="42">
        <f t="shared" si="51"/>
        <v>7.87238223512154</v>
      </c>
      <c r="I422" s="10">
        <f t="shared" si="52"/>
        <v>1.2665130594750982</v>
      </c>
      <c r="J422" s="4">
        <f t="shared" si="53"/>
        <v>674.43389621156985</v>
      </c>
      <c r="K422" s="4">
        <f t="shared" si="54"/>
        <v>151.6195081632053</v>
      </c>
      <c r="L422" s="42">
        <f>Pressure!Q422</f>
        <v>0.34990763177959217</v>
      </c>
      <c r="M422" s="10">
        <f t="shared" si="48"/>
        <v>0.58230907484589711</v>
      </c>
      <c r="N422" s="10">
        <f t="shared" si="55"/>
        <v>2.5992852259916033</v>
      </c>
    </row>
    <row r="423" spans="3:14">
      <c r="C423" s="4">
        <f>Pressure!AB423*1000000</f>
        <v>4939369.3498873785</v>
      </c>
      <c r="D423" s="78">
        <f>Pressure!I423</f>
        <v>1.0782541057508477E-4</v>
      </c>
      <c r="E423" s="40">
        <f>Pressure!H423</f>
        <v>107.82541057508477</v>
      </c>
      <c r="F423" s="10">
        <f t="shared" si="50"/>
        <v>4.4999999999999991</v>
      </c>
      <c r="G423" s="4">
        <f t="shared" si="49"/>
        <v>209322.03149744114</v>
      </c>
      <c r="H423" s="42">
        <f t="shared" si="51"/>
        <v>7.8732730695281106</v>
      </c>
      <c r="I423" s="10">
        <f t="shared" si="52"/>
        <v>1.2665263886124269</v>
      </c>
      <c r="J423" s="4">
        <f t="shared" si="53"/>
        <v>674.5386916798401</v>
      </c>
      <c r="K423" s="4">
        <f t="shared" si="54"/>
        <v>151.64306723614948</v>
      </c>
      <c r="L423" s="42">
        <f>Pressure!Q423</f>
        <v>0.35077106341019215</v>
      </c>
      <c r="M423" s="10">
        <f t="shared" si="48"/>
        <v>0.58237280059888208</v>
      </c>
      <c r="N423" s="10">
        <f t="shared" si="55"/>
        <v>2.5992852259916033</v>
      </c>
    </row>
    <row r="424" spans="3:14">
      <c r="C424" s="4">
        <f>Pressure!AB424*1000000</f>
        <v>4940078.8349749381</v>
      </c>
      <c r="D424" s="78">
        <f>Pressure!I424</f>
        <v>1.0782541057508477E-4</v>
      </c>
      <c r="E424" s="40">
        <f>Pressure!H424</f>
        <v>107.82541057508477</v>
      </c>
      <c r="F424" s="10">
        <f t="shared" si="50"/>
        <v>4.4999999999999991</v>
      </c>
      <c r="G424" s="4">
        <f t="shared" si="49"/>
        <v>209352.09826291769</v>
      </c>
      <c r="H424" s="42">
        <f t="shared" si="51"/>
        <v>7.874156517337096</v>
      </c>
      <c r="I424" s="10">
        <f t="shared" si="52"/>
        <v>1.2665396037526926</v>
      </c>
      <c r="J424" s="4">
        <f t="shared" si="53"/>
        <v>674.64262086453914</v>
      </c>
      <c r="K424" s="4">
        <f t="shared" si="54"/>
        <v>151.66643155985324</v>
      </c>
      <c r="L424" s="42">
        <f>Pressure!Q424</f>
        <v>0.35163445514594477</v>
      </c>
      <c r="M424" s="10">
        <f t="shared" ref="M424:M473" si="56">(J424+J423)/2*(L424-L423)</f>
        <v>0.58243599764134257</v>
      </c>
      <c r="N424" s="10">
        <f t="shared" si="55"/>
        <v>2.5992852259916033</v>
      </c>
    </row>
    <row r="425" spans="3:14">
      <c r="C425" s="4">
        <f>Pressure!AB425*1000000</f>
        <v>4940782.4054904412</v>
      </c>
      <c r="D425" s="78">
        <f>Pressure!I425</f>
        <v>1.0782541057508477E-4</v>
      </c>
      <c r="E425" s="40">
        <f>Pressure!H425</f>
        <v>107.82541057508477</v>
      </c>
      <c r="F425" s="10">
        <f t="shared" si="50"/>
        <v>4.4999999999999991</v>
      </c>
      <c r="G425" s="4">
        <f t="shared" si="49"/>
        <v>209381.9143789387</v>
      </c>
      <c r="H425" s="42">
        <f t="shared" si="51"/>
        <v>7.8750325781398711</v>
      </c>
      <c r="I425" s="10">
        <f t="shared" si="52"/>
        <v>1.2665527049778791</v>
      </c>
      <c r="J425" s="4">
        <f t="shared" si="53"/>
        <v>674.74568365096923</v>
      </c>
      <c r="K425" s="4">
        <f t="shared" si="54"/>
        <v>151.68960110853138</v>
      </c>
      <c r="L425" s="42">
        <f>Pressure!Q425</f>
        <v>0.35249780732416419</v>
      </c>
      <c r="M425" s="10">
        <f t="shared" si="56"/>
        <v>0.5824986659836392</v>
      </c>
      <c r="N425" s="10">
        <f t="shared" si="55"/>
        <v>2.5992852259916033</v>
      </c>
    </row>
    <row r="426" spans="3:14">
      <c r="C426" s="4">
        <f>Pressure!AB426*1000000</f>
        <v>4941480.0606567096</v>
      </c>
      <c r="D426" s="78">
        <f>Pressure!I426</f>
        <v>1.0782541057508477E-4</v>
      </c>
      <c r="E426" s="40">
        <f>Pressure!H426</f>
        <v>107.82541057508477</v>
      </c>
      <c r="F426" s="10">
        <f t="shared" si="50"/>
        <v>4.4999999999999991</v>
      </c>
      <c r="G426" s="4">
        <f t="shared" si="49"/>
        <v>209411.47981256866</v>
      </c>
      <c r="H426" s="42">
        <f t="shared" si="51"/>
        <v>7.8759012515302675</v>
      </c>
      <c r="I426" s="10">
        <f t="shared" si="52"/>
        <v>1.2665656923692219</v>
      </c>
      <c r="J426" s="4">
        <f t="shared" si="53"/>
        <v>674.84787992528516</v>
      </c>
      <c r="K426" s="4">
        <f t="shared" si="54"/>
        <v>151.71257585659035</v>
      </c>
      <c r="L426" s="42">
        <f>Pressure!Q426</f>
        <v>0.35336112028201827</v>
      </c>
      <c r="M426" s="10">
        <f t="shared" si="56"/>
        <v>0.5825608056359215</v>
      </c>
      <c r="N426" s="10">
        <f t="shared" si="55"/>
        <v>2.5992852259916033</v>
      </c>
    </row>
    <row r="427" spans="3:14">
      <c r="C427" s="4">
        <f>Pressure!AB427*1000000</f>
        <v>4942171.7997031696</v>
      </c>
      <c r="D427" s="78">
        <f>Pressure!I427</f>
        <v>1.0782541057508477E-4</v>
      </c>
      <c r="E427" s="40">
        <f>Pressure!H427</f>
        <v>107.82541057508477</v>
      </c>
      <c r="F427" s="10">
        <f t="shared" si="50"/>
        <v>4.4999999999999991</v>
      </c>
      <c r="G427" s="4">
        <f t="shared" si="49"/>
        <v>209440.794531152</v>
      </c>
      <c r="H427" s="42">
        <f t="shared" si="51"/>
        <v>7.8767625371055452</v>
      </c>
      <c r="I427" s="10">
        <f t="shared" si="52"/>
        <v>1.2665785660072244</v>
      </c>
      <c r="J427" s="4">
        <f t="shared" si="53"/>
        <v>674.9492095746092</v>
      </c>
      <c r="K427" s="4">
        <f t="shared" si="54"/>
        <v>151.73535577865411</v>
      </c>
      <c r="L427" s="42">
        <f>Pressure!Q427</f>
        <v>0.35422439435653003</v>
      </c>
      <c r="M427" s="10">
        <f t="shared" si="56"/>
        <v>0.58262241660834102</v>
      </c>
      <c r="N427" s="10">
        <f t="shared" si="55"/>
        <v>2.5992852259916033</v>
      </c>
    </row>
    <row r="428" spans="3:14">
      <c r="C428" s="4">
        <f>Pressure!AB428*1000000</f>
        <v>4942857.6218648674</v>
      </c>
      <c r="D428" s="78">
        <f>Pressure!I428</f>
        <v>1.0782541057508477E-4</v>
      </c>
      <c r="E428" s="40">
        <f>Pressure!H428</f>
        <v>107.82541057508477</v>
      </c>
      <c r="F428" s="10">
        <f t="shared" si="50"/>
        <v>4.4999999999999991</v>
      </c>
      <c r="G428" s="4">
        <f t="shared" si="49"/>
        <v>209469.85850227127</v>
      </c>
      <c r="H428" s="42">
        <f t="shared" si="51"/>
        <v>7.8776164344651756</v>
      </c>
      <c r="I428" s="10">
        <f t="shared" si="52"/>
        <v>1.2665913259716401</v>
      </c>
      <c r="J428" s="4">
        <f t="shared" si="53"/>
        <v>675.04967248688683</v>
      </c>
      <c r="K428" s="4">
        <f t="shared" si="54"/>
        <v>151.75794084953168</v>
      </c>
      <c r="L428" s="42">
        <f>Pressure!Q428</f>
        <v>0.35508762988457881</v>
      </c>
      <c r="M428" s="10">
        <f t="shared" si="56"/>
        <v>0.58268349891081528</v>
      </c>
      <c r="N428" s="10">
        <f t="shared" si="55"/>
        <v>2.5992852259916033</v>
      </c>
    </row>
    <row r="429" spans="3:14">
      <c r="C429" s="4">
        <f>Pressure!AB429*1000000</f>
        <v>4943537.5263836533</v>
      </c>
      <c r="D429" s="78">
        <f>Pressure!I429</f>
        <v>1.0782541057508477E-4</v>
      </c>
      <c r="E429" s="40">
        <f>Pressure!H429</f>
        <v>107.82541057508477</v>
      </c>
      <c r="F429" s="10">
        <f t="shared" si="50"/>
        <v>4.4999999999999991</v>
      </c>
      <c r="G429" s="4">
        <f t="shared" si="49"/>
        <v>209498.6716937974</v>
      </c>
      <c r="H429" s="42">
        <f t="shared" si="51"/>
        <v>7.878462943212333</v>
      </c>
      <c r="I429" s="10">
        <f t="shared" si="52"/>
        <v>1.2666039723414964</v>
      </c>
      <c r="J429" s="4">
        <f t="shared" si="53"/>
        <v>675.14926855106012</v>
      </c>
      <c r="K429" s="4">
        <f t="shared" si="54"/>
        <v>151.78033104425614</v>
      </c>
      <c r="L429" s="42">
        <f>Pressure!Q429</f>
        <v>0.35595082720290172</v>
      </c>
      <c r="M429" s="10">
        <f t="shared" si="56"/>
        <v>0.5827440525531915</v>
      </c>
      <c r="N429" s="10">
        <f t="shared" si="55"/>
        <v>2.5992852259916033</v>
      </c>
    </row>
    <row r="430" spans="3:14">
      <c r="C430" s="4">
        <f>Pressure!AB430*1000000</f>
        <v>4944211.5125068063</v>
      </c>
      <c r="D430" s="78">
        <f>Pressure!I430</f>
        <v>1.0782541057508477E-4</v>
      </c>
      <c r="E430" s="40">
        <f>Pressure!H430</f>
        <v>107.82541057508477</v>
      </c>
      <c r="F430" s="10">
        <f t="shared" si="50"/>
        <v>4.4999999999999991</v>
      </c>
      <c r="G430" s="4">
        <f t="shared" si="49"/>
        <v>209527.23407383132</v>
      </c>
      <c r="H430" s="42">
        <f t="shared" si="51"/>
        <v>7.8793020629521617</v>
      </c>
      <c r="I430" s="10">
        <f t="shared" si="52"/>
        <v>1.2666165051950695</v>
      </c>
      <c r="J430" s="4">
        <f t="shared" si="53"/>
        <v>675.24799765686657</v>
      </c>
      <c r="K430" s="4">
        <f t="shared" si="54"/>
        <v>151.80252633803934</v>
      </c>
      <c r="L430" s="42">
        <f>Pressure!Q430</f>
        <v>0.35681398664809472</v>
      </c>
      <c r="M430" s="10">
        <f t="shared" si="56"/>
        <v>0.58280407754508623</v>
      </c>
      <c r="N430" s="10">
        <f t="shared" si="55"/>
        <v>2.5992852259916033</v>
      </c>
    </row>
    <row r="431" spans="3:14">
      <c r="C431" s="4">
        <f>Pressure!AB431*1000000</f>
        <v>4944879.5794881824</v>
      </c>
      <c r="D431" s="78">
        <f>Pressure!I431</f>
        <v>1.0782541057508477E-4</v>
      </c>
      <c r="E431" s="40">
        <f>Pressure!H431</f>
        <v>107.82541057508477</v>
      </c>
      <c r="F431" s="10">
        <f t="shared" si="50"/>
        <v>4.4999999999999991</v>
      </c>
      <c r="G431" s="4">
        <f t="shared" si="49"/>
        <v>209555.54561075277</v>
      </c>
      <c r="H431" s="42">
        <f t="shared" si="51"/>
        <v>7.8801337932932087</v>
      </c>
      <c r="I431" s="10">
        <f t="shared" si="52"/>
        <v>1.2666289246099083</v>
      </c>
      <c r="J431" s="4">
        <f t="shared" si="53"/>
        <v>675.34585969500688</v>
      </c>
      <c r="K431" s="4">
        <f t="shared" si="54"/>
        <v>151.82452670630971</v>
      </c>
      <c r="L431" s="42">
        <f>Pressure!Q431</f>
        <v>0.35767710855661422</v>
      </c>
      <c r="M431" s="10">
        <f t="shared" si="56"/>
        <v>0.58286357389613386</v>
      </c>
      <c r="N431" s="10">
        <f t="shared" si="55"/>
        <v>2.5992852259916033</v>
      </c>
    </row>
    <row r="432" spans="3:14">
      <c r="C432" s="4">
        <f>Pressure!AB432*1000000</f>
        <v>4945541.7265876681</v>
      </c>
      <c r="D432" s="78">
        <f>Pressure!I432</f>
        <v>1.0782541057508477E-4</v>
      </c>
      <c r="E432" s="40">
        <f>Pressure!H432</f>
        <v>107.82541057508477</v>
      </c>
      <c r="F432" s="10">
        <f t="shared" si="50"/>
        <v>4.4999999999999991</v>
      </c>
      <c r="G432" s="4">
        <f t="shared" si="49"/>
        <v>209583.60627319699</v>
      </c>
      <c r="H432" s="42">
        <f t="shared" si="51"/>
        <v>7.8809581338467432</v>
      </c>
      <c r="I432" s="10">
        <f t="shared" si="52"/>
        <v>1.2666412306628239</v>
      </c>
      <c r="J432" s="4">
        <f t="shared" si="53"/>
        <v>675.44285455706517</v>
      </c>
      <c r="K432" s="4">
        <f t="shared" si="54"/>
        <v>151.8463321246943</v>
      </c>
      <c r="L432" s="42">
        <f>Pressure!Q432</f>
        <v>0.35854019326477815</v>
      </c>
      <c r="M432" s="10">
        <f t="shared" si="56"/>
        <v>0.58292254161569024</v>
      </c>
      <c r="N432" s="10">
        <f t="shared" si="55"/>
        <v>2.5992852259916033</v>
      </c>
    </row>
    <row r="433" spans="3:14">
      <c r="C433" s="4">
        <f>Pressure!AB433*1000000</f>
        <v>4946197.9530712441</v>
      </c>
      <c r="D433" s="78">
        <f>Pressure!I433</f>
        <v>1.0782541057508477E-4</v>
      </c>
      <c r="E433" s="40">
        <f>Pressure!H433</f>
        <v>107.82541057508477</v>
      </c>
      <c r="F433" s="10">
        <f t="shared" si="50"/>
        <v>4.4999999999999991</v>
      </c>
      <c r="G433" s="4">
        <f t="shared" si="49"/>
        <v>209611.41603005747</v>
      </c>
      <c r="H433" s="42">
        <f t="shared" si="51"/>
        <v>7.8817750842268639</v>
      </c>
      <c r="I433" s="10">
        <f t="shared" si="52"/>
        <v>1.2666534234298932</v>
      </c>
      <c r="J433" s="4">
        <f t="shared" si="53"/>
        <v>675.53898213551884</v>
      </c>
      <c r="K433" s="4">
        <f t="shared" si="54"/>
        <v>151.86794256902093</v>
      </c>
      <c r="L433" s="42">
        <f>Pressure!Q433</f>
        <v>0.35940324110876737</v>
      </c>
      <c r="M433" s="10">
        <f t="shared" si="56"/>
        <v>0.58298098071306392</v>
      </c>
      <c r="N433" s="10">
        <f t="shared" si="55"/>
        <v>2.5992852259916033</v>
      </c>
    </row>
    <row r="434" spans="3:14">
      <c r="C434" s="4">
        <f>Pressure!AB434*1000000</f>
        <v>4946848.2582109701</v>
      </c>
      <c r="D434" s="78">
        <f>Pressure!I434</f>
        <v>1.0782541057508477E-4</v>
      </c>
      <c r="E434" s="40">
        <f>Pressure!H434</f>
        <v>107.82541057508477</v>
      </c>
      <c r="F434" s="10">
        <f t="shared" si="50"/>
        <v>4.4999999999999991</v>
      </c>
      <c r="G434" s="4">
        <f t="shared" si="49"/>
        <v>209638.97485048539</v>
      </c>
      <c r="H434" s="42">
        <f t="shared" si="51"/>
        <v>7.8825846440504446</v>
      </c>
      <c r="I434" s="10">
        <f t="shared" si="52"/>
        <v>1.2666655029864584</v>
      </c>
      <c r="J434" s="4">
        <f t="shared" si="53"/>
        <v>675.63424232373461</v>
      </c>
      <c r="K434" s="4">
        <f t="shared" si="54"/>
        <v>151.88935801531736</v>
      </c>
      <c r="L434" s="42">
        <f>Pressure!Q434</f>
        <v>0.36026625242462695</v>
      </c>
      <c r="M434" s="10">
        <f t="shared" si="56"/>
        <v>0.58303889119740959</v>
      </c>
      <c r="N434" s="10">
        <f t="shared" si="55"/>
        <v>2.5992852259916033</v>
      </c>
    </row>
    <row r="435" spans="3:14">
      <c r="C435" s="4">
        <f>Pressure!AB435*1000000</f>
        <v>4947492.6412851233</v>
      </c>
      <c r="D435" s="78">
        <f>Pressure!I435</f>
        <v>1.0782541057508477E-4</v>
      </c>
      <c r="E435" s="40">
        <f>Pressure!H435</f>
        <v>107.82541057508477</v>
      </c>
      <c r="F435" s="10">
        <f t="shared" si="50"/>
        <v>4.4999999999999991</v>
      </c>
      <c r="G435" s="4">
        <f t="shared" si="49"/>
        <v>209666.28270389535</v>
      </c>
      <c r="H435" s="42">
        <f t="shared" si="51"/>
        <v>7.8833868129373199</v>
      </c>
      <c r="I435" s="10">
        <f t="shared" si="52"/>
        <v>1.2666774694071326</v>
      </c>
      <c r="J435" s="4">
        <f t="shared" si="53"/>
        <v>675.72863501599113</v>
      </c>
      <c r="K435" s="4">
        <f t="shared" si="54"/>
        <v>151.91057843981636</v>
      </c>
      <c r="L435" s="42">
        <f>Pressure!Q435</f>
        <v>0.36112922754826754</v>
      </c>
      <c r="M435" s="10">
        <f t="shared" si="56"/>
        <v>0.5830962730777739</v>
      </c>
      <c r="N435" s="10">
        <f t="shared" si="55"/>
        <v>2.5992852259916033</v>
      </c>
    </row>
    <row r="436" spans="3:14">
      <c r="C436" s="4">
        <f>Pressure!AB436*1000000</f>
        <v>4948131.1015780093</v>
      </c>
      <c r="D436" s="78">
        <f>Pressure!I436</f>
        <v>1.0782541057508477E-4</v>
      </c>
      <c r="E436" s="40">
        <f>Pressure!H436</f>
        <v>107.82541057508477</v>
      </c>
      <c r="F436" s="10">
        <f t="shared" si="50"/>
        <v>4.4999999999999991</v>
      </c>
      <c r="G436" s="4">
        <f t="shared" si="49"/>
        <v>209693.33955995741</v>
      </c>
      <c r="H436" s="42">
        <f t="shared" si="51"/>
        <v>7.8841815905100612</v>
      </c>
      <c r="I436" s="10">
        <f t="shared" si="52"/>
        <v>1.2666893227657952</v>
      </c>
      <c r="J436" s="4">
        <f t="shared" si="53"/>
        <v>675.82216010744946</v>
      </c>
      <c r="K436" s="4">
        <f t="shared" si="54"/>
        <v>151.93160381894913</v>
      </c>
      <c r="L436" s="42">
        <f>Pressure!Q436</f>
        <v>0.36199216681546648</v>
      </c>
      <c r="M436" s="10">
        <f t="shared" si="56"/>
        <v>0.583153126362981</v>
      </c>
      <c r="N436" s="10">
        <f t="shared" si="55"/>
        <v>2.5992852259916033</v>
      </c>
    </row>
    <row r="437" spans="3:14">
      <c r="C437" s="4">
        <f>Pressure!AB437*1000000</f>
        <v>4948763.6383802779</v>
      </c>
      <c r="D437" s="78">
        <f>Pressure!I437</f>
        <v>1.0782541057508477E-4</v>
      </c>
      <c r="E437" s="40">
        <f>Pressure!H437</f>
        <v>107.82541057508477</v>
      </c>
      <c r="F437" s="10">
        <f t="shared" si="50"/>
        <v>4.4999999999999991</v>
      </c>
      <c r="G437" s="4">
        <f t="shared" si="49"/>
        <v>209720.14538861057</v>
      </c>
      <c r="H437" s="42">
        <f t="shared" si="51"/>
        <v>7.8849689763943713</v>
      </c>
      <c r="I437" s="10">
        <f t="shared" si="52"/>
        <v>1.2667010631356008</v>
      </c>
      <c r="J437" s="4">
        <f t="shared" si="53"/>
        <v>675.91481749420018</v>
      </c>
      <c r="K437" s="4">
        <f t="shared" si="54"/>
        <v>151.95243412935574</v>
      </c>
      <c r="L437" s="42">
        <f>Pressure!Q437</f>
        <v>0.36285507056186922</v>
      </c>
      <c r="M437" s="10">
        <f t="shared" si="56"/>
        <v>0.58320945106179234</v>
      </c>
      <c r="N437" s="10">
        <f t="shared" si="55"/>
        <v>2.5992852259916033</v>
      </c>
    </row>
    <row r="438" spans="3:14">
      <c r="C438" s="4">
        <f>Pressure!AB438*1000000</f>
        <v>4949390.2509883652</v>
      </c>
      <c r="D438" s="78">
        <f>Pressure!I438</f>
        <v>1.0782541057508477E-4</v>
      </c>
      <c r="E438" s="40">
        <f>Pressure!H438</f>
        <v>107.82541057508477</v>
      </c>
      <c r="F438" s="10">
        <f t="shared" si="50"/>
        <v>4.4999999999999991</v>
      </c>
      <c r="G438" s="4">
        <f t="shared" si="49"/>
        <v>209746.70016003901</v>
      </c>
      <c r="H438" s="42">
        <f t="shared" si="51"/>
        <v>7.8857489702183692</v>
      </c>
      <c r="I438" s="10">
        <f t="shared" si="52"/>
        <v>1.2667126905889692</v>
      </c>
      <c r="J438" s="4">
        <f t="shared" si="53"/>
        <v>676.0066070731815</v>
      </c>
      <c r="K438" s="4">
        <f t="shared" si="54"/>
        <v>151.9730693478669</v>
      </c>
      <c r="L438" s="42">
        <f>Pressure!Q438</f>
        <v>0.36371793912299072</v>
      </c>
      <c r="M438" s="10">
        <f t="shared" si="56"/>
        <v>0.58326524718289197</v>
      </c>
      <c r="N438" s="10">
        <f t="shared" si="55"/>
        <v>2.5992852259916033</v>
      </c>
    </row>
    <row r="439" spans="3:14">
      <c r="C439" s="4">
        <f>Pressure!AB439*1000000</f>
        <v>4950010.9387049656</v>
      </c>
      <c r="D439" s="78">
        <f>Pressure!I439</f>
        <v>1.0782541057508477E-4</v>
      </c>
      <c r="E439" s="40">
        <f>Pressure!H439</f>
        <v>107.82541057508477</v>
      </c>
      <c r="F439" s="10">
        <f t="shared" si="50"/>
        <v>4.4999999999999991</v>
      </c>
      <c r="G439" s="4">
        <f t="shared" si="49"/>
        <v>209773.00384469202</v>
      </c>
      <c r="H439" s="42">
        <f t="shared" si="51"/>
        <v>7.8865215716131996</v>
      </c>
      <c r="I439" s="10">
        <f t="shared" si="52"/>
        <v>1.2667242051975949</v>
      </c>
      <c r="J439" s="4">
        <f t="shared" si="53"/>
        <v>676.09752874224841</v>
      </c>
      <c r="K439" s="4">
        <f t="shared" si="54"/>
        <v>151.99350945151937</v>
      </c>
      <c r="L439" s="42">
        <f>Pressure!Q439</f>
        <v>0.36458077283421658</v>
      </c>
      <c r="M439" s="10">
        <f t="shared" si="56"/>
        <v>0.58332051473473301</v>
      </c>
      <c r="N439" s="10">
        <f t="shared" si="55"/>
        <v>2.5992852259916033</v>
      </c>
    </row>
    <row r="440" spans="3:14">
      <c r="C440" s="4">
        <f>Pressure!AB440*1000000</f>
        <v>4950625.7008389737</v>
      </c>
      <c r="D440" s="78">
        <f>Pressure!I440</f>
        <v>1.0782541057508477E-4</v>
      </c>
      <c r="E440" s="40">
        <f>Pressure!H440</f>
        <v>107.82541057508477</v>
      </c>
      <c r="F440" s="10">
        <f t="shared" si="50"/>
        <v>4.4999999999999991</v>
      </c>
      <c r="G440" s="4">
        <f t="shared" si="49"/>
        <v>209799.05641328183</v>
      </c>
      <c r="H440" s="42">
        <f t="shared" si="51"/>
        <v>7.887286780212948</v>
      </c>
      <c r="I440" s="10">
        <f t="shared" si="52"/>
        <v>1.2667356070324476</v>
      </c>
      <c r="J440" s="4">
        <f t="shared" si="53"/>
        <v>676.18758240016405</v>
      </c>
      <c r="K440" s="4">
        <f t="shared" si="54"/>
        <v>152.01375441755408</v>
      </c>
      <c r="L440" s="42">
        <f>Pressure!Q440</f>
        <v>0.36544357203080441</v>
      </c>
      <c r="M440" s="10">
        <f t="shared" si="56"/>
        <v>0.58337525372567678</v>
      </c>
      <c r="N440" s="10">
        <f t="shared" si="55"/>
        <v>2.5992852259916033</v>
      </c>
    </row>
    <row r="441" spans="3:14">
      <c r="C441" s="4">
        <f>Pressure!AB441*1000000</f>
        <v>4951234.5367052658</v>
      </c>
      <c r="D441" s="78">
        <f>Pressure!I441</f>
        <v>1.0782541057508477E-4</v>
      </c>
      <c r="E441" s="40">
        <f>Pressure!H441</f>
        <v>107.82541057508477</v>
      </c>
      <c r="F441" s="10">
        <f t="shared" si="50"/>
        <v>4.4999999999999991</v>
      </c>
      <c r="G441" s="4">
        <f t="shared" si="49"/>
        <v>209824.857836774</v>
      </c>
      <c r="H441" s="42">
        <f t="shared" si="51"/>
        <v>7.8880445956543976</v>
      </c>
      <c r="I441" s="10">
        <f t="shared" si="52"/>
        <v>1.2667468961637689</v>
      </c>
      <c r="J441" s="4">
        <f t="shared" si="53"/>
        <v>676.27676794656759</v>
      </c>
      <c r="K441" s="4">
        <f t="shared" si="54"/>
        <v>152.03380422340894</v>
      </c>
      <c r="L441" s="42">
        <f>Pressure!Q441</f>
        <v>0.36630633704788507</v>
      </c>
      <c r="M441" s="10">
        <f t="shared" si="56"/>
        <v>0.58342946416393937</v>
      </c>
      <c r="N441" s="10">
        <f t="shared" si="55"/>
        <v>2.5992852259916033</v>
      </c>
    </row>
    <row r="442" spans="3:14">
      <c r="C442" s="4">
        <f>Pressure!AB442*1000000</f>
        <v>4951837.4456249392</v>
      </c>
      <c r="D442" s="78">
        <f>Pressure!I442</f>
        <v>1.0782541057508477E-4</v>
      </c>
      <c r="E442" s="40">
        <f>Pressure!H442</f>
        <v>107.82541057508477</v>
      </c>
      <c r="F442" s="10">
        <f t="shared" si="50"/>
        <v>4.4999999999999991</v>
      </c>
      <c r="G442" s="4">
        <f t="shared" si="49"/>
        <v>209850.40808639786</v>
      </c>
      <c r="H442" s="42">
        <f t="shared" si="51"/>
        <v>7.8887950175772712</v>
      </c>
      <c r="I442" s="10">
        <f t="shared" si="52"/>
        <v>1.2667580726610785</v>
      </c>
      <c r="J442" s="4">
        <f t="shared" si="53"/>
        <v>676.36508528201</v>
      </c>
      <c r="K442" s="4">
        <f t="shared" si="54"/>
        <v>152.05365884672676</v>
      </c>
      <c r="L442" s="42">
        <f>Pressure!Q442</f>
        <v>0.36716906822046397</v>
      </c>
      <c r="M442" s="10">
        <f t="shared" si="56"/>
        <v>0.58348314605759422</v>
      </c>
      <c r="N442" s="10">
        <f t="shared" si="55"/>
        <v>2.5992852259916033</v>
      </c>
    </row>
    <row r="443" spans="3:14">
      <c r="C443" s="4">
        <f>Pressure!AB443*1000000</f>
        <v>4952434.4269250818</v>
      </c>
      <c r="D443" s="78">
        <f>Pressure!I443</f>
        <v>1.0782541057508477E-4</v>
      </c>
      <c r="E443" s="40">
        <f>Pressure!H443</f>
        <v>107.82541057508477</v>
      </c>
      <c r="F443" s="10">
        <f t="shared" si="50"/>
        <v>4.4999999999999991</v>
      </c>
      <c r="G443" s="4">
        <f t="shared" si="49"/>
        <v>209875.70713363649</v>
      </c>
      <c r="H443" s="42">
        <f t="shared" si="51"/>
        <v>7.8895380456240201</v>
      </c>
      <c r="I443" s="10">
        <f t="shared" si="52"/>
        <v>1.2667691365931699</v>
      </c>
      <c r="J443" s="4">
        <f t="shared" si="53"/>
        <v>676.45253430791945</v>
      </c>
      <c r="K443" s="4">
        <f t="shared" si="54"/>
        <v>152.07331826534767</v>
      </c>
      <c r="L443" s="42">
        <f>Pressure!Q443</f>
        <v>0.36803176588342246</v>
      </c>
      <c r="M443" s="10">
        <f t="shared" si="56"/>
        <v>0.58353629941464935</v>
      </c>
      <c r="N443" s="10">
        <f t="shared" si="55"/>
        <v>2.5992852259916033</v>
      </c>
    </row>
    <row r="444" spans="3:14">
      <c r="C444" s="4">
        <f>Pressure!AB444*1000000</f>
        <v>4953025.4799389318</v>
      </c>
      <c r="D444" s="78">
        <f>Pressure!I444</f>
        <v>1.0782541057508477E-4</v>
      </c>
      <c r="E444" s="40">
        <f>Pressure!H444</f>
        <v>107.82541057508477</v>
      </c>
      <c r="F444" s="10">
        <f t="shared" si="50"/>
        <v>4.4999999999999991</v>
      </c>
      <c r="G444" s="4">
        <f t="shared" si="49"/>
        <v>209900.75495023368</v>
      </c>
      <c r="H444" s="42">
        <f t="shared" si="51"/>
        <v>7.8902736794399555</v>
      </c>
      <c r="I444" s="10">
        <f t="shared" si="52"/>
        <v>1.2667800880281153</v>
      </c>
      <c r="J444" s="4">
        <f t="shared" si="53"/>
        <v>676.53911492662496</v>
      </c>
      <c r="K444" s="4">
        <f t="shared" si="54"/>
        <v>152.0927824573142</v>
      </c>
      <c r="L444" s="42">
        <f>Pressure!Q444</f>
        <v>0.36889443037151898</v>
      </c>
      <c r="M444" s="10">
        <f t="shared" si="56"/>
        <v>0.58358892424289277</v>
      </c>
      <c r="N444" s="10">
        <f t="shared" si="55"/>
        <v>2.5992852259916033</v>
      </c>
    </row>
    <row r="445" spans="3:14">
      <c r="C445" s="4">
        <f>Pressure!AB445*1000000</f>
        <v>4953610.6040057987</v>
      </c>
      <c r="D445" s="78">
        <f>Pressure!I445</f>
        <v>1.0782541057508477E-4</v>
      </c>
      <c r="E445" s="40">
        <f>Pressure!H445</f>
        <v>107.82541057508477</v>
      </c>
      <c r="F445" s="10">
        <f t="shared" si="50"/>
        <v>4.4999999999999991</v>
      </c>
      <c r="G445" s="4">
        <f t="shared" si="49"/>
        <v>209925.55150819049</v>
      </c>
      <c r="H445" s="42">
        <f t="shared" si="51"/>
        <v>7.8910019186731981</v>
      </c>
      <c r="I445" s="10">
        <f t="shared" si="52"/>
        <v>1.2667909270332649</v>
      </c>
      <c r="J445" s="4">
        <f t="shared" si="53"/>
        <v>676.6248270413455</v>
      </c>
      <c r="K445" s="4">
        <f t="shared" si="54"/>
        <v>152.11205140086901</v>
      </c>
      <c r="L445" s="42">
        <f>Pressure!Q445</f>
        <v>0.3697570620193904</v>
      </c>
      <c r="M445" s="10">
        <f t="shared" si="56"/>
        <v>0.58364102055001232</v>
      </c>
      <c r="N445" s="10">
        <f t="shared" si="55"/>
        <v>2.5992852259916033</v>
      </c>
    </row>
    <row r="446" spans="3:14">
      <c r="C446" s="4">
        <f>Pressure!AB446*1000000</f>
        <v>4954189.7984711351</v>
      </c>
      <c r="D446" s="78">
        <f>Pressure!I446</f>
        <v>1.0782541057508477E-4</v>
      </c>
      <c r="E446" s="40">
        <f>Pressure!H446</f>
        <v>107.82541057508477</v>
      </c>
      <c r="F446" s="10">
        <f t="shared" si="50"/>
        <v>4.4999999999999991</v>
      </c>
      <c r="G446" s="4">
        <f t="shared" si="49"/>
        <v>209950.09677976833</v>
      </c>
      <c r="H446" s="42">
        <f t="shared" si="51"/>
        <v>7.8917227629747373</v>
      </c>
      <c r="I446" s="10">
        <f t="shared" si="52"/>
        <v>1.2668016536752487</v>
      </c>
      <c r="J446" s="4">
        <f t="shared" si="53"/>
        <v>676.70967055619872</v>
      </c>
      <c r="K446" s="4">
        <f t="shared" si="54"/>
        <v>152.1311250744568</v>
      </c>
      <c r="L446" s="42">
        <f>Pressure!Q446</f>
        <v>0.37061966116155337</v>
      </c>
      <c r="M446" s="10">
        <f t="shared" si="56"/>
        <v>0.58369258834359616</v>
      </c>
      <c r="N446" s="10">
        <f t="shared" si="55"/>
        <v>2.5992852259916033</v>
      </c>
    </row>
    <row r="447" spans="3:14">
      <c r="C447" s="4">
        <f>Pressure!AB447*1000000</f>
        <v>4954763.0626864601</v>
      </c>
      <c r="D447" s="78">
        <f>Pressure!I447</f>
        <v>1.0782541057508477E-4</v>
      </c>
      <c r="E447" s="40">
        <f>Pressure!H447</f>
        <v>107.82541057508477</v>
      </c>
      <c r="F447" s="10">
        <f t="shared" si="50"/>
        <v>4.4999999999999991</v>
      </c>
      <c r="G447" s="4">
        <f t="shared" si="49"/>
        <v>209974.39073748569</v>
      </c>
      <c r="H447" s="42">
        <f t="shared" si="51"/>
        <v>7.8924362119983629</v>
      </c>
      <c r="I447" s="10">
        <f t="shared" si="52"/>
        <v>1.2668122680199772</v>
      </c>
      <c r="J447" s="4">
        <f t="shared" si="53"/>
        <v>676.79364537619222</v>
      </c>
      <c r="K447" s="4">
        <f t="shared" si="54"/>
        <v>152.15000345672232</v>
      </c>
      <c r="L447" s="42">
        <f>Pressure!Q447</f>
        <v>0.37148222813240556</v>
      </c>
      <c r="M447" s="10">
        <f t="shared" si="56"/>
        <v>0.58374362763109555</v>
      </c>
      <c r="N447" s="10">
        <f t="shared" si="55"/>
        <v>2.5992852259916033</v>
      </c>
    </row>
    <row r="448" spans="3:14">
      <c r="C448" s="4">
        <f>Pressure!AB448*1000000</f>
        <v>4955330.39600942</v>
      </c>
      <c r="D448" s="78">
        <f>Pressure!I448</f>
        <v>1.0782541057508477E-4</v>
      </c>
      <c r="E448" s="40">
        <f>Pressure!H448</f>
        <v>107.82541057508477</v>
      </c>
      <c r="F448" s="10">
        <f t="shared" si="50"/>
        <v>4.4999999999999991</v>
      </c>
      <c r="G448" s="4">
        <f t="shared" si="49"/>
        <v>209998.43335412073</v>
      </c>
      <c r="H448" s="42">
        <f t="shared" si="51"/>
        <v>7.8931422654007237</v>
      </c>
      <c r="I448" s="10">
        <f t="shared" si="52"/>
        <v>1.2668227701326422</v>
      </c>
      <c r="J448" s="4">
        <f t="shared" si="53"/>
        <v>676.87675140723036</v>
      </c>
      <c r="K448" s="4">
        <f t="shared" si="54"/>
        <v>152.16868652651192</v>
      </c>
      <c r="L448" s="42">
        <f>Pressure!Q448</f>
        <v>0.37234476326622684</v>
      </c>
      <c r="M448" s="10">
        <f t="shared" si="56"/>
        <v>0.5837941384197507</v>
      </c>
      <c r="N448" s="10">
        <f t="shared" si="55"/>
        <v>2.5992852259916033</v>
      </c>
    </row>
    <row r="449" spans="3:14">
      <c r="C449" s="4">
        <f>Pressure!AB449*1000000</f>
        <v>4955891.7978037316</v>
      </c>
      <c r="D449" s="78">
        <f>Pressure!I449</f>
        <v>1.0782541057508477E-4</v>
      </c>
      <c r="E449" s="40">
        <f>Pressure!H449</f>
        <v>107.82541057508477</v>
      </c>
      <c r="F449" s="10">
        <f t="shared" si="50"/>
        <v>4.4999999999999991</v>
      </c>
      <c r="G449" s="4">
        <f t="shared" si="49"/>
        <v>210022.22460270883</v>
      </c>
      <c r="H449" s="42">
        <f t="shared" si="51"/>
        <v>7.8938409228412656</v>
      </c>
      <c r="I449" s="10">
        <f t="shared" si="52"/>
        <v>1.2668331600777181</v>
      </c>
      <c r="J449" s="4">
        <f t="shared" si="53"/>
        <v>676.95898855610687</v>
      </c>
      <c r="K449" s="4">
        <f t="shared" si="54"/>
        <v>152.18717426287193</v>
      </c>
      <c r="L449" s="42">
        <f>Pressure!Q449</f>
        <v>0.3732072668971807</v>
      </c>
      <c r="M449" s="10">
        <f t="shared" si="56"/>
        <v>0.58384412071674163</v>
      </c>
      <c r="N449" s="10">
        <f t="shared" si="55"/>
        <v>2.5992852259916033</v>
      </c>
    </row>
    <row r="450" spans="3:14">
      <c r="C450" s="4">
        <f>Pressure!AB450*1000000</f>
        <v>4956447.2674391363</v>
      </c>
      <c r="D450" s="78">
        <f>Pressure!I450</f>
        <v>1.0782541057508477E-4</v>
      </c>
      <c r="E450" s="40">
        <f>Pressure!H450</f>
        <v>107.82541057508477</v>
      </c>
      <c r="F450" s="10">
        <f t="shared" si="50"/>
        <v>4.4999999999999991</v>
      </c>
      <c r="G450" s="4">
        <f t="shared" si="49"/>
        <v>210045.76445654072</v>
      </c>
      <c r="H450" s="42">
        <f t="shared" si="51"/>
        <v>7.8945321839821618</v>
      </c>
      <c r="I450" s="10">
        <f t="shared" si="52"/>
        <v>1.2668434379189613</v>
      </c>
      <c r="J450" s="4">
        <f t="shared" si="53"/>
        <v>677.04035673049839</v>
      </c>
      <c r="K450" s="4">
        <f t="shared" si="54"/>
        <v>152.20546664504707</v>
      </c>
      <c r="L450" s="42">
        <f>Pressure!Q450</f>
        <v>0.37406973935931548</v>
      </c>
      <c r="M450" s="10">
        <f t="shared" si="56"/>
        <v>0.58389357452910784</v>
      </c>
      <c r="N450" s="10">
        <f t="shared" si="55"/>
        <v>2.5992852259916033</v>
      </c>
    </row>
    <row r="451" spans="3:14">
      <c r="C451" s="4">
        <f>Pressure!AB451*1000000</f>
        <v>4956996.8042915836</v>
      </c>
      <c r="D451" s="78">
        <f>Pressure!I451</f>
        <v>1.0782541057508477E-4</v>
      </c>
      <c r="E451" s="40">
        <f>Pressure!H451</f>
        <v>107.82541057508477</v>
      </c>
      <c r="F451" s="10">
        <f t="shared" si="50"/>
        <v>4.4999999999999991</v>
      </c>
      <c r="G451" s="4">
        <f t="shared" si="49"/>
        <v>210069.05288917021</v>
      </c>
      <c r="H451" s="42">
        <f t="shared" si="51"/>
        <v>7.8952160484885656</v>
      </c>
      <c r="I451" s="10">
        <f t="shared" si="52"/>
        <v>1.2668536037194138</v>
      </c>
      <c r="J451" s="4">
        <f t="shared" si="53"/>
        <v>677.12085583899022</v>
      </c>
      <c r="K451" s="4">
        <f t="shared" si="54"/>
        <v>152.22356365248646</v>
      </c>
      <c r="L451" s="42">
        <f>Pressure!Q451</f>
        <v>0.37493218098656572</v>
      </c>
      <c r="M451" s="10">
        <f t="shared" si="56"/>
        <v>0.5839424998637962</v>
      </c>
      <c r="N451" s="10">
        <f t="shared" si="55"/>
        <v>2.5992852259916033</v>
      </c>
    </row>
    <row r="452" spans="3:14">
      <c r="C452" s="4">
        <f>Pressure!AB452*1000000</f>
        <v>4957540.4077429408</v>
      </c>
      <c r="D452" s="78">
        <f>Pressure!I452</f>
        <v>1.0782541057508477E-4</v>
      </c>
      <c r="E452" s="40">
        <f>Pressure!H452</f>
        <v>107.82541057508477</v>
      </c>
      <c r="F452" s="10">
        <f t="shared" si="50"/>
        <v>4.4999999999999991</v>
      </c>
      <c r="G452" s="4">
        <f t="shared" si="49"/>
        <v>210092.08987440186</v>
      </c>
      <c r="H452" s="42">
        <f t="shared" si="51"/>
        <v>7.8958925160282396</v>
      </c>
      <c r="I452" s="10">
        <f t="shared" si="52"/>
        <v>1.2668636575414005</v>
      </c>
      <c r="J452" s="4">
        <f t="shared" si="53"/>
        <v>677.20048579103548</v>
      </c>
      <c r="K452" s="4">
        <f t="shared" si="54"/>
        <v>152.2414652648342</v>
      </c>
      <c r="L452" s="42">
        <f>Pressure!Q452</f>
        <v>0.37579459211275323</v>
      </c>
      <c r="M452" s="10">
        <f t="shared" si="56"/>
        <v>0.58399089672746651</v>
      </c>
      <c r="N452" s="10">
        <f t="shared" si="55"/>
        <v>2.5992852259916033</v>
      </c>
    </row>
    <row r="453" spans="3:14">
      <c r="C453" s="4">
        <f>Pressure!AB453*1000000</f>
        <v>4958078.0771813467</v>
      </c>
      <c r="D453" s="78">
        <f>Pressure!I453</f>
        <v>1.0782541057508477E-4</v>
      </c>
      <c r="E453" s="40">
        <f>Pressure!H453</f>
        <v>107.82541057508477</v>
      </c>
      <c r="F453" s="10">
        <f t="shared" si="50"/>
        <v>4.4999999999999991</v>
      </c>
      <c r="G453" s="4">
        <f t="shared" si="49"/>
        <v>210114.87538630608</v>
      </c>
      <c r="H453" s="42">
        <f t="shared" si="51"/>
        <v>7.8965615862719831</v>
      </c>
      <c r="I453" s="10">
        <f t="shared" si="52"/>
        <v>1.2668735994465357</v>
      </c>
      <c r="J453" s="4">
        <f t="shared" si="53"/>
        <v>677.27924649700503</v>
      </c>
      <c r="K453" s="4">
        <f t="shared" si="54"/>
        <v>152.25917146194078</v>
      </c>
      <c r="L453" s="42">
        <f>Pressure!Q453</f>
        <v>0.37665697307158869</v>
      </c>
      <c r="M453" s="10">
        <f t="shared" si="56"/>
        <v>0.58403876512687292</v>
      </c>
      <c r="N453" s="10">
        <f t="shared" si="55"/>
        <v>2.5992852259916033</v>
      </c>
    </row>
    <row r="454" spans="3:14">
      <c r="C454" s="4">
        <f>Pressure!AB454*1000000</f>
        <v>4958609.8120009368</v>
      </c>
      <c r="D454" s="78">
        <f>Pressure!I454</f>
        <v>1.0782541057508477E-4</v>
      </c>
      <c r="E454" s="40">
        <f>Pressure!H454</f>
        <v>107.82541057508477</v>
      </c>
      <c r="F454" s="10">
        <f t="shared" si="50"/>
        <v>4.4999999999999991</v>
      </c>
      <c r="G454" s="4">
        <f t="shared" si="49"/>
        <v>210137.40939920736</v>
      </c>
      <c r="H454" s="42">
        <f t="shared" si="51"/>
        <v>7.8972232588933036</v>
      </c>
      <c r="I454" s="10">
        <f t="shared" si="52"/>
        <v>1.2668834294957183</v>
      </c>
      <c r="J454" s="4">
        <f t="shared" si="53"/>
        <v>677.3571378681487</v>
      </c>
      <c r="K454" s="4">
        <f t="shared" si="54"/>
        <v>152.27668222385429</v>
      </c>
      <c r="L454" s="42">
        <f>Pressure!Q454</f>
        <v>0.37751932419667256</v>
      </c>
      <c r="M454" s="10">
        <f t="shared" si="56"/>
        <v>0.58408610506841885</v>
      </c>
      <c r="N454" s="10">
        <f t="shared" si="55"/>
        <v>2.5992852259916033</v>
      </c>
    </row>
    <row r="455" spans="3:14">
      <c r="C455" s="4">
        <f>Pressure!AB455*1000000</f>
        <v>4959135.6116019068</v>
      </c>
      <c r="D455" s="78">
        <f>Pressure!I455</f>
        <v>1.0782541057508477E-4</v>
      </c>
      <c r="E455" s="40">
        <f>Pressure!H455</f>
        <v>107.82541057508477</v>
      </c>
      <c r="F455" s="10">
        <f t="shared" si="50"/>
        <v>4.4999999999999991</v>
      </c>
      <c r="G455" s="4">
        <f t="shared" si="49"/>
        <v>210159.69188768702</v>
      </c>
      <c r="H455" s="42">
        <f t="shared" si="51"/>
        <v>7.8978775335685132</v>
      </c>
      <c r="I455" s="10">
        <f t="shared" si="52"/>
        <v>1.2668931477491354</v>
      </c>
      <c r="J455" s="4">
        <f t="shared" si="53"/>
        <v>677.43415981660416</v>
      </c>
      <c r="K455" s="4">
        <f t="shared" si="54"/>
        <v>152.29399753082239</v>
      </c>
      <c r="L455" s="42">
        <f>Pressure!Q455</f>
        <v>0.37838164582149664</v>
      </c>
      <c r="M455" s="10">
        <f t="shared" si="56"/>
        <v>0.5841329165585204</v>
      </c>
      <c r="N455" s="10">
        <f t="shared" si="55"/>
        <v>2.5992852259916033</v>
      </c>
    </row>
    <row r="456" spans="3:14">
      <c r="C456" s="4">
        <f>Pressure!AB456*1000000</f>
        <v>4959655.4753904724</v>
      </c>
      <c r="D456" s="78">
        <f>Pressure!I456</f>
        <v>1.0782541057508477E-4</v>
      </c>
      <c r="E456" s="40">
        <f>Pressure!H456</f>
        <v>107.82541057508477</v>
      </c>
      <c r="F456" s="10">
        <f t="shared" si="50"/>
        <v>4.4999999999999991</v>
      </c>
      <c r="G456" s="4">
        <f t="shared" si="49"/>
        <v>210181.72282658148</v>
      </c>
      <c r="H456" s="42">
        <f t="shared" si="51"/>
        <v>7.898524409976635</v>
      </c>
      <c r="I456" s="10">
        <f t="shared" si="52"/>
        <v>1.2669027542662612</v>
      </c>
      <c r="J456" s="4">
        <f t="shared" si="53"/>
        <v>677.51031225539055</v>
      </c>
      <c r="K456" s="4">
        <f t="shared" si="54"/>
        <v>152.31111736329089</v>
      </c>
      <c r="L456" s="42">
        <f>Pressure!Q456</f>
        <v>0.37924393827944525</v>
      </c>
      <c r="M456" s="10">
        <f t="shared" si="56"/>
        <v>0.58417919960342124</v>
      </c>
      <c r="N456" s="10">
        <f t="shared" si="55"/>
        <v>2.5992852259916033</v>
      </c>
    </row>
    <row r="457" spans="3:14">
      <c r="C457" s="4">
        <f>Pressure!AB457*1000000</f>
        <v>4960169.4027790818</v>
      </c>
      <c r="D457" s="78">
        <f>Pressure!I457</f>
        <v>1.0782541057508477E-4</v>
      </c>
      <c r="E457" s="40">
        <f>Pressure!H457</f>
        <v>107.82541057508477</v>
      </c>
      <c r="F457" s="10">
        <f t="shared" si="50"/>
        <v>4.4999999999999991</v>
      </c>
      <c r="G457" s="4">
        <f t="shared" si="49"/>
        <v>210203.5021909913</v>
      </c>
      <c r="H457" s="42">
        <f t="shared" si="51"/>
        <v>7.8991638877997215</v>
      </c>
      <c r="I457" s="10">
        <f t="shared" si="52"/>
        <v>1.2669122491058624</v>
      </c>
      <c r="J457" s="4">
        <f t="shared" si="53"/>
        <v>677.58559509843985</v>
      </c>
      <c r="K457" s="4">
        <f t="shared" si="54"/>
        <v>152.32804170191085</v>
      </c>
      <c r="L457" s="42">
        <f>Pressure!Q457</f>
        <v>0.38010620190379651</v>
      </c>
      <c r="M457" s="10">
        <f t="shared" si="56"/>
        <v>0.58422495420924136</v>
      </c>
      <c r="N457" s="10">
        <f t="shared" si="55"/>
        <v>2.5992852259916033</v>
      </c>
    </row>
    <row r="458" spans="3:14">
      <c r="C458" s="4">
        <f>Pressure!AB458*1000000</f>
        <v>4960677.39318603</v>
      </c>
      <c r="D458" s="78">
        <f>Pressure!I458</f>
        <v>1.0782541057508477E-4</v>
      </c>
      <c r="E458" s="40">
        <f>Pressure!H458</f>
        <v>107.82541057508477</v>
      </c>
      <c r="F458" s="10">
        <f t="shared" si="50"/>
        <v>4.4999999999999991</v>
      </c>
      <c r="G458" s="4">
        <f t="shared" si="49"/>
        <v>210225.0299562648</v>
      </c>
      <c r="H458" s="42">
        <f t="shared" si="51"/>
        <v>7.8997959667223263</v>
      </c>
      <c r="I458" s="10">
        <f t="shared" si="52"/>
        <v>1.2669216323259922</v>
      </c>
      <c r="J458" s="4">
        <f t="shared" si="53"/>
        <v>677.66000826054119</v>
      </c>
      <c r="K458" s="4">
        <f t="shared" si="54"/>
        <v>152.34477052752601</v>
      </c>
      <c r="L458" s="42">
        <f>Pressure!Q458</f>
        <v>0.38096843702772354</v>
      </c>
      <c r="M458" s="10">
        <f t="shared" si="56"/>
        <v>0.58427018038189293</v>
      </c>
      <c r="N458" s="10">
        <f t="shared" si="55"/>
        <v>2.5992852259916033</v>
      </c>
    </row>
    <row r="459" spans="3:14">
      <c r="C459" s="4">
        <f>Pressure!AB459*1000000</f>
        <v>4961179.4460360501</v>
      </c>
      <c r="D459" s="78">
        <f>Pressure!I459</f>
        <v>1.0782541057508477E-4</v>
      </c>
      <c r="E459" s="40">
        <f>Pressure!H459</f>
        <v>107.82541057508477</v>
      </c>
      <c r="F459" s="10">
        <f t="shared" si="50"/>
        <v>4.4999999999999991</v>
      </c>
      <c r="G459" s="4">
        <f t="shared" si="49"/>
        <v>210246.30609802323</v>
      </c>
      <c r="H459" s="42">
        <f t="shared" si="51"/>
        <v>7.9004206464322762</v>
      </c>
      <c r="I459" s="10">
        <f t="shared" si="52"/>
        <v>1.2669309039840011</v>
      </c>
      <c r="J459" s="4">
        <f t="shared" si="53"/>
        <v>677.73355165742623</v>
      </c>
      <c r="K459" s="4">
        <f t="shared" si="54"/>
        <v>152.361303821192</v>
      </c>
      <c r="L459" s="42">
        <f>Pressure!Q459</f>
        <v>0.38183064398429578</v>
      </c>
      <c r="M459" s="10">
        <f t="shared" si="56"/>
        <v>0.58431487812724392</v>
      </c>
      <c r="N459" s="10">
        <f t="shared" si="55"/>
        <v>2.5992852259916033</v>
      </c>
    </row>
    <row r="460" spans="3:14">
      <c r="C460" s="4">
        <f>Pressure!AB460*1000000</f>
        <v>4961675.5607595788</v>
      </c>
      <c r="D460" s="78">
        <f>Pressure!I460</f>
        <v>1.0782541057508477E-4</v>
      </c>
      <c r="E460" s="40">
        <f>Pressure!H460</f>
        <v>107.82541057508477</v>
      </c>
      <c r="F460" s="10">
        <f t="shared" si="50"/>
        <v>4.4999999999999991</v>
      </c>
      <c r="G460" s="4">
        <f t="shared" si="49"/>
        <v>210267.33059212938</v>
      </c>
      <c r="H460" s="42">
        <f t="shared" si="51"/>
        <v>7.9010379266197406</v>
      </c>
      <c r="I460" s="10">
        <f t="shared" si="52"/>
        <v>1.2669400641365256</v>
      </c>
      <c r="J460" s="4">
        <f t="shared" si="53"/>
        <v>677.80622520566226</v>
      </c>
      <c r="K460" s="4">
        <f t="shared" si="54"/>
        <v>152.3776415641523</v>
      </c>
      <c r="L460" s="42">
        <f>Pressure!Q460</f>
        <v>0.38269282310648034</v>
      </c>
      <c r="M460" s="10">
        <f t="shared" si="56"/>
        <v>0.58435904745103517</v>
      </c>
      <c r="N460" s="10">
        <f t="shared" si="55"/>
        <v>2.5992852259916033</v>
      </c>
    </row>
    <row r="461" spans="3:14">
      <c r="C461" s="4">
        <f>Pressure!AB461*1000000</f>
        <v>4962165.7367932359</v>
      </c>
      <c r="D461" s="78">
        <f>Pressure!I461</f>
        <v>1.0782541057508477E-4</v>
      </c>
      <c r="E461" s="40">
        <f>Pressure!H461</f>
        <v>107.82541057508477</v>
      </c>
      <c r="F461" s="10">
        <f t="shared" si="50"/>
        <v>4.4999999999999991</v>
      </c>
      <c r="G461" s="4">
        <f t="shared" si="49"/>
        <v>210288.1034147082</v>
      </c>
      <c r="H461" s="42">
        <f t="shared" si="51"/>
        <v>7.9016478069778389</v>
      </c>
      <c r="I461" s="10">
        <f t="shared" si="52"/>
        <v>1.2669491128394965</v>
      </c>
      <c r="J461" s="4">
        <f t="shared" si="53"/>
        <v>677.87802882272229</v>
      </c>
      <c r="K461" s="4">
        <f t="shared" si="54"/>
        <v>152.39378373785402</v>
      </c>
      <c r="L461" s="42">
        <f>Pressure!Q461</f>
        <v>0.38355497472714317</v>
      </c>
      <c r="M461" s="10">
        <f t="shared" si="56"/>
        <v>0.58440268835882725</v>
      </c>
      <c r="N461" s="10">
        <f t="shared" si="55"/>
        <v>2.5992852259916033</v>
      </c>
    </row>
    <row r="462" spans="3:14">
      <c r="C462" s="4">
        <f>Pressure!AB462*1000000</f>
        <v>4962649.9735796656</v>
      </c>
      <c r="D462" s="78">
        <f>Pressure!I462</f>
        <v>1.0782541057508477E-4</v>
      </c>
      <c r="E462" s="40">
        <f>Pressure!H462</f>
        <v>107.82541057508477</v>
      </c>
      <c r="F462" s="10">
        <f t="shared" si="50"/>
        <v>4.4999999999999991</v>
      </c>
      <c r="G462" s="4">
        <f t="shared" si="49"/>
        <v>210308.62454213988</v>
      </c>
      <c r="H462" s="42">
        <f t="shared" si="51"/>
        <v>7.9022502872024383</v>
      </c>
      <c r="I462" s="10">
        <f t="shared" si="52"/>
        <v>1.2669580501481377</v>
      </c>
      <c r="J462" s="4">
        <f t="shared" si="53"/>
        <v>677.94896242696188</v>
      </c>
      <c r="K462" s="4">
        <f t="shared" si="54"/>
        <v>152.40973032394268</v>
      </c>
      <c r="L462" s="42">
        <f>Pressure!Q462</f>
        <v>0.38441709917905037</v>
      </c>
      <c r="M462" s="10">
        <f t="shared" si="56"/>
        <v>0.58444580085605968</v>
      </c>
      <c r="N462" s="10">
        <f t="shared" si="55"/>
        <v>2.5992852259916033</v>
      </c>
    </row>
    <row r="463" spans="3:14">
      <c r="C463" s="4">
        <f>Pressure!AB463*1000000</f>
        <v>4963128.2705678307</v>
      </c>
      <c r="D463" s="78">
        <f>Pressure!I463</f>
        <v>1.0782541057508477E-4</v>
      </c>
      <c r="E463" s="40">
        <f>Pressure!H463</f>
        <v>107.82541057508477</v>
      </c>
      <c r="F463" s="10">
        <f t="shared" si="50"/>
        <v>4.4999999999999991</v>
      </c>
      <c r="G463" s="4">
        <f t="shared" si="49"/>
        <v>210328.89395107244</v>
      </c>
      <c r="H463" s="42">
        <f t="shared" si="51"/>
        <v>7.9028453669925058</v>
      </c>
      <c r="I463" s="10">
        <f t="shared" si="52"/>
        <v>1.2669668761169726</v>
      </c>
      <c r="J463" s="4">
        <f t="shared" si="53"/>
        <v>678.01902593766238</v>
      </c>
      <c r="K463" s="4">
        <f t="shared" si="54"/>
        <v>152.42548130427193</v>
      </c>
      <c r="L463" s="42">
        <f>Pressure!Q463</f>
        <v>0.38527919679486938</v>
      </c>
      <c r="M463" s="10">
        <f t="shared" si="56"/>
        <v>0.58448838494802291</v>
      </c>
      <c r="N463" s="10">
        <f t="shared" si="55"/>
        <v>2.5992852259916033</v>
      </c>
    </row>
    <row r="464" spans="3:14">
      <c r="C464" s="4">
        <f>Pressure!AB464*1000000</f>
        <v>4963600.6272123754</v>
      </c>
      <c r="D464" s="78">
        <f>Pressure!I464</f>
        <v>1.0782541057508477E-4</v>
      </c>
      <c r="E464" s="40">
        <f>Pressure!H464</f>
        <v>107.82541057508477</v>
      </c>
      <c r="F464" s="10">
        <f t="shared" si="50"/>
        <v>4.4999999999999991</v>
      </c>
      <c r="G464" s="4">
        <f t="shared" si="49"/>
        <v>210348.91161839463</v>
      </c>
      <c r="H464" s="42">
        <f t="shared" si="51"/>
        <v>7.9034330460493516</v>
      </c>
      <c r="I464" s="10">
        <f t="shared" si="52"/>
        <v>1.2669755907998121</v>
      </c>
      <c r="J464" s="4">
        <f t="shared" si="53"/>
        <v>678.08821927493682</v>
      </c>
      <c r="K464" s="4">
        <f t="shared" si="54"/>
        <v>152.44103666088233</v>
      </c>
      <c r="L464" s="42">
        <f>Pressure!Q464</f>
        <v>0.38614126790717035</v>
      </c>
      <c r="M464" s="10">
        <f t="shared" si="56"/>
        <v>0.58453044063991211</v>
      </c>
      <c r="N464" s="10">
        <f t="shared" si="55"/>
        <v>2.5992852259916033</v>
      </c>
    </row>
    <row r="465" spans="3:14">
      <c r="C465" s="4">
        <f>Pressure!AB465*1000000</f>
        <v>4964067.0429741992</v>
      </c>
      <c r="D465" s="78">
        <f>Pressure!I465</f>
        <v>1.0782541057508477E-4</v>
      </c>
      <c r="E465" s="40">
        <f>Pressure!H465</f>
        <v>107.82541057508477</v>
      </c>
      <c r="F465" s="10">
        <f t="shared" si="50"/>
        <v>4.4999999999999991</v>
      </c>
      <c r="G465" s="4">
        <f t="shared" si="49"/>
        <v>210368.67752126025</v>
      </c>
      <c r="H465" s="42">
        <f t="shared" si="51"/>
        <v>7.9040133240773143</v>
      </c>
      <c r="I465" s="10">
        <f t="shared" si="52"/>
        <v>1.266984194249767</v>
      </c>
      <c r="J465" s="4">
        <f t="shared" si="53"/>
        <v>678.15654235981503</v>
      </c>
      <c r="K465" s="4">
        <f t="shared" si="54"/>
        <v>152.45639637602065</v>
      </c>
      <c r="L465" s="42">
        <f>Pressure!Q465</f>
        <v>0.38700331284842743</v>
      </c>
      <c r="M465" s="10">
        <f t="shared" si="56"/>
        <v>0.58457196793682498</v>
      </c>
      <c r="N465" s="10">
        <f t="shared" si="55"/>
        <v>2.5992852259916033</v>
      </c>
    </row>
    <row r="466" spans="3:14">
      <c r="C466" s="4">
        <f>Pressure!AB466*1000000</f>
        <v>4964527.5173203321</v>
      </c>
      <c r="D466" s="78">
        <f>Pressure!I466</f>
        <v>1.0782541057508477E-4</v>
      </c>
      <c r="E466" s="40">
        <f>Pressure!H466</f>
        <v>107.82541057508477</v>
      </c>
      <c r="F466" s="10">
        <f t="shared" si="50"/>
        <v>4.4999999999999991</v>
      </c>
      <c r="G466" s="4">
        <f t="shared" si="49"/>
        <v>210388.19163708299</v>
      </c>
      <c r="H466" s="42">
        <f t="shared" si="51"/>
        <v>7.9045862007836094</v>
      </c>
      <c r="I466" s="10">
        <f t="shared" si="52"/>
        <v>1.2669926865192465</v>
      </c>
      <c r="J466" s="4">
        <f t="shared" si="53"/>
        <v>678.22399511422452</v>
      </c>
      <c r="K466" s="4">
        <f t="shared" si="54"/>
        <v>152.47156043213536</v>
      </c>
      <c r="L466" s="42">
        <f>Pressure!Q466</f>
        <v>0.3878653319510198</v>
      </c>
      <c r="M466" s="10">
        <f t="shared" si="56"/>
        <v>0.58461296684356445</v>
      </c>
      <c r="N466" s="10">
        <f t="shared" si="55"/>
        <v>2.5992852259916033</v>
      </c>
    </row>
    <row r="467" spans="3:14">
      <c r="C467" s="4">
        <f>Pressure!AB467*1000000</f>
        <v>4964982.0497237323</v>
      </c>
      <c r="D467" s="78">
        <f>Pressure!I467</f>
        <v>1.0782541057508477E-4</v>
      </c>
      <c r="E467" s="40">
        <f>Pressure!H467</f>
        <v>107.82541057508477</v>
      </c>
      <c r="F467" s="10">
        <f t="shared" si="50"/>
        <v>4.4999999999999991</v>
      </c>
      <c r="G467" s="4">
        <f t="shared" si="49"/>
        <v>210407.45394352771</v>
      </c>
      <c r="H467" s="42">
        <f t="shared" si="51"/>
        <v>7.9051516758780949</v>
      </c>
      <c r="I467" s="10">
        <f t="shared" si="52"/>
        <v>1.2670010676599546</v>
      </c>
      <c r="J467" s="4">
        <f t="shared" si="53"/>
        <v>678.29057746096157</v>
      </c>
      <c r="K467" s="4">
        <f t="shared" si="54"/>
        <v>152.48652881187033</v>
      </c>
      <c r="L467" s="42">
        <f>Pressure!Q467</f>
        <v>0.38872732554723327</v>
      </c>
      <c r="M467" s="10">
        <f t="shared" si="56"/>
        <v>0.58465343736503328</v>
      </c>
      <c r="N467" s="10">
        <f t="shared" si="55"/>
        <v>2.5992852259916033</v>
      </c>
    </row>
    <row r="468" spans="3:14">
      <c r="C468" s="4">
        <f>Pressure!AB468*1000000</f>
        <v>4965430.6396634197</v>
      </c>
      <c r="D468" s="78">
        <f>Pressure!I468</f>
        <v>1.0782541057508477E-4</v>
      </c>
      <c r="E468" s="40">
        <f>Pressure!H468</f>
        <v>107.82541057508477</v>
      </c>
      <c r="F468" s="10">
        <f t="shared" si="50"/>
        <v>4.4999999999999991</v>
      </c>
      <c r="G468" s="4">
        <f t="shared" si="49"/>
        <v>210426.46441851615</v>
      </c>
      <c r="H468" s="42">
        <f t="shared" si="51"/>
        <v>7.9057097490734209</v>
      </c>
      <c r="I468" s="10">
        <f t="shared" si="52"/>
        <v>1.2670093377228935</v>
      </c>
      <c r="J468" s="4">
        <f t="shared" si="53"/>
        <v>678.35628932371026</v>
      </c>
      <c r="K468" s="4">
        <f t="shared" si="54"/>
        <v>152.50130149806895</v>
      </c>
      <c r="L468" s="42">
        <f>Pressure!Q468</f>
        <v>0.38958929396926129</v>
      </c>
      <c r="M468" s="10">
        <f t="shared" si="56"/>
        <v>0.58469337950581668</v>
      </c>
      <c r="N468" s="10">
        <f t="shared" si="55"/>
        <v>2.5992852259916033</v>
      </c>
    </row>
    <row r="469" spans="3:14">
      <c r="C469" s="4">
        <f>Pressure!AB469*1000000</f>
        <v>4965873.2866245583</v>
      </c>
      <c r="D469" s="78">
        <f>Pressure!I469</f>
        <v>1.0782541057508477E-4</v>
      </c>
      <c r="E469" s="40">
        <f>Pressure!H469</f>
        <v>107.82541057508477</v>
      </c>
      <c r="F469" s="10">
        <f t="shared" si="50"/>
        <v>4.4999999999999991</v>
      </c>
      <c r="G469" s="4">
        <f t="shared" si="49"/>
        <v>210445.22304023043</v>
      </c>
      <c r="H469" s="42">
        <f t="shared" si="51"/>
        <v>7.9062604200851405</v>
      </c>
      <c r="I469" s="10">
        <f t="shared" si="52"/>
        <v>1.2670174967583661</v>
      </c>
      <c r="J469" s="4">
        <f t="shared" si="53"/>
        <v>678.42113062705425</v>
      </c>
      <c r="K469" s="4">
        <f t="shared" si="54"/>
        <v>152.51587847377687</v>
      </c>
      <c r="L469" s="42">
        <f>Pressure!Q469</f>
        <v>0.3904512375492063</v>
      </c>
      <c r="M469" s="10">
        <f t="shared" si="56"/>
        <v>0.58473279327045979</v>
      </c>
      <c r="N469" s="10">
        <f t="shared" si="55"/>
        <v>2.5992852259916033</v>
      </c>
    </row>
    <row r="470" spans="3:14">
      <c r="C470" s="4">
        <f>Pressure!AB470*1000000</f>
        <v>4966309.9900981635</v>
      </c>
      <c r="D470" s="78">
        <f>Pressure!I470</f>
        <v>1.0782541057508477E-4</v>
      </c>
      <c r="E470" s="40">
        <f>Pressure!H470</f>
        <v>107.82541057508477</v>
      </c>
      <c r="F470" s="10">
        <f t="shared" si="50"/>
        <v>4.4999999999999991</v>
      </c>
      <c r="G470" s="4">
        <f t="shared" si="49"/>
        <v>210463.72978710069</v>
      </c>
      <c r="H470" s="42">
        <f t="shared" si="51"/>
        <v>7.906803688631344</v>
      </c>
      <c r="I470" s="10">
        <f t="shared" si="52"/>
        <v>1.267025544815972</v>
      </c>
      <c r="J470" s="4">
        <f t="shared" si="53"/>
        <v>678.48510129643546</v>
      </c>
      <c r="K470" s="4">
        <f t="shared" si="54"/>
        <v>152.5302597222327</v>
      </c>
      <c r="L470" s="42">
        <f>Pressure!Q470</f>
        <v>0.39131315661908095</v>
      </c>
      <c r="M470" s="10">
        <f t="shared" si="56"/>
        <v>0.58477167866330548</v>
      </c>
      <c r="N470" s="10">
        <f t="shared" si="55"/>
        <v>2.5992852259916033</v>
      </c>
    </row>
    <row r="471" spans="3:14">
      <c r="C471" s="4">
        <f>Pressure!AB471*1000000</f>
        <v>4966740.7495816667</v>
      </c>
      <c r="D471" s="78">
        <f>Pressure!I471</f>
        <v>1.0782541057508477E-4</v>
      </c>
      <c r="E471" s="40">
        <f>Pressure!H471</f>
        <v>107.82541057508477</v>
      </c>
      <c r="F471" s="10">
        <f t="shared" si="50"/>
        <v>4.4999999999999991</v>
      </c>
      <c r="G471" s="4">
        <f t="shared" si="49"/>
        <v>210481.98463782889</v>
      </c>
      <c r="H471" s="42">
        <f t="shared" si="51"/>
        <v>7.9073395544333733</v>
      </c>
      <c r="I471" s="10">
        <f t="shared" si="52"/>
        <v>1.2670334819446167</v>
      </c>
      <c r="J471" s="4">
        <f t="shared" si="53"/>
        <v>678.54820125823414</v>
      </c>
      <c r="K471" s="4">
        <f t="shared" si="54"/>
        <v>152.54444522688595</v>
      </c>
      <c r="L471" s="42">
        <f>Pressure!Q471</f>
        <v>0.39217505151080945</v>
      </c>
      <c r="M471" s="10">
        <f t="shared" si="56"/>
        <v>0.58481003568866197</v>
      </c>
      <c r="N471" s="10">
        <f t="shared" si="55"/>
        <v>2.5992852259916033</v>
      </c>
    </row>
    <row r="472" spans="3:14">
      <c r="C472" s="4">
        <f>Pressure!AB472*1000000</f>
        <v>4967165.5645781681</v>
      </c>
      <c r="D472" s="78">
        <f>Pressure!I472</f>
        <v>1.0782541057508477E-4</v>
      </c>
      <c r="E472" s="40">
        <f>Pressure!H472</f>
        <v>107.82541057508477</v>
      </c>
      <c r="F472" s="10">
        <f t="shared" si="50"/>
        <v>4.4999999999999991</v>
      </c>
      <c r="G472" s="4">
        <f t="shared" si="49"/>
        <v>210499.98757135728</v>
      </c>
      <c r="H472" s="42">
        <f t="shared" si="51"/>
        <v>7.9078680172148603</v>
      </c>
      <c r="I472" s="10">
        <f t="shared" si="52"/>
        <v>1.2670413081925012</v>
      </c>
      <c r="J472" s="4">
        <f t="shared" si="53"/>
        <v>678.6104304396622</v>
      </c>
      <c r="K472" s="4">
        <f t="shared" si="54"/>
        <v>152.55843497137317</v>
      </c>
      <c r="L472" s="42">
        <f>Pressure!Q472</f>
        <v>0.39303692255622869</v>
      </c>
      <c r="M472" s="10">
        <f t="shared" si="56"/>
        <v>0.58484786435060432</v>
      </c>
      <c r="N472" s="10">
        <f t="shared" si="55"/>
        <v>2.5992852259916033</v>
      </c>
    </row>
    <row r="473" spans="3:14">
      <c r="C473" s="4">
        <f>Pressure!AB473*1000000</f>
        <v>4967584.4345969902</v>
      </c>
      <c r="D473" s="78">
        <f>Pressure!I473</f>
        <v>1.0782541057508477E-4</v>
      </c>
      <c r="E473" s="40">
        <f>Pressure!H473</f>
        <v>107.82541057508477</v>
      </c>
      <c r="F473" s="10">
        <f t="shared" si="50"/>
        <v>4.4999999999999991</v>
      </c>
      <c r="G473" s="4">
        <f t="shared" si="49"/>
        <v>210517.73856689181</v>
      </c>
      <c r="H473" s="42">
        <f t="shared" si="51"/>
        <v>7.9083890767024645</v>
      </c>
      <c r="I473" s="10">
        <f t="shared" si="52"/>
        <v>1.2670490236071306</v>
      </c>
      <c r="J473" s="4">
        <f t="shared" si="53"/>
        <v>678.6717887688427</v>
      </c>
      <c r="K473" s="4">
        <f t="shared" si="54"/>
        <v>152.57222893953571</v>
      </c>
      <c r="L473" s="42">
        <f>Pressure!Q473</f>
        <v>0.39389877008708968</v>
      </c>
      <c r="M473" s="10">
        <f t="shared" si="56"/>
        <v>0.58488516465318952</v>
      </c>
      <c r="N473" s="10">
        <f t="shared" si="55"/>
        <v>2.5992852259916033</v>
      </c>
    </row>
    <row r="474" spans="3:14">
      <c r="C474" s="4">
        <f>Pressure!AB474*1000000</f>
        <v>4967997.3591534104</v>
      </c>
      <c r="D474" s="78">
        <f>Pressure!I474</f>
        <v>1.0782541057508477E-4</v>
      </c>
      <c r="E474" s="40">
        <f>Pressure!H474</f>
        <v>107.82541057508477</v>
      </c>
      <c r="F474" s="10">
        <f t="shared" si="50"/>
        <v>4.4999999999999991</v>
      </c>
      <c r="G474" s="4">
        <f t="shared" si="49"/>
        <v>210535.23760389074</v>
      </c>
      <c r="H474" s="42">
        <f t="shared" si="51"/>
        <v>7.9089027326254948</v>
      </c>
      <c r="I474" s="10">
        <f t="shared" si="52"/>
        <v>1.2670566282353108</v>
      </c>
      <c r="J474" s="4">
        <f t="shared" si="53"/>
        <v>678.73227617477039</v>
      </c>
      <c r="K474" s="4">
        <f t="shared" si="54"/>
        <v>152.58582711541081</v>
      </c>
      <c r="L474" s="42">
        <f>Pressure!Q474</f>
        <v>0.39476059443505862</v>
      </c>
      <c r="M474" s="10">
        <f t="shared" ref="M474:M505" si="57">(J474+J473)/2*(L474-L473)</f>
        <v>0.58492193660021075</v>
      </c>
      <c r="N474" s="10">
        <f t="shared" si="55"/>
        <v>2.5992852259916033</v>
      </c>
    </row>
    <row r="475" spans="3:14">
      <c r="C475" s="4">
        <f>Pressure!AB475*1000000</f>
        <v>4968404.3377690185</v>
      </c>
      <c r="D475" s="78">
        <f>Pressure!I475</f>
        <v>1.0782541057508477E-4</v>
      </c>
      <c r="E475" s="40">
        <f>Pressure!H475</f>
        <v>107.82541057508477</v>
      </c>
      <c r="F475" s="10">
        <f t="shared" si="50"/>
        <v>4.4999999999999991</v>
      </c>
      <c r="G475" s="4">
        <f t="shared" si="49"/>
        <v>210552.48466207986</v>
      </c>
      <c r="H475" s="42">
        <f t="shared" si="51"/>
        <v>7.9094089847163875</v>
      </c>
      <c r="I475" s="10">
        <f t="shared" si="52"/>
        <v>1.2670641221231564</v>
      </c>
      <c r="J475" s="4">
        <f t="shared" si="53"/>
        <v>678.79189258736562</v>
      </c>
      <c r="K475" s="4">
        <f t="shared" ref="K475:K506" si="58">J475/4.4482</f>
        <v>152.59922948324393</v>
      </c>
      <c r="L475" s="42">
        <f>Pressure!Q475</f>
        <v>0.39562239593171822</v>
      </c>
      <c r="M475" s="10">
        <f t="shared" si="57"/>
        <v>0.58495818019539259</v>
      </c>
      <c r="N475" s="10">
        <f t="shared" si="55"/>
        <v>2.5992852259916033</v>
      </c>
    </row>
    <row r="476" spans="3:14">
      <c r="C476" s="4">
        <f>Pressure!AB476*1000000</f>
        <v>4968805.3699710276</v>
      </c>
      <c r="D476" s="78">
        <f>Pressure!I476</f>
        <v>1.0782541057508477E-4</v>
      </c>
      <c r="E476" s="40">
        <f>Pressure!H476</f>
        <v>107.82541057508477</v>
      </c>
      <c r="F476" s="10">
        <f t="shared" si="50"/>
        <v>4.4999999999999991</v>
      </c>
      <c r="G476" s="4">
        <f t="shared" ref="G476:G539" si="59">IF(C476/(1+(k-1)/2*N476^2)^(k/(k-1))&lt;patm*1000000,patm*1000000,C476/(1+(k-1)/2*N476^2)^(k/(k-1)))</f>
        <v>210569.4797214233</v>
      </c>
      <c r="H476" s="42">
        <f t="shared" si="51"/>
        <v>7.9099078327098296</v>
      </c>
      <c r="I476" s="10">
        <f t="shared" si="52"/>
        <v>1.2670715053160779</v>
      </c>
      <c r="J476" s="4">
        <f t="shared" si="53"/>
        <v>678.85063793737186</v>
      </c>
      <c r="K476" s="4">
        <f t="shared" si="58"/>
        <v>152.61243602746546</v>
      </c>
      <c r="L476" s="42">
        <f>Pressure!Q476</f>
        <v>0.39648417490856908</v>
      </c>
      <c r="M476" s="10">
        <f t="shared" si="57"/>
        <v>0.58499389544240887</v>
      </c>
      <c r="N476" s="10">
        <f t="shared" si="55"/>
        <v>2.5992852259916033</v>
      </c>
    </row>
    <row r="477" spans="3:14">
      <c r="C477" s="4">
        <f>Pressure!AB477*1000000</f>
        <v>4969200.4552930407</v>
      </c>
      <c r="D477" s="78">
        <f>Pressure!I477</f>
        <v>1.0782541057508477E-4</v>
      </c>
      <c r="E477" s="40">
        <f>Pressure!H477</f>
        <v>107.82541057508477</v>
      </c>
      <c r="F477" s="10">
        <f t="shared" ref="F477:F540" si="60">aexit/E477</f>
        <v>4.4999999999999991</v>
      </c>
      <c r="G477" s="4">
        <f t="shared" si="59"/>
        <v>210586.22276215593</v>
      </c>
      <c r="H477" s="42">
        <f t="shared" ref="H477:H540" si="61">1/(((k+1)/2)^(1/(k-1))*(patm*1000000/C477)^(1/k)*SQRT((k+1)/(k-1)*(1-(patm*1000000/C477)^((k-1)/k))))</f>
        <v>7.9103992763437274</v>
      </c>
      <c r="I477" s="10">
        <f t="shared" ref="I477:I540" si="62">etanoz*SQRT(2*k^2/(k-1)*(2/(k+1))^((k+1)/(k-1))*(1-(G477/C477)^((k-1)/k)))+(G477-patm*1000000)/C477*(aexit/E477)</f>
        <v>1.2670787778587962</v>
      </c>
      <c r="J477" s="4">
        <f t="shared" ref="J477:J540" si="63">I477*D477*C477</f>
        <v>678.90851215646865</v>
      </c>
      <c r="K477" s="4">
        <f t="shared" si="58"/>
        <v>152.62544673271631</v>
      </c>
      <c r="L477" s="42">
        <f>Pressure!Q477</f>
        <v>0.3973459316970307</v>
      </c>
      <c r="M477" s="10">
        <f t="shared" si="57"/>
        <v>0.58502908234462381</v>
      </c>
      <c r="N477" s="10">
        <f t="shared" si="55"/>
        <v>2.5992852259916033</v>
      </c>
    </row>
    <row r="478" spans="3:14">
      <c r="C478" s="4">
        <f>Pressure!AB478*1000000</f>
        <v>4969589.5932745067</v>
      </c>
      <c r="D478" s="78">
        <f>Pressure!I478</f>
        <v>1.0782541057508477E-4</v>
      </c>
      <c r="E478" s="40">
        <f>Pressure!H478</f>
        <v>107.82541057508477</v>
      </c>
      <c r="F478" s="10">
        <f t="shared" si="60"/>
        <v>4.4999999999999991</v>
      </c>
      <c r="G478" s="4">
        <f t="shared" si="59"/>
        <v>210602.71376476035</v>
      </c>
      <c r="H478" s="42">
        <f t="shared" si="61"/>
        <v>7.9108833153585154</v>
      </c>
      <c r="I478" s="10">
        <f t="shared" si="62"/>
        <v>1.2670859397953345</v>
      </c>
      <c r="J478" s="4">
        <f t="shared" si="63"/>
        <v>678.96551517719217</v>
      </c>
      <c r="K478" s="4">
        <f t="shared" si="58"/>
        <v>152.63826158382992</v>
      </c>
      <c r="L478" s="42">
        <f>Pressure!Q478</f>
        <v>0.39820766662844298</v>
      </c>
      <c r="M478" s="10">
        <f t="shared" si="57"/>
        <v>0.58506374090544666</v>
      </c>
      <c r="N478" s="10">
        <f t="shared" ref="N478:N541" si="64">N477-1/834*(me-mef)</f>
        <v>2.5992852259916033</v>
      </c>
    </row>
    <row r="479" spans="3:14">
      <c r="C479" s="4">
        <f>Pressure!AB479*1000000</f>
        <v>4969972.7834608266</v>
      </c>
      <c r="D479" s="78">
        <f>Pressure!I479</f>
        <v>1.0782541057508477E-4</v>
      </c>
      <c r="E479" s="40">
        <f>Pressure!H479</f>
        <v>107.82541057508477</v>
      </c>
      <c r="F479" s="10">
        <f t="shared" si="60"/>
        <v>4.4999999999999991</v>
      </c>
      <c r="G479" s="4">
        <f t="shared" si="59"/>
        <v>210618.95270997149</v>
      </c>
      <c r="H479" s="42">
        <f t="shared" si="61"/>
        <v>7.9113599494973119</v>
      </c>
      <c r="I479" s="10">
        <f t="shared" si="62"/>
        <v>1.2670929911690194</v>
      </c>
      <c r="J479" s="4">
        <f t="shared" si="63"/>
        <v>679.02164693295026</v>
      </c>
      <c r="K479" s="4">
        <f t="shared" si="58"/>
        <v>152.65088056583568</v>
      </c>
      <c r="L479" s="42">
        <f>Pressure!Q479</f>
        <v>0.39906938003406733</v>
      </c>
      <c r="M479" s="10">
        <f t="shared" si="57"/>
        <v>0.58509787112804101</v>
      </c>
      <c r="N479" s="10">
        <f t="shared" si="64"/>
        <v>2.5992852259916033</v>
      </c>
    </row>
    <row r="480" spans="3:14">
      <c r="C480" s="4">
        <f>Pressure!AB480*1000000</f>
        <v>4970350.0254038749</v>
      </c>
      <c r="D480" s="78">
        <f>Pressure!I480</f>
        <v>1.0782541057508477E-4</v>
      </c>
      <c r="E480" s="40">
        <f>Pressure!H480</f>
        <v>107.82541057508477</v>
      </c>
      <c r="F480" s="10">
        <f t="shared" si="60"/>
        <v>4.4999999999999991</v>
      </c>
      <c r="G480" s="4">
        <f t="shared" si="59"/>
        <v>210634.93957879851</v>
      </c>
      <c r="H480" s="42">
        <f t="shared" si="61"/>
        <v>7.9118291785065313</v>
      </c>
      <c r="I480" s="10">
        <f t="shared" si="62"/>
        <v>1.2670999320224925</v>
      </c>
      <c r="J480" s="4">
        <f t="shared" si="63"/>
        <v>679.07690735809911</v>
      </c>
      <c r="K480" s="4">
        <f t="shared" si="58"/>
        <v>152.66330366397625</v>
      </c>
      <c r="L480" s="42">
        <f>Pressure!Q480</f>
        <v>0.39993107224508789</v>
      </c>
      <c r="M480" s="10">
        <f t="shared" si="57"/>
        <v>0.58513147301543977</v>
      </c>
      <c r="N480" s="10">
        <f t="shared" si="64"/>
        <v>2.5992852259916033</v>
      </c>
    </row>
    <row r="481" spans="3:14">
      <c r="C481" s="4">
        <f>Pressure!AB481*1000000</f>
        <v>4970721.3186610071</v>
      </c>
      <c r="D481" s="78">
        <f>Pressure!I481</f>
        <v>1.0782541057508477E-4</v>
      </c>
      <c r="E481" s="40">
        <f>Pressure!H481</f>
        <v>107.82541057508477</v>
      </c>
      <c r="F481" s="10">
        <f t="shared" si="60"/>
        <v>4.4999999999999991</v>
      </c>
      <c r="G481" s="4">
        <f t="shared" si="59"/>
        <v>210650.67435248292</v>
      </c>
      <c r="H481" s="42">
        <f t="shared" si="61"/>
        <v>7.9122910021346895</v>
      </c>
      <c r="I481" s="10">
        <f t="shared" si="62"/>
        <v>1.2671067623976919</v>
      </c>
      <c r="J481" s="4">
        <f t="shared" si="63"/>
        <v>679.13129638779765</v>
      </c>
      <c r="K481" s="4">
        <f t="shared" si="58"/>
        <v>152.67553086367468</v>
      </c>
      <c r="L481" s="42">
        <f>Pressure!Q481</f>
        <v>0.40079274359261291</v>
      </c>
      <c r="M481" s="10">
        <f t="shared" si="57"/>
        <v>0.58516454657062988</v>
      </c>
      <c r="N481" s="10">
        <f t="shared" si="64"/>
        <v>2.5992852259916033</v>
      </c>
    </row>
    <row r="482" spans="3:14">
      <c r="C482" s="4">
        <f>Pressure!AB482*1000000</f>
        <v>4971086.6627958994</v>
      </c>
      <c r="D482" s="78">
        <f>Pressure!I482</f>
        <v>1.0782541057508477E-4</v>
      </c>
      <c r="E482" s="40">
        <f>Pressure!H482</f>
        <v>107.82541057508477</v>
      </c>
      <c r="F482" s="10">
        <f t="shared" si="60"/>
        <v>4.4999999999999991</v>
      </c>
      <c r="G482" s="4">
        <f t="shared" si="59"/>
        <v>210666.15701253407</v>
      </c>
      <c r="H482" s="42">
        <f t="shared" si="61"/>
        <v>7.9127454201334277</v>
      </c>
      <c r="I482" s="10">
        <f t="shared" si="62"/>
        <v>1.2671134823358685</v>
      </c>
      <c r="J482" s="4">
        <f t="shared" si="63"/>
        <v>679.18481395813103</v>
      </c>
      <c r="K482" s="4">
        <f t="shared" si="58"/>
        <v>152.68756215056226</v>
      </c>
      <c r="L482" s="42">
        <f>Pressure!Q482</f>
        <v>0.40165439440767592</v>
      </c>
      <c r="M482" s="10">
        <f t="shared" si="57"/>
        <v>0.58519709179639257</v>
      </c>
      <c r="N482" s="10">
        <f t="shared" si="64"/>
        <v>2.5992852259916033</v>
      </c>
    </row>
    <row r="483" spans="3:14">
      <c r="C483" s="4">
        <f>Pressure!AB483*1000000</f>
        <v>4971446.0573784094</v>
      </c>
      <c r="D483" s="78">
        <f>Pressure!I483</f>
        <v>1.0782541057508477E-4</v>
      </c>
      <c r="E483" s="40">
        <f>Pressure!H483</f>
        <v>107.82541057508477</v>
      </c>
      <c r="F483" s="10">
        <f t="shared" si="60"/>
        <v>4.4999999999999991</v>
      </c>
      <c r="G483" s="4">
        <f t="shared" si="59"/>
        <v>210681.38754072326</v>
      </c>
      <c r="H483" s="42">
        <f t="shared" si="61"/>
        <v>7.9131924322573397</v>
      </c>
      <c r="I483" s="10">
        <f t="shared" si="62"/>
        <v>1.2671200918775845</v>
      </c>
      <c r="J483" s="4">
        <f t="shared" si="63"/>
        <v>679.23746000608946</v>
      </c>
      <c r="K483" s="4">
        <f t="shared" si="58"/>
        <v>152.69939751047377</v>
      </c>
      <c r="L483" s="42">
        <f>Pressure!Q483</f>
        <v>0.40251602502123696</v>
      </c>
      <c r="M483" s="10">
        <f t="shared" si="57"/>
        <v>0.58522910869538547</v>
      </c>
      <c r="N483" s="10">
        <f t="shared" si="64"/>
        <v>2.5992852259916033</v>
      </c>
    </row>
    <row r="484" spans="3:14">
      <c r="C484" s="4">
        <f>Pressure!AB484*1000000</f>
        <v>4971799.5019841129</v>
      </c>
      <c r="D484" s="78">
        <f>Pressure!I484</f>
        <v>1.0782541057508477E-4</v>
      </c>
      <c r="E484" s="40">
        <f>Pressure!H484</f>
        <v>107.82541057508477</v>
      </c>
      <c r="F484" s="10">
        <f t="shared" si="60"/>
        <v>4.4999999999999991</v>
      </c>
      <c r="G484" s="4">
        <f t="shared" si="59"/>
        <v>210696.36591906406</v>
      </c>
      <c r="H484" s="42">
        <f t="shared" si="61"/>
        <v>7.913632038263402</v>
      </c>
      <c r="I484" s="10">
        <f t="shared" si="62"/>
        <v>1.2671265910627043</v>
      </c>
      <c r="J484" s="4">
        <f t="shared" si="63"/>
        <v>679.28923446950114</v>
      </c>
      <c r="K484" s="4">
        <f t="shared" si="58"/>
        <v>152.7110369294324</v>
      </c>
      <c r="L484" s="42">
        <f>Pressure!Q484</f>
        <v>0.40337763576418389</v>
      </c>
      <c r="M484" s="10">
        <f t="shared" si="57"/>
        <v>0.58526059727018132</v>
      </c>
      <c r="N484" s="10">
        <f t="shared" si="64"/>
        <v>2.5992852259916033</v>
      </c>
    </row>
    <row r="485" spans="3:14">
      <c r="C485" s="4">
        <f>Pressure!AB485*1000000</f>
        <v>4972146.9961946663</v>
      </c>
      <c r="D485" s="78">
        <f>Pressure!I485</f>
        <v>1.0782541057508477E-4</v>
      </c>
      <c r="E485" s="40">
        <f>Pressure!H485</f>
        <v>107.82541057508477</v>
      </c>
      <c r="F485" s="10">
        <f t="shared" si="60"/>
        <v>4.4999999999999991</v>
      </c>
      <c r="G485" s="4">
        <f t="shared" si="59"/>
        <v>210711.09212982786</v>
      </c>
      <c r="H485" s="42">
        <f t="shared" si="61"/>
        <v>7.9140642379114299</v>
      </c>
      <c r="I485" s="10">
        <f t="shared" si="62"/>
        <v>1.2671329799304034</v>
      </c>
      <c r="J485" s="4">
        <f t="shared" si="63"/>
        <v>679.34013728708487</v>
      </c>
      <c r="K485" s="4">
        <f t="shared" si="58"/>
        <v>152.72248039366144</v>
      </c>
      <c r="L485" s="42">
        <f>Pressure!Q485</f>
        <v>0.40423922696733361</v>
      </c>
      <c r="M485" s="10">
        <f t="shared" si="57"/>
        <v>0.58529155752314854</v>
      </c>
      <c r="N485" s="10">
        <f t="shared" si="64"/>
        <v>2.5992852259916033</v>
      </c>
    </row>
    <row r="486" spans="3:14">
      <c r="C486" s="4">
        <f>Pressure!AB486*1000000</f>
        <v>4972488.5395978885</v>
      </c>
      <c r="D486" s="78">
        <f>Pressure!I486</f>
        <v>1.0782541057508477E-4</v>
      </c>
      <c r="E486" s="40">
        <f>Pressure!H486</f>
        <v>107.82541057508477</v>
      </c>
      <c r="F486" s="10">
        <f t="shared" si="60"/>
        <v>4.4999999999999991</v>
      </c>
      <c r="G486" s="4">
        <f t="shared" si="59"/>
        <v>210725.56615554707</v>
      </c>
      <c r="H486" s="42">
        <f t="shared" si="61"/>
        <v>7.9144890309641589</v>
      </c>
      <c r="I486" s="10">
        <f t="shared" si="62"/>
        <v>1.2671392585191692</v>
      </c>
      <c r="J486" s="4">
        <f t="shared" si="63"/>
        <v>679.39016839846227</v>
      </c>
      <c r="K486" s="4">
        <f t="shared" si="58"/>
        <v>152.7337278895873</v>
      </c>
      <c r="L486" s="42">
        <f>Pressure!Q486</f>
        <v>0.40510079896143325</v>
      </c>
      <c r="M486" s="10">
        <f t="shared" si="57"/>
        <v>0.58532198945655611</v>
      </c>
      <c r="N486" s="10">
        <f t="shared" si="64"/>
        <v>2.5992852259916033</v>
      </c>
    </row>
    <row r="487" spans="3:14">
      <c r="C487" s="4">
        <f>Pressure!AB487*1000000</f>
        <v>4972824.1317876279</v>
      </c>
      <c r="D487" s="78">
        <f>Pressure!I487</f>
        <v>1.0782541057508477E-4</v>
      </c>
      <c r="E487" s="40">
        <f>Pressure!H487</f>
        <v>107.82541057508477</v>
      </c>
      <c r="F487" s="10">
        <f t="shared" si="60"/>
        <v>4.4999999999999991</v>
      </c>
      <c r="G487" s="4">
        <f t="shared" si="59"/>
        <v>210739.78797900974</v>
      </c>
      <c r="H487" s="42">
        <f t="shared" si="61"/>
        <v>7.9149064171871037</v>
      </c>
      <c r="I487" s="10">
        <f t="shared" si="62"/>
        <v>1.2671454268667994</v>
      </c>
      <c r="J487" s="4">
        <f t="shared" si="63"/>
        <v>679.4393277441377</v>
      </c>
      <c r="K487" s="4">
        <f t="shared" si="58"/>
        <v>152.74477940383474</v>
      </c>
      <c r="L487" s="42">
        <f>Pressure!Q487</f>
        <v>0.40596235207716158</v>
      </c>
      <c r="M487" s="10">
        <f t="shared" si="57"/>
        <v>0.58535189307260738</v>
      </c>
      <c r="N487" s="10">
        <f t="shared" si="64"/>
        <v>2.5992852259916033</v>
      </c>
    </row>
    <row r="488" spans="3:14">
      <c r="C488" s="4">
        <f>Pressure!AB488*1000000</f>
        <v>4973153.7723636003</v>
      </c>
      <c r="D488" s="78">
        <f>Pressure!I488</f>
        <v>1.0782541057508477E-4</v>
      </c>
      <c r="E488" s="40">
        <f>Pressure!H488</f>
        <v>107.82541057508477</v>
      </c>
      <c r="F488" s="10">
        <f t="shared" si="60"/>
        <v>4.4999999999999991</v>
      </c>
      <c r="G488" s="4">
        <f t="shared" si="59"/>
        <v>210753.75758325245</v>
      </c>
      <c r="H488" s="42">
        <f t="shared" si="61"/>
        <v>7.9153163963483504</v>
      </c>
      <c r="I488" s="10">
        <f t="shared" si="62"/>
        <v>1.2671514850104</v>
      </c>
      <c r="J488" s="4">
        <f t="shared" si="63"/>
        <v>679.48761526547582</v>
      </c>
      <c r="K488" s="4">
        <f t="shared" si="58"/>
        <v>152.75563492322195</v>
      </c>
      <c r="L488" s="42">
        <f>Pressure!Q488</f>
        <v>0.40682388664513003</v>
      </c>
      <c r="M488" s="10">
        <f t="shared" si="57"/>
        <v>0.58538126837323501</v>
      </c>
      <c r="N488" s="10">
        <f t="shared" si="64"/>
        <v>2.5992852259916033</v>
      </c>
    </row>
    <row r="489" spans="3:14">
      <c r="C489" s="4">
        <f>Pressure!AB489*1000000</f>
        <v>4973477.4609318133</v>
      </c>
      <c r="D489" s="78">
        <f>Pressure!I489</f>
        <v>1.0782541057508477E-4</v>
      </c>
      <c r="E489" s="40">
        <f>Pressure!H489</f>
        <v>107.82541057508477</v>
      </c>
      <c r="F489" s="10">
        <f t="shared" si="60"/>
        <v>4.4999999999999991</v>
      </c>
      <c r="G489" s="4">
        <f t="shared" si="59"/>
        <v>210767.47495157851</v>
      </c>
      <c r="H489" s="42">
        <f t="shared" si="61"/>
        <v>7.9157189682190756</v>
      </c>
      <c r="I489" s="10">
        <f t="shared" si="62"/>
        <v>1.2671574329863931</v>
      </c>
      <c r="J489" s="4">
        <f t="shared" si="63"/>
        <v>679.53503090476204</v>
      </c>
      <c r="K489" s="4">
        <f t="shared" si="58"/>
        <v>152.76629443477407</v>
      </c>
      <c r="L489" s="42">
        <f>Pressure!Q489</f>
        <v>0.40768540299588407</v>
      </c>
      <c r="M489" s="10">
        <f t="shared" si="57"/>
        <v>0.58541011536034349</v>
      </c>
      <c r="N489" s="10">
        <f t="shared" si="64"/>
        <v>2.5992852259916033</v>
      </c>
    </row>
    <row r="490" spans="3:14">
      <c r="C490" s="4">
        <f>Pressure!AB490*1000000</f>
        <v>4973795.1971038943</v>
      </c>
      <c r="D490" s="78">
        <f>Pressure!I490</f>
        <v>1.0782541057508477E-4</v>
      </c>
      <c r="E490" s="40">
        <f>Pressure!H490</f>
        <v>107.82541057508477</v>
      </c>
      <c r="F490" s="10">
        <f t="shared" si="60"/>
        <v>4.4999999999999991</v>
      </c>
      <c r="G490" s="4">
        <f t="shared" si="59"/>
        <v>210780.94006752933</v>
      </c>
      <c r="H490" s="42">
        <f t="shared" si="61"/>
        <v>7.9161141325727193</v>
      </c>
      <c r="I490" s="10">
        <f t="shared" si="62"/>
        <v>1.2671632708305058</v>
      </c>
      <c r="J490" s="4">
        <f t="shared" si="63"/>
        <v>679.58157460510586</v>
      </c>
      <c r="K490" s="4">
        <f t="shared" si="58"/>
        <v>152.77675792570159</v>
      </c>
      <c r="L490" s="42">
        <f>Pressure!Q490</f>
        <v>0.40854690145990452</v>
      </c>
      <c r="M490" s="10">
        <f t="shared" si="57"/>
        <v>0.58543843403571905</v>
      </c>
      <c r="N490" s="10">
        <f t="shared" si="64"/>
        <v>2.5992852259916033</v>
      </c>
    </row>
    <row r="491" spans="3:14">
      <c r="C491" s="4">
        <f>Pressure!AB491*1000000</f>
        <v>4974106.9804979097</v>
      </c>
      <c r="D491" s="78">
        <f>Pressure!I491</f>
        <v>1.0782541057508477E-4</v>
      </c>
      <c r="E491" s="40">
        <f>Pressure!H491</f>
        <v>107.82541057508477</v>
      </c>
      <c r="F491" s="10">
        <f t="shared" si="60"/>
        <v>4.4999999999999991</v>
      </c>
      <c r="G491" s="4">
        <f t="shared" si="59"/>
        <v>210794.15291491925</v>
      </c>
      <c r="H491" s="42">
        <f t="shared" si="61"/>
        <v>7.9165018891859971</v>
      </c>
      <c r="I491" s="10">
        <f t="shared" si="62"/>
        <v>1.2671689985777852</v>
      </c>
      <c r="J491" s="4">
        <f t="shared" si="63"/>
        <v>679.62724631055949</v>
      </c>
      <c r="K491" s="4">
        <f t="shared" si="58"/>
        <v>152.78702538342688</v>
      </c>
      <c r="L491" s="42">
        <f>Pressure!Q491</f>
        <v>0.40940838236760857</v>
      </c>
      <c r="M491" s="10">
        <f t="shared" si="57"/>
        <v>0.58546622440088858</v>
      </c>
      <c r="N491" s="10">
        <f t="shared" si="64"/>
        <v>2.5992852259916033</v>
      </c>
    </row>
    <row r="492" spans="3:14">
      <c r="C492" s="4">
        <f>Pressure!AB492*1000000</f>
        <v>4974412.8107375689</v>
      </c>
      <c r="D492" s="78">
        <f>Pressure!I492</f>
        <v>1.0782541057508477E-4</v>
      </c>
      <c r="E492" s="40">
        <f>Pressure!H492</f>
        <v>107.82541057508477</v>
      </c>
      <c r="F492" s="10">
        <f t="shared" si="60"/>
        <v>4.4999999999999991</v>
      </c>
      <c r="G492" s="4">
        <f t="shared" si="59"/>
        <v>210807.11347780167</v>
      </c>
      <c r="H492" s="42">
        <f t="shared" si="61"/>
        <v>7.9168822378379193</v>
      </c>
      <c r="I492" s="10">
        <f t="shared" si="62"/>
        <v>1.2671746162625841</v>
      </c>
      <c r="J492" s="4">
        <f t="shared" si="63"/>
        <v>679.67204596600163</v>
      </c>
      <c r="K492" s="4">
        <f t="shared" si="58"/>
        <v>152.79709679555813</v>
      </c>
      <c r="L492" s="42">
        <f>Pressure!Q492</f>
        <v>0.41026984604935129</v>
      </c>
      <c r="M492" s="10">
        <f t="shared" si="57"/>
        <v>0.58549348645742316</v>
      </c>
      <c r="N492" s="10">
        <f t="shared" si="64"/>
        <v>2.5992852259916033</v>
      </c>
    </row>
    <row r="493" spans="3:14">
      <c r="C493" s="4">
        <f>Pressure!AB493*1000000</f>
        <v>4974712.6874529887</v>
      </c>
      <c r="D493" s="78">
        <f>Pressure!I493</f>
        <v>1.0782541057508477E-4</v>
      </c>
      <c r="E493" s="40">
        <f>Pressure!H493</f>
        <v>107.82541057508477</v>
      </c>
      <c r="F493" s="10">
        <f t="shared" si="60"/>
        <v>4.4999999999999991</v>
      </c>
      <c r="G493" s="4">
        <f t="shared" si="59"/>
        <v>210819.82174050165</v>
      </c>
      <c r="H493" s="42">
        <f t="shared" si="61"/>
        <v>7.9172551783107474</v>
      </c>
      <c r="I493" s="10">
        <f t="shared" si="62"/>
        <v>1.2671801239185765</v>
      </c>
      <c r="J493" s="4">
        <f t="shared" si="63"/>
        <v>679.71597351725018</v>
      </c>
      <c r="K493" s="4">
        <f t="shared" si="58"/>
        <v>152.80697214991463</v>
      </c>
      <c r="L493" s="42">
        <f>Pressure!Q493</f>
        <v>0.41113129283542671</v>
      </c>
      <c r="M493" s="10">
        <f t="shared" si="57"/>
        <v>0.58552022020663541</v>
      </c>
      <c r="N493" s="10">
        <f t="shared" si="64"/>
        <v>2.5992852259916033</v>
      </c>
    </row>
    <row r="494" spans="3:14">
      <c r="C494" s="4">
        <f>Pressure!AB494*1000000</f>
        <v>4975006.6102799354</v>
      </c>
      <c r="D494" s="78">
        <f>Pressure!I494</f>
        <v>1.0782541057508477E-4</v>
      </c>
      <c r="E494" s="40">
        <f>Pressure!H494</f>
        <v>107.82541057508477</v>
      </c>
      <c r="F494" s="10">
        <f t="shared" si="60"/>
        <v>4.4999999999999991</v>
      </c>
      <c r="G494" s="4">
        <f t="shared" si="59"/>
        <v>210832.2776875835</v>
      </c>
      <c r="H494" s="42">
        <f t="shared" si="61"/>
        <v>7.9176207103890226</v>
      </c>
      <c r="I494" s="10">
        <f t="shared" si="62"/>
        <v>1.2671855215787429</v>
      </c>
      <c r="J494" s="4">
        <f t="shared" si="63"/>
        <v>679.75902891094995</v>
      </c>
      <c r="K494" s="4">
        <f t="shared" si="58"/>
        <v>152.81665143450158</v>
      </c>
      <c r="L494" s="42">
        <f>Pressure!Q494</f>
        <v>0.41199272305606904</v>
      </c>
      <c r="M494" s="10">
        <f t="shared" si="57"/>
        <v>0.58554642564973114</v>
      </c>
      <c r="N494" s="10">
        <f t="shared" si="64"/>
        <v>2.5992852259916033</v>
      </c>
    </row>
    <row r="495" spans="3:14">
      <c r="C495" s="4">
        <f>Pressure!AB495*1000000</f>
        <v>4975294.5788604412</v>
      </c>
      <c r="D495" s="78">
        <f>Pressure!I495</f>
        <v>1.0782541057508477E-4</v>
      </c>
      <c r="E495" s="40">
        <f>Pressure!H495</f>
        <v>107.82541057508477</v>
      </c>
      <c r="F495" s="10">
        <f t="shared" si="60"/>
        <v>4.4999999999999991</v>
      </c>
      <c r="G495" s="4">
        <f t="shared" si="59"/>
        <v>210844.4813038772</v>
      </c>
      <c r="H495" s="42">
        <f t="shared" si="61"/>
        <v>7.9179788338603734</v>
      </c>
      <c r="I495" s="10">
        <f t="shared" si="62"/>
        <v>1.2671908092753832</v>
      </c>
      <c r="J495" s="4">
        <f t="shared" si="63"/>
        <v>679.80121209466392</v>
      </c>
      <c r="K495" s="4">
        <f t="shared" si="58"/>
        <v>152.82613463753069</v>
      </c>
      <c r="L495" s="42">
        <f>Pressure!Q495</f>
        <v>0.41285413704145402</v>
      </c>
      <c r="M495" s="10">
        <f t="shared" si="57"/>
        <v>0.58557210278780047</v>
      </c>
      <c r="N495" s="10">
        <f t="shared" si="64"/>
        <v>2.5992852259916033</v>
      </c>
    </row>
    <row r="496" spans="3:14">
      <c r="C496" s="4">
        <f>Pressure!AB496*1000000</f>
        <v>4975576.5928424653</v>
      </c>
      <c r="D496" s="78">
        <f>Pressure!I496</f>
        <v>1.0782541057508477E-4</v>
      </c>
      <c r="E496" s="40">
        <f>Pressure!H496</f>
        <v>107.82541057508477</v>
      </c>
      <c r="F496" s="10">
        <f t="shared" si="60"/>
        <v>4.4999999999999991</v>
      </c>
      <c r="G496" s="4">
        <f t="shared" si="59"/>
        <v>210856.43257446386</v>
      </c>
      <c r="H496" s="42">
        <f t="shared" si="61"/>
        <v>7.9183295485150653</v>
      </c>
      <c r="I496" s="10">
        <f t="shared" si="62"/>
        <v>1.2671959870401108</v>
      </c>
      <c r="J496" s="4">
        <f t="shared" si="63"/>
        <v>679.84252301682352</v>
      </c>
      <c r="K496" s="4">
        <f t="shared" si="58"/>
        <v>152.83542174740873</v>
      </c>
      <c r="L496" s="42">
        <f>Pressure!Q496</f>
        <v>0.41371553512170006</v>
      </c>
      <c r="M496" s="10">
        <f t="shared" si="57"/>
        <v>0.58559725162179888</v>
      </c>
      <c r="N496" s="10">
        <f t="shared" si="64"/>
        <v>2.5992852259916033</v>
      </c>
    </row>
    <row r="497" spans="3:14">
      <c r="C497" s="114">
        <f>Pressure!AB497*1000000</f>
        <v>4975852.6518799933</v>
      </c>
      <c r="D497" s="79">
        <f>Pressure!I497</f>
        <v>1.0782541057508477E-4</v>
      </c>
      <c r="E497" s="111">
        <f>Pressure!H497</f>
        <v>107.82541057508477</v>
      </c>
      <c r="F497" s="10">
        <f t="shared" si="60"/>
        <v>4.4999999999999991</v>
      </c>
      <c r="G497" s="4">
        <f t="shared" si="59"/>
        <v>210868.13148467999</v>
      </c>
      <c r="H497" s="58">
        <f t="shared" si="61"/>
        <v>7.9186728541461289</v>
      </c>
      <c r="I497" s="10">
        <f t="shared" si="62"/>
        <v>1.2672010549038539</v>
      </c>
      <c r="J497" s="4">
        <f t="shared" si="63"/>
        <v>679.88296162674237</v>
      </c>
      <c r="K497" s="4">
        <f t="shared" si="58"/>
        <v>152.84451275274097</v>
      </c>
      <c r="L497" s="42">
        <f>Pressure!Q497</f>
        <v>0.4145769176268696</v>
      </c>
      <c r="M497" s="10">
        <f t="shared" si="57"/>
        <v>0.58562187215257011</v>
      </c>
      <c r="N497" s="10">
        <f t="shared" si="64"/>
        <v>2.5992852259916033</v>
      </c>
    </row>
    <row r="498" spans="3:14">
      <c r="C498" s="4">
        <f>Pressure!AB498*1000000</f>
        <v>4976122.7556329388</v>
      </c>
      <c r="D498" s="78">
        <f>Pressure!I498</f>
        <v>1.0782541057508477E-4</v>
      </c>
      <c r="E498" s="40">
        <f>Pressure!H498</f>
        <v>107.82541057508477</v>
      </c>
      <c r="F498" s="10">
        <f t="shared" si="60"/>
        <v>4.4999999999999991</v>
      </c>
      <c r="G498" s="4">
        <f t="shared" si="59"/>
        <v>210879.57802011329</v>
      </c>
      <c r="H498" s="42">
        <f t="shared" si="61"/>
        <v>7.9190087505492501</v>
      </c>
      <c r="I498" s="10">
        <f t="shared" si="62"/>
        <v>1.2672060128968554</v>
      </c>
      <c r="J498" s="4">
        <f t="shared" si="63"/>
        <v>679.92252787460279</v>
      </c>
      <c r="K498" s="4">
        <f t="shared" si="58"/>
        <v>152.85340764232785</v>
      </c>
      <c r="L498" s="42">
        <f>Pressure!Q498</f>
        <v>0.41543828488697021</v>
      </c>
      <c r="M498" s="10">
        <f t="shared" si="57"/>
        <v>0.58564596438077088</v>
      </c>
      <c r="N498" s="10">
        <f t="shared" si="64"/>
        <v>2.5992852259916033</v>
      </c>
    </row>
    <row r="499" spans="3:14">
      <c r="C499" s="4">
        <f>Pressure!AB499*1000000</f>
        <v>4976386.9037673594</v>
      </c>
      <c r="D499" s="78">
        <f>Pressure!I499</f>
        <v>1.0782541057508477E-4</v>
      </c>
      <c r="E499" s="40">
        <f>Pressure!H499</f>
        <v>107.82541057508477</v>
      </c>
      <c r="F499" s="10">
        <f t="shared" si="60"/>
        <v>4.4999999999999991</v>
      </c>
      <c r="G499" s="4">
        <f t="shared" si="59"/>
        <v>210890.77216661186</v>
      </c>
      <c r="H499" s="42">
        <f t="shared" si="61"/>
        <v>7.9193372375230258</v>
      </c>
      <c r="I499" s="10">
        <f t="shared" si="62"/>
        <v>1.267210861048677</v>
      </c>
      <c r="J499" s="4">
        <f t="shared" si="63"/>
        <v>679.9612217114875</v>
      </c>
      <c r="K499" s="4">
        <f t="shared" si="58"/>
        <v>152.86210640517231</v>
      </c>
      <c r="L499" s="42">
        <f>Pressure!Q499</f>
        <v>0.4162996372319559</v>
      </c>
      <c r="M499" s="10">
        <f t="shared" si="57"/>
        <v>0.58566952830695485</v>
      </c>
      <c r="N499" s="10">
        <f t="shared" si="64"/>
        <v>2.5992852259916033</v>
      </c>
    </row>
    <row r="500" spans="3:14">
      <c r="C500" s="4">
        <f>Pressure!AB500*1000000</f>
        <v>4976645.0959553253</v>
      </c>
      <c r="D500" s="78">
        <f>Pressure!I500</f>
        <v>1.0782541057508477E-4</v>
      </c>
      <c r="E500" s="40">
        <f>Pressure!H500</f>
        <v>107.82541057508477</v>
      </c>
      <c r="F500" s="10">
        <f t="shared" si="60"/>
        <v>4.4999999999999991</v>
      </c>
      <c r="G500" s="4">
        <f t="shared" si="59"/>
        <v>210901.71391027857</v>
      </c>
      <c r="H500" s="42">
        <f t="shared" si="61"/>
        <v>7.9196583148688173</v>
      </c>
      <c r="I500" s="10">
        <f t="shared" si="62"/>
        <v>1.2672155993881962</v>
      </c>
      <c r="J500" s="4">
        <f t="shared" si="63"/>
        <v>679.99904308935925</v>
      </c>
      <c r="K500" s="4">
        <f t="shared" si="58"/>
        <v>152.87060903047509</v>
      </c>
      <c r="L500" s="42">
        <f>Pressure!Q500</f>
        <v>0.41716097499172838</v>
      </c>
      <c r="M500" s="10">
        <f t="shared" si="57"/>
        <v>0.5856925639315782</v>
      </c>
      <c r="N500" s="10">
        <f t="shared" si="64"/>
        <v>2.5992852259916033</v>
      </c>
    </row>
    <row r="501" spans="3:14">
      <c r="C501" s="4">
        <f>Pressure!AB501*1000000</f>
        <v>4976897.3318747822</v>
      </c>
      <c r="D501" s="78">
        <f>Pressure!I501</f>
        <v>1.0782541057508477E-4</v>
      </c>
      <c r="E501" s="40">
        <f>Pressure!H501</f>
        <v>107.82541057508477</v>
      </c>
      <c r="F501" s="10">
        <f t="shared" si="60"/>
        <v>4.4999999999999991</v>
      </c>
      <c r="G501" s="4">
        <f t="shared" si="59"/>
        <v>210912.40323746536</v>
      </c>
      <c r="H501" s="42">
        <f t="shared" si="61"/>
        <v>7.919971982390555</v>
      </c>
      <c r="I501" s="10">
        <f t="shared" si="62"/>
        <v>1.267220227943606</v>
      </c>
      <c r="J501" s="4">
        <f t="shared" si="63"/>
        <v>680.03599196104176</v>
      </c>
      <c r="K501" s="4">
        <f t="shared" si="58"/>
        <v>152.87891550763044</v>
      </c>
      <c r="L501" s="42">
        <f>Pressure!Q501</f>
        <v>0.41802229849613826</v>
      </c>
      <c r="M501" s="10">
        <f t="shared" si="57"/>
        <v>0.58571507125490729</v>
      </c>
      <c r="N501" s="10">
        <f t="shared" si="64"/>
        <v>2.5992852259916033</v>
      </c>
    </row>
    <row r="502" spans="3:14">
      <c r="C502" s="4">
        <f>Pressure!AB502*1000000</f>
        <v>4977143.6112098498</v>
      </c>
      <c r="D502" s="78">
        <f>Pressure!I502</f>
        <v>1.0782541057508477E-4</v>
      </c>
      <c r="E502" s="40">
        <f>Pressure!H502</f>
        <v>107.82541057508477</v>
      </c>
      <c r="F502" s="10">
        <f t="shared" si="60"/>
        <v>4.4999999999999991</v>
      </c>
      <c r="G502" s="4">
        <f t="shared" si="59"/>
        <v>210922.84013478574</v>
      </c>
      <c r="H502" s="42">
        <f t="shared" si="61"/>
        <v>7.9202782398951284</v>
      </c>
      <c r="I502" s="10">
        <f t="shared" si="62"/>
        <v>1.2672247467424189</v>
      </c>
      <c r="J502" s="4">
        <f t="shared" si="63"/>
        <v>680.07206828026335</v>
      </c>
      <c r="K502" s="4">
        <f t="shared" si="58"/>
        <v>152.88702582623608</v>
      </c>
      <c r="L502" s="42">
        <f>Pressure!Q502</f>
        <v>0.41888360807498626</v>
      </c>
      <c r="M502" s="10">
        <f t="shared" si="57"/>
        <v>0.58573705027710565</v>
      </c>
      <c r="N502" s="10">
        <f t="shared" si="64"/>
        <v>2.5992852259916033</v>
      </c>
    </row>
    <row r="503" spans="3:14">
      <c r="C503" s="4">
        <f>Pressure!AB503*1000000</f>
        <v>4977383.93365057</v>
      </c>
      <c r="D503" s="78">
        <f>Pressure!I503</f>
        <v>1.0782541057508477E-4</v>
      </c>
      <c r="E503" s="40">
        <f>Pressure!H503</f>
        <v>107.82541057508477</v>
      </c>
      <c r="F503" s="10">
        <f t="shared" si="60"/>
        <v>4.4999999999999991</v>
      </c>
      <c r="G503" s="4">
        <f t="shared" si="59"/>
        <v>210933.02458910423</v>
      </c>
      <c r="H503" s="42">
        <f t="shared" si="61"/>
        <v>7.9205770871920809</v>
      </c>
      <c r="I503" s="10">
        <f t="shared" si="62"/>
        <v>1.2672291558114643</v>
      </c>
      <c r="J503" s="4">
        <f t="shared" si="63"/>
        <v>680.10727200161966</v>
      </c>
      <c r="K503" s="4">
        <f t="shared" si="58"/>
        <v>152.89493997608463</v>
      </c>
      <c r="L503" s="42">
        <f>Pressure!Q503</f>
        <v>0.41974490405802456</v>
      </c>
      <c r="M503" s="10">
        <f t="shared" si="57"/>
        <v>0.58575850099823645</v>
      </c>
      <c r="N503" s="10">
        <f t="shared" si="64"/>
        <v>2.5992852259916033</v>
      </c>
    </row>
    <row r="504" spans="3:14">
      <c r="C504" s="4">
        <f>Pressure!AB504*1000000</f>
        <v>4977618.2988927839</v>
      </c>
      <c r="D504" s="78">
        <f>Pressure!I504</f>
        <v>1.0782541057508477E-4</v>
      </c>
      <c r="E504" s="40">
        <f>Pressure!H504</f>
        <v>107.82541057508477</v>
      </c>
      <c r="F504" s="10">
        <f t="shared" si="60"/>
        <v>4.4999999999999991</v>
      </c>
      <c r="G504" s="4">
        <f t="shared" si="59"/>
        <v>210942.95658753105</v>
      </c>
      <c r="H504" s="42">
        <f t="shared" si="61"/>
        <v>7.920868524093426</v>
      </c>
      <c r="I504" s="10">
        <f t="shared" si="62"/>
        <v>1.2672334551768858</v>
      </c>
      <c r="J504" s="4">
        <f t="shared" si="63"/>
        <v>680.14160308055602</v>
      </c>
      <c r="K504" s="4">
        <f t="shared" si="58"/>
        <v>152.90265794715975</v>
      </c>
      <c r="L504" s="42">
        <f>Pressure!Q504</f>
        <v>0.42060618677495787</v>
      </c>
      <c r="M504" s="10">
        <f t="shared" si="57"/>
        <v>0.58577942341812694</v>
      </c>
      <c r="N504" s="10">
        <f t="shared" si="64"/>
        <v>2.5992852259916033</v>
      </c>
    </row>
    <row r="505" spans="3:14">
      <c r="C505" s="4">
        <f>Pressure!AB505*1000000</f>
        <v>4977846.7066388652</v>
      </c>
      <c r="D505" s="78">
        <f>Pressure!I505</f>
        <v>1.0782541057508477E-4</v>
      </c>
      <c r="E505" s="40">
        <f>Pressure!H505</f>
        <v>107.82541057508477</v>
      </c>
      <c r="F505" s="10">
        <f t="shared" si="60"/>
        <v>4.4999999999999991</v>
      </c>
      <c r="G505" s="4">
        <f t="shared" si="59"/>
        <v>210952.63611745334</v>
      </c>
      <c r="H505" s="42">
        <f t="shared" si="61"/>
        <v>7.9211525504145941</v>
      </c>
      <c r="I505" s="10">
        <f t="shared" si="62"/>
        <v>1.2672376448641547</v>
      </c>
      <c r="J505" s="4">
        <f t="shared" si="63"/>
        <v>680.17506147347422</v>
      </c>
      <c r="K505" s="4">
        <f t="shared" si="58"/>
        <v>152.91017972966014</v>
      </c>
      <c r="L505" s="42">
        <f>Pressure!Q505</f>
        <v>0.42146745655544482</v>
      </c>
      <c r="M505" s="10">
        <f t="shared" si="57"/>
        <v>0.58579981753659527</v>
      </c>
      <c r="N505" s="10">
        <f t="shared" si="64"/>
        <v>2.5992852259916033</v>
      </c>
    </row>
    <row r="506" spans="3:14">
      <c r="C506" s="4">
        <f>Pressure!AB506*1000000</f>
        <v>4978069.1565966727</v>
      </c>
      <c r="D506" s="78">
        <f>Pressure!I506</f>
        <v>1.0782541057508477E-4</v>
      </c>
      <c r="E506" s="40">
        <f>Pressure!H506</f>
        <v>107.82541057508477</v>
      </c>
      <c r="F506" s="10">
        <f t="shared" si="60"/>
        <v>4.4999999999999991</v>
      </c>
      <c r="G506" s="4">
        <f t="shared" si="59"/>
        <v>210962.06316649064</v>
      </c>
      <c r="H506" s="42">
        <f t="shared" si="61"/>
        <v>7.9214291659731142</v>
      </c>
      <c r="I506" s="10">
        <f t="shared" si="62"/>
        <v>1.2672417248980523</v>
      </c>
      <c r="J506" s="4">
        <f t="shared" si="63"/>
        <v>680.2076471375799</v>
      </c>
      <c r="K506" s="4">
        <f t="shared" si="58"/>
        <v>152.91750531396517</v>
      </c>
      <c r="L506" s="42">
        <f>Pressure!Q506</f>
        <v>0.42232871372909914</v>
      </c>
      <c r="M506" s="10">
        <f t="shared" ref="M506:M526" si="65">(J506+J505)/2*(L506-L505)</f>
        <v>0.58581968335328061</v>
      </c>
      <c r="N506" s="10">
        <f t="shared" si="64"/>
        <v>2.5992852259916033</v>
      </c>
    </row>
    <row r="507" spans="3:14">
      <c r="C507" s="4">
        <f>Pressure!AB507*1000000</f>
        <v>4978285.648480311</v>
      </c>
      <c r="D507" s="78">
        <f>Pressure!I507</f>
        <v>1.0782541057508477E-4</v>
      </c>
      <c r="E507" s="40">
        <f>Pressure!H507</f>
        <v>107.82541057508477</v>
      </c>
      <c r="F507" s="10">
        <f t="shared" si="60"/>
        <v>4.4999999999999991</v>
      </c>
      <c r="G507" s="4">
        <f t="shared" si="59"/>
        <v>210971.23772252724</v>
      </c>
      <c r="H507" s="42">
        <f t="shared" si="61"/>
        <v>7.921698370589545</v>
      </c>
      <c r="I507" s="10">
        <f t="shared" si="62"/>
        <v>1.2672456953026832</v>
      </c>
      <c r="J507" s="4">
        <f t="shared" si="63"/>
        <v>680.23936003099379</v>
      </c>
      <c r="K507" s="4">
        <f t="shared" ref="K507:K526" si="66">J507/4.4482</f>
        <v>152.92463469065999</v>
      </c>
      <c r="L507" s="42">
        <f>Pressure!Q507</f>
        <v>0.42318995862549086</v>
      </c>
      <c r="M507" s="10">
        <f t="shared" si="65"/>
        <v>0.58583902086766315</v>
      </c>
      <c r="N507" s="10">
        <f t="shared" si="64"/>
        <v>2.5992852259916033</v>
      </c>
    </row>
    <row r="508" spans="3:14">
      <c r="C508" s="4">
        <f>Pressure!AB508*1000000</f>
        <v>4978496.1820098637</v>
      </c>
      <c r="D508" s="78">
        <f>Pressure!I508</f>
        <v>1.0782541057508477E-4</v>
      </c>
      <c r="E508" s="40">
        <f>Pressure!H508</f>
        <v>107.82541057508477</v>
      </c>
      <c r="F508" s="10">
        <f t="shared" si="60"/>
        <v>4.4999999999999991</v>
      </c>
      <c r="G508" s="4">
        <f t="shared" si="59"/>
        <v>210980.15977370067</v>
      </c>
      <c r="H508" s="42">
        <f t="shared" si="61"/>
        <v>7.9219601640871833</v>
      </c>
      <c r="I508" s="10">
        <f t="shared" si="62"/>
        <v>1.2672495561014712</v>
      </c>
      <c r="J508" s="4">
        <f t="shared" si="63"/>
        <v>680.27020011271202</v>
      </c>
      <c r="K508" s="4">
        <f t="shared" si="66"/>
        <v>152.93156785052651</v>
      </c>
      <c r="L508" s="42">
        <f>Pressure!Q508</f>
        <v>0.42405119157414756</v>
      </c>
      <c r="M508" s="10">
        <f t="shared" si="65"/>
        <v>0.58585783007909564</v>
      </c>
      <c r="N508" s="10">
        <f t="shared" si="64"/>
        <v>2.5992852259916033</v>
      </c>
    </row>
    <row r="509" spans="3:14">
      <c r="C509" s="4">
        <f>Pressure!AB509*1000000</f>
        <v>4978700.7569114063</v>
      </c>
      <c r="D509" s="78">
        <f>Pressure!I509</f>
        <v>1.0782541057508477E-4</v>
      </c>
      <c r="E509" s="40">
        <f>Pressure!H509</f>
        <v>107.82541057508477</v>
      </c>
      <c r="F509" s="10">
        <f t="shared" si="60"/>
        <v>4.4999999999999991</v>
      </c>
      <c r="G509" s="4">
        <f t="shared" si="59"/>
        <v>210988.82930840258</v>
      </c>
      <c r="H509" s="42">
        <f t="shared" si="61"/>
        <v>7.9222145462920421</v>
      </c>
      <c r="I509" s="10">
        <f t="shared" si="62"/>
        <v>1.2672533073171595</v>
      </c>
      <c r="J509" s="4">
        <f t="shared" si="63"/>
        <v>680.30016734260869</v>
      </c>
      <c r="K509" s="4">
        <f t="shared" si="66"/>
        <v>152.93830478454402</v>
      </c>
      <c r="L509" s="42">
        <f>Pressure!Q509</f>
        <v>0.42491241290455561</v>
      </c>
      <c r="M509" s="10">
        <f t="shared" si="65"/>
        <v>0.58587611098682535</v>
      </c>
      <c r="N509" s="10">
        <f t="shared" si="64"/>
        <v>2.5992852259916033</v>
      </c>
    </row>
    <row r="510" spans="3:14">
      <c r="C510" s="4">
        <f>Pressure!AB510*1000000</f>
        <v>4978899.3729170505</v>
      </c>
      <c r="D510" s="78">
        <f>Pressure!I510</f>
        <v>1.0782541057508477E-4</v>
      </c>
      <c r="E510" s="40">
        <f>Pressure!H510</f>
        <v>107.82541057508477</v>
      </c>
      <c r="F510" s="10">
        <f t="shared" si="60"/>
        <v>4.4999999999999991</v>
      </c>
      <c r="G510" s="4">
        <f t="shared" si="59"/>
        <v>210997.24631528024</v>
      </c>
      <c r="H510" s="42">
        <f t="shared" si="61"/>
        <v>7.9224615170329082</v>
      </c>
      <c r="I510" s="10">
        <f t="shared" si="62"/>
        <v>1.2672569489718126</v>
      </c>
      <c r="J510" s="4">
        <f t="shared" si="63"/>
        <v>680.32926168144229</v>
      </c>
      <c r="K510" s="4">
        <f t="shared" si="66"/>
        <v>152.94484548389062</v>
      </c>
      <c r="L510" s="42">
        <f>Pressure!Q510</f>
        <v>0.42577362294616145</v>
      </c>
      <c r="M510" s="10">
        <f t="shared" si="65"/>
        <v>0.58589386358996054</v>
      </c>
      <c r="N510" s="10">
        <f t="shared" si="64"/>
        <v>2.5992852259916033</v>
      </c>
    </row>
    <row r="511" spans="3:14">
      <c r="C511" s="4">
        <f>Pressure!AB511*1000000</f>
        <v>4979092.0297648665</v>
      </c>
      <c r="D511" s="78">
        <f>Pressure!I511</f>
        <v>1.0782541057508477E-4</v>
      </c>
      <c r="E511" s="40">
        <f>Pressure!H511</f>
        <v>107.82541057508477</v>
      </c>
      <c r="F511" s="10">
        <f t="shared" si="60"/>
        <v>4.4999999999999991</v>
      </c>
      <c r="G511" s="4">
        <f t="shared" si="59"/>
        <v>211005.41078323356</v>
      </c>
      <c r="H511" s="42">
        <f t="shared" si="61"/>
        <v>7.922701076141295</v>
      </c>
      <c r="I511" s="10">
        <f t="shared" si="62"/>
        <v>1.2672604810868147</v>
      </c>
      <c r="J511" s="4">
        <f t="shared" si="63"/>
        <v>680.35748309084363</v>
      </c>
      <c r="K511" s="4">
        <f t="shared" si="66"/>
        <v>152.95118993994058</v>
      </c>
      <c r="L511" s="42">
        <f>Pressure!Q511</f>
        <v>0.42663482202837277</v>
      </c>
      <c r="M511" s="10">
        <f t="shared" si="65"/>
        <v>0.58591108788750612</v>
      </c>
      <c r="N511" s="10">
        <f t="shared" si="64"/>
        <v>2.5992852259916033</v>
      </c>
    </row>
    <row r="512" spans="3:14">
      <c r="C512" s="4">
        <f>Pressure!AB512*1000000</f>
        <v>4979278.7271989603</v>
      </c>
      <c r="D512" s="78">
        <f>Pressure!I512</f>
        <v>1.0782541057508477E-4</v>
      </c>
      <c r="E512" s="40">
        <f>Pressure!H512</f>
        <v>107.82541057508477</v>
      </c>
      <c r="F512" s="10">
        <f t="shared" si="60"/>
        <v>4.4999999999999991</v>
      </c>
      <c r="G512" s="4">
        <f t="shared" si="59"/>
        <v>211013.32270141816</v>
      </c>
      <c r="H512" s="42">
        <f t="shared" si="61"/>
        <v>7.9229332234514613</v>
      </c>
      <c r="I512" s="10">
        <f t="shared" si="62"/>
        <v>1.2672639036828708</v>
      </c>
      <c r="J512" s="4">
        <f t="shared" si="63"/>
        <v>680.38483153332822</v>
      </c>
      <c r="K512" s="4">
        <f t="shared" si="66"/>
        <v>152.95733814426694</v>
      </c>
      <c r="L512" s="42">
        <f>Pressure!Q512</f>
        <v>0.42749601048055968</v>
      </c>
      <c r="M512" s="10">
        <f t="shared" si="65"/>
        <v>0.58592778387821309</v>
      </c>
      <c r="N512" s="10">
        <f t="shared" si="64"/>
        <v>2.5992852259916033</v>
      </c>
    </row>
    <row r="513" spans="3:14">
      <c r="C513" s="4">
        <f>Pressure!AB513*1000000</f>
        <v>4979459.4649693593</v>
      </c>
      <c r="D513" s="78">
        <f>Pressure!I513</f>
        <v>1.0782541057508477E-4</v>
      </c>
      <c r="E513" s="40">
        <f>Pressure!H513</f>
        <v>107.82541057508477</v>
      </c>
      <c r="F513" s="10">
        <f t="shared" si="60"/>
        <v>4.4999999999999991</v>
      </c>
      <c r="G513" s="4">
        <f t="shared" si="59"/>
        <v>211020.98205924066</v>
      </c>
      <c r="H513" s="42">
        <f t="shared" si="61"/>
        <v>7.9231579588003287</v>
      </c>
      <c r="I513" s="10">
        <f t="shared" si="62"/>
        <v>1.2672672167800065</v>
      </c>
      <c r="J513" s="4">
        <f t="shared" si="63"/>
        <v>680.41130697227857</v>
      </c>
      <c r="K513" s="4">
        <f t="shared" si="66"/>
        <v>152.96329008863779</v>
      </c>
      <c r="L513" s="42">
        <f>Pressure!Q513</f>
        <v>0.42835718863205613</v>
      </c>
      <c r="M513" s="10">
        <f t="shared" si="65"/>
        <v>0.58594395156087908</v>
      </c>
      <c r="N513" s="10">
        <f t="shared" si="64"/>
        <v>2.5992852259916033</v>
      </c>
    </row>
    <row r="514" spans="3:14">
      <c r="C514" s="4">
        <f>Pressure!AB514*1000000</f>
        <v>4979634.2428320562</v>
      </c>
      <c r="D514" s="78">
        <f>Pressure!I514</f>
        <v>1.0782541057508477E-4</v>
      </c>
      <c r="E514" s="40">
        <f>Pressure!H514</f>
        <v>107.82541057508477</v>
      </c>
      <c r="F514" s="10">
        <f t="shared" si="60"/>
        <v>4.4999999999999991</v>
      </c>
      <c r="G514" s="4">
        <f t="shared" si="59"/>
        <v>211028.38884636041</v>
      </c>
      <c r="H514" s="42">
        <f t="shared" si="61"/>
        <v>7.9233752820275161</v>
      </c>
      <c r="I514" s="10">
        <f t="shared" si="62"/>
        <v>1.2672704203975675</v>
      </c>
      <c r="J514" s="4">
        <f t="shared" si="63"/>
        <v>680.43690937195129</v>
      </c>
      <c r="K514" s="4">
        <f t="shared" si="66"/>
        <v>152.9690457650176</v>
      </c>
      <c r="L514" s="42">
        <f>Pressure!Q514</f>
        <v>0.42921835681216097</v>
      </c>
      <c r="M514" s="10">
        <f t="shared" si="65"/>
        <v>0.58595959093404126</v>
      </c>
      <c r="N514" s="10">
        <f t="shared" si="64"/>
        <v>2.5992852259916033</v>
      </c>
    </row>
    <row r="515" spans="3:14">
      <c r="C515" s="4">
        <f>Pressure!AB515*1000000</f>
        <v>4979803.0605492899</v>
      </c>
      <c r="D515" s="78">
        <f>Pressure!I515</f>
        <v>1.0782541057508477E-4</v>
      </c>
      <c r="E515" s="40">
        <f>Pressure!H515</f>
        <v>107.82541057508477</v>
      </c>
      <c r="F515" s="10">
        <f t="shared" si="60"/>
        <v>4.4999999999999991</v>
      </c>
      <c r="G515" s="4">
        <f t="shared" si="59"/>
        <v>211035.54305270154</v>
      </c>
      <c r="H515" s="42">
        <f t="shared" si="61"/>
        <v>7.9235851929756924</v>
      </c>
      <c r="I515" s="10">
        <f t="shared" si="62"/>
        <v>1.2672735145542262</v>
      </c>
      <c r="J515" s="4">
        <f t="shared" si="63"/>
        <v>680.46163869751786</v>
      </c>
      <c r="K515" s="4">
        <f t="shared" si="66"/>
        <v>152.97460516557661</v>
      </c>
      <c r="L515" s="42">
        <f>Pressure!Q515</f>
        <v>0.43007951535013927</v>
      </c>
      <c r="M515" s="10">
        <f t="shared" si="65"/>
        <v>0.58597470199614865</v>
      </c>
      <c r="N515" s="10">
        <f t="shared" si="64"/>
        <v>2.5992852259916033</v>
      </c>
    </row>
    <row r="516" spans="3:14">
      <c r="C516" s="4">
        <f>Pressure!AB516*1000000</f>
        <v>4979965.9178891601</v>
      </c>
      <c r="D516" s="78">
        <f>Pressure!I516</f>
        <v>1.0782541057508477E-4</v>
      </c>
      <c r="E516" s="40">
        <f>Pressure!H516</f>
        <v>107.82541057508477</v>
      </c>
      <c r="F516" s="10">
        <f t="shared" si="60"/>
        <v>4.4999999999999991</v>
      </c>
      <c r="G516" s="4">
        <f t="shared" si="59"/>
        <v>211042.44466843648</v>
      </c>
      <c r="H516" s="42">
        <f t="shared" si="61"/>
        <v>7.92378769149009</v>
      </c>
      <c r="I516" s="10">
        <f t="shared" si="62"/>
        <v>1.2672764992679737</v>
      </c>
      <c r="J516" s="4">
        <f t="shared" si="63"/>
        <v>680.48549491500808</v>
      </c>
      <c r="K516" s="4">
        <f t="shared" si="66"/>
        <v>152.97996828267796</v>
      </c>
      <c r="L516" s="42">
        <f>Pressure!Q516</f>
        <v>0.43094066457522351</v>
      </c>
      <c r="M516" s="10">
        <f t="shared" si="65"/>
        <v>0.58598928474551848</v>
      </c>
      <c r="N516" s="10">
        <f t="shared" si="64"/>
        <v>2.5992852259916033</v>
      </c>
    </row>
    <row r="517" spans="3:14">
      <c r="C517" s="4">
        <f>Pressure!AB517*1000000</f>
        <v>4980122.8146255855</v>
      </c>
      <c r="D517" s="78">
        <f>Pressure!I517</f>
        <v>1.0782541057508477E-4</v>
      </c>
      <c r="E517" s="40">
        <f>Pressure!H517</f>
        <v>107.82541057508477</v>
      </c>
      <c r="F517" s="10">
        <f t="shared" si="60"/>
        <v>4.4999999999999991</v>
      </c>
      <c r="G517" s="4">
        <f t="shared" si="59"/>
        <v>211049.09368398431</v>
      </c>
      <c r="H517" s="42">
        <f t="shared" si="61"/>
        <v>7.9239827774184608</v>
      </c>
      <c r="I517" s="10">
        <f t="shared" si="62"/>
        <v>1.2672793745561208</v>
      </c>
      <c r="J517" s="4">
        <f t="shared" si="63"/>
        <v>680.50847799130463</v>
      </c>
      <c r="K517" s="4">
        <f t="shared" si="66"/>
        <v>152.98513510887653</v>
      </c>
      <c r="L517" s="42">
        <f>Pressure!Q517</f>
        <v>0.43180180481661479</v>
      </c>
      <c r="M517" s="10">
        <f t="shared" si="65"/>
        <v>0.58600333918030845</v>
      </c>
      <c r="N517" s="10">
        <f t="shared" si="64"/>
        <v>2.5992852259916033</v>
      </c>
    </row>
    <row r="518" spans="3:14">
      <c r="C518" s="4">
        <f>Pressure!AB518*1000000</f>
        <v>4980273.7505386369</v>
      </c>
      <c r="D518" s="78">
        <f>Pressure!I518</f>
        <v>1.0782541057508477E-4</v>
      </c>
      <c r="E518" s="40">
        <f>Pressure!H518</f>
        <v>107.82541057508477</v>
      </c>
      <c r="F518" s="10">
        <f t="shared" si="60"/>
        <v>4.4999999999999991</v>
      </c>
      <c r="G518" s="4">
        <f t="shared" si="59"/>
        <v>211055.4900900248</v>
      </c>
      <c r="H518" s="42">
        <f t="shared" si="61"/>
        <v>7.9241704506114861</v>
      </c>
      <c r="I518" s="10">
        <f t="shared" si="62"/>
        <v>1.267282140435303</v>
      </c>
      <c r="J518" s="4">
        <f t="shared" si="63"/>
        <v>680.53058789419083</v>
      </c>
      <c r="K518" s="4">
        <f t="shared" si="66"/>
        <v>152.99010563692974</v>
      </c>
      <c r="L518" s="42">
        <f>Pressure!Q518</f>
        <v>0.43266293640348413</v>
      </c>
      <c r="M518" s="10">
        <f t="shared" si="65"/>
        <v>0.58601686529857444</v>
      </c>
      <c r="N518" s="10">
        <f t="shared" si="64"/>
        <v>2.5992852259916033</v>
      </c>
    </row>
    <row r="519" spans="3:14">
      <c r="C519" s="4">
        <f>Pressure!AB519*1000000</f>
        <v>4980418.7254146403</v>
      </c>
      <c r="D519" s="78">
        <f>Pressure!I519</f>
        <v>1.0782541057508477E-4</v>
      </c>
      <c r="E519" s="40">
        <f>Pressure!H519</f>
        <v>107.82541057508477</v>
      </c>
      <c r="F519" s="10">
        <f t="shared" si="60"/>
        <v>4.4999999999999991</v>
      </c>
      <c r="G519" s="4">
        <f t="shared" si="59"/>
        <v>211061.63387750281</v>
      </c>
      <c r="H519" s="42">
        <f t="shared" si="61"/>
        <v>7.9243507109229041</v>
      </c>
      <c r="I519" s="10">
        <f t="shared" si="62"/>
        <v>1.2672847969214833</v>
      </c>
      <c r="J519" s="4">
        <f t="shared" si="63"/>
        <v>680.55182459236687</v>
      </c>
      <c r="K519" s="4">
        <f t="shared" si="66"/>
        <v>152.99487985980102</v>
      </c>
      <c r="L519" s="42">
        <f>Pressure!Q519</f>
        <v>0.43352405966497365</v>
      </c>
      <c r="M519" s="10">
        <f t="shared" si="65"/>
        <v>0.58602986309822158</v>
      </c>
      <c r="N519" s="10">
        <f t="shared" si="64"/>
        <v>2.5992852259916033</v>
      </c>
    </row>
    <row r="520" spans="3:14">
      <c r="C520" s="4">
        <f>Pressure!AB520*1000000</f>
        <v>4980557.7390454533</v>
      </c>
      <c r="D520" s="78">
        <f>Pressure!I520</f>
        <v>1.0782541057508477E-4</v>
      </c>
      <c r="E520" s="40">
        <f>Pressure!H520</f>
        <v>107.82541057508477</v>
      </c>
      <c r="F520" s="10">
        <f t="shared" si="60"/>
        <v>4.4999999999999991</v>
      </c>
      <c r="G520" s="4">
        <f t="shared" si="59"/>
        <v>211067.52503759763</v>
      </c>
      <c r="H520" s="42">
        <f t="shared" si="61"/>
        <v>7.9245235582086249</v>
      </c>
      <c r="I520" s="10">
        <f t="shared" si="62"/>
        <v>1.2672873440299393</v>
      </c>
      <c r="J520" s="4">
        <f t="shared" si="63"/>
        <v>680.57218805534285</v>
      </c>
      <c r="K520" s="4">
        <f t="shared" si="66"/>
        <v>152.99945777063596</v>
      </c>
      <c r="L520" s="42">
        <f>Pressure!Q520</f>
        <v>0.43438517493019779</v>
      </c>
      <c r="M520" s="10">
        <f t="shared" si="65"/>
        <v>0.58604233257704164</v>
      </c>
      <c r="N520" s="10">
        <f t="shared" si="64"/>
        <v>2.5992852259916033</v>
      </c>
    </row>
    <row r="521" spans="3:14">
      <c r="C521" s="4">
        <f>Pressure!AB521*1000000</f>
        <v>4980690.7912292164</v>
      </c>
      <c r="D521" s="78">
        <f>Pressure!I521</f>
        <v>1.0782541057508477E-4</v>
      </c>
      <c r="E521" s="40">
        <f>Pressure!H521</f>
        <v>107.82541057508477</v>
      </c>
      <c r="F521" s="10">
        <f t="shared" si="60"/>
        <v>4.4999999999999991</v>
      </c>
      <c r="G521" s="4">
        <f t="shared" si="59"/>
        <v>211073.1635617548</v>
      </c>
      <c r="H521" s="42">
        <f t="shared" si="61"/>
        <v>7.9246889923276305</v>
      </c>
      <c r="I521" s="10">
        <f t="shared" si="62"/>
        <v>1.2672897817752764</v>
      </c>
      <c r="J521" s="4">
        <f t="shared" si="63"/>
        <v>680.59167825354916</v>
      </c>
      <c r="K521" s="4">
        <f t="shared" si="66"/>
        <v>153.00383936278701</v>
      </c>
      <c r="L521" s="42">
        <f>Pressure!Q521</f>
        <v>0.43524628252824465</v>
      </c>
      <c r="M521" s="10">
        <f t="shared" si="65"/>
        <v>0.5860542737327149</v>
      </c>
      <c r="N521" s="10">
        <f t="shared" si="64"/>
        <v>2.5992852259916033</v>
      </c>
    </row>
    <row r="522" spans="3:14">
      <c r="C522" s="4">
        <f>Pressure!AB522*1000000</f>
        <v>4980817.8817698807</v>
      </c>
      <c r="D522" s="78">
        <f>Pressure!I522</f>
        <v>1.0782541057508477E-4</v>
      </c>
      <c r="E522" s="40">
        <f>Pressure!H522</f>
        <v>107.82541057508477</v>
      </c>
      <c r="F522" s="10">
        <f t="shared" si="60"/>
        <v>4.4999999999999991</v>
      </c>
      <c r="G522" s="4">
        <f t="shared" si="59"/>
        <v>211078.54944166608</v>
      </c>
      <c r="H522" s="42">
        <f t="shared" si="61"/>
        <v>7.9248470131414397</v>
      </c>
      <c r="I522" s="10">
        <f t="shared" si="62"/>
        <v>1.2672921101714203</v>
      </c>
      <c r="J522" s="4">
        <f t="shared" si="63"/>
        <v>680.61029515826749</v>
      </c>
      <c r="K522" s="4">
        <f t="shared" si="66"/>
        <v>153.008024629798</v>
      </c>
      <c r="L522" s="42">
        <f>Pressure!Q522</f>
        <v>0.43610738278817707</v>
      </c>
      <c r="M522" s="10">
        <f t="shared" si="65"/>
        <v>0.58606568656271407</v>
      </c>
      <c r="N522" s="10">
        <f t="shared" si="64"/>
        <v>2.5992852259916033</v>
      </c>
    </row>
    <row r="523" spans="3:14">
      <c r="C523" s="4">
        <f>Pressure!AB523*1000000</f>
        <v>4980939.0104775978</v>
      </c>
      <c r="D523" s="78">
        <f>Pressure!I523</f>
        <v>1.0782541057508477E-4</v>
      </c>
      <c r="E523" s="40">
        <f>Pressure!H523</f>
        <v>107.82541057508477</v>
      </c>
      <c r="F523" s="10">
        <f t="shared" si="60"/>
        <v>4.4999999999999991</v>
      </c>
      <c r="G523" s="4">
        <f t="shared" si="59"/>
        <v>211083.68266928603</v>
      </c>
      <c r="H523" s="42">
        <f t="shared" si="61"/>
        <v>7.9249976205145396</v>
      </c>
      <c r="I523" s="10">
        <f t="shared" si="62"/>
        <v>1.2672943292316241</v>
      </c>
      <c r="J523" s="4">
        <f t="shared" si="63"/>
        <v>680.62803874168787</v>
      </c>
      <c r="K523" s="4">
        <f t="shared" si="66"/>
        <v>153.01201356541699</v>
      </c>
      <c r="L523" s="42">
        <f>Pressure!Q523</f>
        <v>0.43696847603903394</v>
      </c>
      <c r="M523" s="10">
        <f t="shared" si="65"/>
        <v>0.5860765710644511</v>
      </c>
      <c r="N523" s="10">
        <f t="shared" si="64"/>
        <v>2.5992852259916033</v>
      </c>
    </row>
    <row r="524" spans="3:14">
      <c r="C524" s="4">
        <f>Pressure!AB524*1000000</f>
        <v>4981054.1771683712</v>
      </c>
      <c r="D524" s="78">
        <f>Pressure!I524</f>
        <v>1.0782541057508477E-4</v>
      </c>
      <c r="E524" s="40">
        <f>Pressure!H524</f>
        <v>107.82541057508477</v>
      </c>
      <c r="F524" s="10">
        <f t="shared" si="60"/>
        <v>4.4999999999999991</v>
      </c>
      <c r="G524" s="4">
        <f t="shared" si="59"/>
        <v>211088.56323681719</v>
      </c>
      <c r="H524" s="42">
        <f t="shared" si="61"/>
        <v>7.925140814313985</v>
      </c>
      <c r="I524" s="10">
        <f t="shared" si="62"/>
        <v>1.2672964389684616</v>
      </c>
      <c r="J524" s="4">
        <f t="shared" si="63"/>
        <v>680.64490897685755</v>
      </c>
      <c r="K524" s="4">
        <f t="shared" si="66"/>
        <v>153.01580616358473</v>
      </c>
      <c r="L524" s="42">
        <f>Pressure!Q524</f>
        <v>0.43782956260983141</v>
      </c>
      <c r="M524" s="10">
        <f t="shared" si="65"/>
        <v>0.58608692723516687</v>
      </c>
      <c r="N524" s="10">
        <f t="shared" si="64"/>
        <v>2.5992852259916033</v>
      </c>
    </row>
    <row r="525" spans="3:14">
      <c r="C525" s="4">
        <f>Pressure!AB525*1000000</f>
        <v>4981163.3816643059</v>
      </c>
      <c r="D525" s="78">
        <f>Pressure!I525</f>
        <v>1.0782541057508477E-4</v>
      </c>
      <c r="E525" s="40">
        <f>Pressure!H525</f>
        <v>107.82541057508477</v>
      </c>
      <c r="F525" s="10">
        <f t="shared" si="60"/>
        <v>4.4999999999999991</v>
      </c>
      <c r="G525" s="4">
        <f t="shared" si="59"/>
        <v>211093.19113672071</v>
      </c>
      <c r="H525" s="42">
        <f t="shared" si="61"/>
        <v>7.925276594409695</v>
      </c>
      <c r="I525" s="10">
        <f t="shared" si="62"/>
        <v>1.2672984393938322</v>
      </c>
      <c r="J525" s="4">
        <f t="shared" si="63"/>
        <v>680.66090583771768</v>
      </c>
      <c r="K525" s="4">
        <f t="shared" si="66"/>
        <v>153.01940241844289</v>
      </c>
      <c r="L525" s="42">
        <f>Pressure!Q525</f>
        <v>0.4386906428295641</v>
      </c>
      <c r="M525" s="10">
        <f t="shared" si="65"/>
        <v>0.58609675507196179</v>
      </c>
      <c r="N525" s="10">
        <f t="shared" si="64"/>
        <v>2.5992852259916033</v>
      </c>
    </row>
    <row r="526" spans="3:14">
      <c r="C526" s="4">
        <f>Pressure!AB526*1000000</f>
        <v>4981266.6237933915</v>
      </c>
      <c r="D526" s="78">
        <f>Pressure!I526</f>
        <v>1.0782541057508477E-4</v>
      </c>
      <c r="E526" s="40">
        <f>Pressure!H526</f>
        <v>107.82541057508477</v>
      </c>
      <c r="F526" s="10">
        <f t="shared" si="60"/>
        <v>4.4999999999999991</v>
      </c>
      <c r="G526" s="4">
        <f t="shared" si="59"/>
        <v>211097.56636170702</v>
      </c>
      <c r="H526" s="42">
        <f t="shared" si="61"/>
        <v>7.925404960674193</v>
      </c>
      <c r="I526" s="10">
        <f t="shared" si="62"/>
        <v>1.2673003305189581</v>
      </c>
      <c r="J526" s="4">
        <f t="shared" si="63"/>
        <v>680.67602929907093</v>
      </c>
      <c r="K526" s="4">
        <f t="shared" si="66"/>
        <v>153.0228023243269</v>
      </c>
      <c r="L526" s="42">
        <f>Pressure!Q526</f>
        <v>0.43955171702720641</v>
      </c>
      <c r="M526" s="10">
        <f t="shared" si="65"/>
        <v>0.58610605457187492</v>
      </c>
      <c r="N526" s="10">
        <f t="shared" si="64"/>
        <v>2.5992852259916033</v>
      </c>
    </row>
    <row r="527" spans="3:14">
      <c r="C527" s="4">
        <f>Pressure!AB527*1000000</f>
        <v>4981363.9033896178</v>
      </c>
      <c r="D527" s="78">
        <f>Pressure!I527</f>
        <v>1.0782541057508477E-4</v>
      </c>
      <c r="E527" s="40">
        <f>Pressure!H527</f>
        <v>107.82541057508477</v>
      </c>
      <c r="F527" s="10">
        <f t="shared" si="60"/>
        <v>4.4999999999999991</v>
      </c>
      <c r="G527" s="4">
        <f t="shared" si="59"/>
        <v>211101.68890474096</v>
      </c>
      <c r="H527" s="42">
        <f t="shared" si="61"/>
        <v>7.9255259129827511</v>
      </c>
      <c r="I527" s="10">
        <f t="shared" si="62"/>
        <v>1.2673021123543848</v>
      </c>
      <c r="J527" s="4">
        <f t="shared" si="63"/>
        <v>680.69027933659947</v>
      </c>
      <c r="K527" s="4">
        <f t="shared" ref="K527:K590" si="67">J527/4.4482</f>
        <v>153.02600587576987</v>
      </c>
      <c r="L527" s="42">
        <f>Pressure!Q527</f>
        <v>0.44041278553171365</v>
      </c>
      <c r="M527" s="10">
        <f t="shared" ref="M527:M590" si="68">(J527+J526)/2*(L527-L526)</f>
        <v>0.58611482573172524</v>
      </c>
      <c r="N527" s="10">
        <f t="shared" si="64"/>
        <v>2.5992852259916033</v>
      </c>
    </row>
    <row r="528" spans="3:14">
      <c r="C528" s="4">
        <f>Pressure!AB528*1000000</f>
        <v>4981455.2202930422</v>
      </c>
      <c r="D528" s="78">
        <f>Pressure!I528</f>
        <v>1.0782541057508477E-4</v>
      </c>
      <c r="E528" s="40">
        <f>Pressure!H528</f>
        <v>107.82541057508477</v>
      </c>
      <c r="F528" s="10">
        <f t="shared" si="60"/>
        <v>4.4999999999999991</v>
      </c>
      <c r="G528" s="4">
        <f t="shared" si="59"/>
        <v>211105.55875904439</v>
      </c>
      <c r="H528" s="42">
        <f t="shared" si="61"/>
        <v>7.9256394512134465</v>
      </c>
      <c r="I528" s="10">
        <f t="shared" si="62"/>
        <v>1.2673037849099842</v>
      </c>
      <c r="J528" s="4">
        <f t="shared" si="63"/>
        <v>680.70365592687403</v>
      </c>
      <c r="K528" s="4">
        <f t="shared" si="67"/>
        <v>153.02901306750462</v>
      </c>
      <c r="L528" s="42">
        <f>Pressure!Q528</f>
        <v>0.44127384867202335</v>
      </c>
      <c r="M528" s="10">
        <f t="shared" si="68"/>
        <v>0.58612306854827578</v>
      </c>
      <c r="N528" s="10">
        <f t="shared" si="64"/>
        <v>2.5992852259916033</v>
      </c>
    </row>
    <row r="529" spans="3:14">
      <c r="C529" s="4">
        <f>Pressure!AB529*1000000</f>
        <v>4981540.5743496865</v>
      </c>
      <c r="D529" s="78">
        <f>Pressure!I529</f>
        <v>1.0782541057508477E-4</v>
      </c>
      <c r="E529" s="40">
        <f>Pressure!H529</f>
        <v>107.82541057508477</v>
      </c>
      <c r="F529" s="10">
        <f t="shared" si="60"/>
        <v>4.4999999999999991</v>
      </c>
      <c r="G529" s="4">
        <f t="shared" si="59"/>
        <v>211109.17591809196</v>
      </c>
      <c r="H529" s="42">
        <f t="shared" si="61"/>
        <v>7.925745575247082</v>
      </c>
      <c r="I529" s="10">
        <f t="shared" si="62"/>
        <v>1.2673053481949514</v>
      </c>
      <c r="J529" s="4">
        <f t="shared" si="63"/>
        <v>680.71615904733892</v>
      </c>
      <c r="K529" s="4">
        <f t="shared" si="67"/>
        <v>153.03182389446044</v>
      </c>
      <c r="L529" s="42">
        <f>Pressure!Q529</f>
        <v>0.44213490677705636</v>
      </c>
      <c r="M529" s="10">
        <f t="shared" si="68"/>
        <v>0.586130783018042</v>
      </c>
      <c r="N529" s="10">
        <f t="shared" si="64"/>
        <v>2.5992852259916033</v>
      </c>
    </row>
    <row r="530" spans="3:14">
      <c r="C530" s="4">
        <f>Pressure!AB530*1000000</f>
        <v>4981619.9654115634</v>
      </c>
      <c r="D530" s="78">
        <f>Pressure!I530</f>
        <v>1.0782541057508477E-4</v>
      </c>
      <c r="E530" s="40">
        <f>Pressure!H530</f>
        <v>107.82541057508477</v>
      </c>
      <c r="F530" s="10">
        <f t="shared" si="60"/>
        <v>4.4999999999999991</v>
      </c>
      <c r="G530" s="4">
        <f t="shared" si="59"/>
        <v>211112.54037561227</v>
      </c>
      <c r="H530" s="42">
        <f t="shared" si="61"/>
        <v>7.9258442849671757</v>
      </c>
      <c r="I530" s="10">
        <f t="shared" si="62"/>
        <v>1.2673068022178067</v>
      </c>
      <c r="J530" s="4">
        <f t="shared" si="63"/>
        <v>680.72778867631621</v>
      </c>
      <c r="K530" s="4">
        <f t="shared" si="67"/>
        <v>153.0344383517639</v>
      </c>
      <c r="L530" s="42">
        <f>Pressure!Q530</f>
        <v>0.44299596017571824</v>
      </c>
      <c r="M530" s="10">
        <f t="shared" si="68"/>
        <v>0.58613796913755134</v>
      </c>
      <c r="N530" s="10">
        <f t="shared" si="64"/>
        <v>2.5992852259916033</v>
      </c>
    </row>
    <row r="531" spans="3:14">
      <c r="C531" s="4">
        <f>Pressure!AB531*1000000</f>
        <v>4981693.3933366099</v>
      </c>
      <c r="D531" s="78">
        <f>Pressure!I531</f>
        <v>1.0782541057508477E-4</v>
      </c>
      <c r="E531" s="40">
        <f>Pressure!H531</f>
        <v>107.82541057508477</v>
      </c>
      <c r="F531" s="10">
        <f t="shared" si="60"/>
        <v>4.4999999999999991</v>
      </c>
      <c r="G531" s="4">
        <f t="shared" si="59"/>
        <v>211115.65212558492</v>
      </c>
      <c r="H531" s="42">
        <f t="shared" si="61"/>
        <v>7.9259355802598961</v>
      </c>
      <c r="I531" s="10">
        <f t="shared" si="62"/>
        <v>1.2673081469863932</v>
      </c>
      <c r="J531" s="4">
        <f t="shared" si="63"/>
        <v>680.73854479299575</v>
      </c>
      <c r="K531" s="4">
        <f t="shared" si="67"/>
        <v>153.03685643473671</v>
      </c>
      <c r="L531" s="42">
        <f>Pressure!Q531</f>
        <v>0.44385700919690041</v>
      </c>
      <c r="M531" s="10">
        <f t="shared" si="68"/>
        <v>0.5861446269031142</v>
      </c>
      <c r="N531" s="10">
        <f t="shared" si="64"/>
        <v>2.5992852259916033</v>
      </c>
    </row>
    <row r="532" spans="3:14">
      <c r="C532" s="4">
        <f>Pressure!AB532*1000000</f>
        <v>4981760.8579889024</v>
      </c>
      <c r="D532" s="78">
        <f>Pressure!I532</f>
        <v>1.0782541057508477E-4</v>
      </c>
      <c r="E532" s="40">
        <f>Pressure!H532</f>
        <v>107.82541057508477</v>
      </c>
      <c r="F532" s="10">
        <f t="shared" si="60"/>
        <v>4.4999999999999991</v>
      </c>
      <c r="G532" s="4">
        <f t="shared" si="59"/>
        <v>211118.51116224966</v>
      </c>
      <c r="H532" s="42">
        <f t="shared" si="61"/>
        <v>7.9260194610143291</v>
      </c>
      <c r="I532" s="10">
        <f t="shared" si="62"/>
        <v>1.2673093825078821</v>
      </c>
      <c r="J532" s="4">
        <f t="shared" si="63"/>
        <v>680.7484273774669</v>
      </c>
      <c r="K532" s="4">
        <f t="shared" si="67"/>
        <v>153.03907813890268</v>
      </c>
      <c r="L532" s="42">
        <f>Pressure!Q532</f>
        <v>0.44471805416948135</v>
      </c>
      <c r="M532" s="10">
        <f t="shared" si="68"/>
        <v>0.58615075631090996</v>
      </c>
      <c r="N532" s="10">
        <f t="shared" si="64"/>
        <v>2.5992852259916033</v>
      </c>
    </row>
    <row r="533" spans="3:14">
      <c r="C533" s="4">
        <f>Pressure!AB533*1000000</f>
        <v>4981822.3592383601</v>
      </c>
      <c r="D533" s="78">
        <f>Pressure!I533</f>
        <v>1.0782541057508477E-4</v>
      </c>
      <c r="E533" s="40">
        <f>Pressure!H533</f>
        <v>107.82541057508477</v>
      </c>
      <c r="F533" s="10">
        <f t="shared" si="60"/>
        <v>4.4999999999999991</v>
      </c>
      <c r="G533" s="4">
        <f t="shared" si="59"/>
        <v>211121.11748009396</v>
      </c>
      <c r="H533" s="42">
        <f t="shared" si="61"/>
        <v>7.9260959271221179</v>
      </c>
      <c r="I533" s="10">
        <f t="shared" si="62"/>
        <v>1.2673105087887659</v>
      </c>
      <c r="J533" s="4">
        <f t="shared" si="63"/>
        <v>680.75743641067436</v>
      </c>
      <c r="K533" s="4">
        <f t="shared" si="67"/>
        <v>153.04110345997805</v>
      </c>
      <c r="L533" s="42">
        <f>Pressure!Q533</f>
        <v>0.44557909542232788</v>
      </c>
      <c r="M533" s="10">
        <f t="shared" si="68"/>
        <v>0.58615635735701788</v>
      </c>
      <c r="N533" s="10">
        <f t="shared" si="64"/>
        <v>2.5992852259916033</v>
      </c>
    </row>
    <row r="534" spans="3:14">
      <c r="C534" s="4">
        <f>Pressure!AB534*1000000</f>
        <v>4981877.8969608545</v>
      </c>
      <c r="D534" s="78">
        <f>Pressure!I534</f>
        <v>1.0782541057508477E-4</v>
      </c>
      <c r="E534" s="40">
        <f>Pressure!H534</f>
        <v>107.82541057508477</v>
      </c>
      <c r="F534" s="10">
        <f t="shared" si="60"/>
        <v>4.4999999999999991</v>
      </c>
      <c r="G534" s="4">
        <f t="shared" si="59"/>
        <v>211123.47107385742</v>
      </c>
      <c r="H534" s="42">
        <f t="shared" si="61"/>
        <v>7.9261649784775665</v>
      </c>
      <c r="I534" s="10">
        <f t="shared" si="62"/>
        <v>1.2673115258348622</v>
      </c>
      <c r="J534" s="4">
        <f t="shared" si="63"/>
        <v>680.76557187443552</v>
      </c>
      <c r="K534" s="4">
        <f t="shared" si="67"/>
        <v>153.04293239387516</v>
      </c>
      <c r="L534" s="42">
        <f>Pressure!Q534</f>
        <v>0.44644013328429638</v>
      </c>
      <c r="M534" s="10">
        <f t="shared" si="68"/>
        <v>0.58616143003736942</v>
      </c>
      <c r="N534" s="10">
        <f t="shared" si="64"/>
        <v>2.5992852259916033</v>
      </c>
    </row>
    <row r="535" spans="3:14">
      <c r="C535" s="4">
        <f>Pressure!AB535*1000000</f>
        <v>4981927.4710384347</v>
      </c>
      <c r="D535" s="78">
        <f>Pressure!I535</f>
        <v>1.0782541057508477E-4</v>
      </c>
      <c r="E535" s="40">
        <f>Pressure!H535</f>
        <v>107.82541057508477</v>
      </c>
      <c r="F535" s="10">
        <f t="shared" si="60"/>
        <v>4.4999999999999991</v>
      </c>
      <c r="G535" s="4">
        <f t="shared" si="59"/>
        <v>211125.57193854146</v>
      </c>
      <c r="H535" s="42">
        <f t="shared" si="61"/>
        <v>7.9262266149779652</v>
      </c>
      <c r="I535" s="10">
        <f t="shared" si="62"/>
        <v>1.2673124336513162</v>
      </c>
      <c r="J535" s="4">
        <f t="shared" si="63"/>
        <v>680.77283375147204</v>
      </c>
      <c r="K535" s="4">
        <f t="shared" si="67"/>
        <v>153.04456493670969</v>
      </c>
      <c r="L535" s="42">
        <f>Pressure!Q535</f>
        <v>0.44730116808423404</v>
      </c>
      <c r="M535" s="10">
        <f t="shared" si="68"/>
        <v>0.58616597434776818</v>
      </c>
      <c r="N535" s="10">
        <f t="shared" si="64"/>
        <v>2.5992852259916033</v>
      </c>
    </row>
    <row r="536" spans="3:14">
      <c r="C536" s="4">
        <f>Pressure!AB536*1000000</f>
        <v>4981971.0813591843</v>
      </c>
      <c r="D536" s="78">
        <f>Pressure!I536</f>
        <v>1.0782541057508477E-4</v>
      </c>
      <c r="E536" s="40">
        <f>Pressure!H536</f>
        <v>107.82541057508477</v>
      </c>
      <c r="F536" s="10">
        <f t="shared" si="60"/>
        <v>4.4999999999999991</v>
      </c>
      <c r="G536" s="4">
        <f t="shared" si="59"/>
        <v>211127.42006940331</v>
      </c>
      <c r="H536" s="42">
        <f t="shared" si="61"/>
        <v>7.9262808365233761</v>
      </c>
      <c r="I536" s="10">
        <f t="shared" si="62"/>
        <v>1.2673132322425995</v>
      </c>
      <c r="J536" s="4">
        <f t="shared" si="63"/>
        <v>680.77922202538991</v>
      </c>
      <c r="K536" s="4">
        <f t="shared" si="67"/>
        <v>153.04600108479607</v>
      </c>
      <c r="L536" s="42">
        <f>Pressure!Q536</f>
        <v>0.44816220015097991</v>
      </c>
      <c r="M536" s="10">
        <f t="shared" si="68"/>
        <v>0.58616999028382</v>
      </c>
      <c r="N536" s="10">
        <f t="shared" si="64"/>
        <v>2.5992852259916033</v>
      </c>
    </row>
    <row r="537" spans="3:14">
      <c r="C537" s="4">
        <f>Pressure!AB537*1000000</f>
        <v>4982008.7278168406</v>
      </c>
      <c r="D537" s="78">
        <f>Pressure!I537</f>
        <v>1.0782541057508477E-4</v>
      </c>
      <c r="E537" s="40">
        <f>Pressure!H537</f>
        <v>107.82541057508477</v>
      </c>
      <c r="F537" s="10">
        <f t="shared" si="60"/>
        <v>4.4999999999999991</v>
      </c>
      <c r="G537" s="4">
        <f t="shared" si="59"/>
        <v>211129.01546193971</v>
      </c>
      <c r="H537" s="42">
        <f t="shared" si="61"/>
        <v>7.926327643016184</v>
      </c>
      <c r="I537" s="10">
        <f t="shared" si="62"/>
        <v>1.2673139216125024</v>
      </c>
      <c r="J537" s="4">
        <f t="shared" si="63"/>
        <v>680.78473668062304</v>
      </c>
      <c r="K537" s="4">
        <f t="shared" si="67"/>
        <v>153.04724083463492</v>
      </c>
      <c r="L537" s="42">
        <f>Pressure!Q537</f>
        <v>0.4490232298133664</v>
      </c>
      <c r="M537" s="10">
        <f t="shared" si="68"/>
        <v>0.58617347784112706</v>
      </c>
      <c r="N537" s="10">
        <f t="shared" si="64"/>
        <v>2.5992852259916033</v>
      </c>
    </row>
    <row r="538" spans="3:14">
      <c r="C538" s="4">
        <f>Pressure!AB538*1000000</f>
        <v>4982040.4103114288</v>
      </c>
      <c r="D538" s="78">
        <f>Pressure!I538</f>
        <v>1.0782541057508477E-4</v>
      </c>
      <c r="E538" s="40">
        <f>Pressure!H538</f>
        <v>107.82541057508477</v>
      </c>
      <c r="F538" s="10">
        <f t="shared" si="60"/>
        <v>4.4999999999999991</v>
      </c>
      <c r="G538" s="4">
        <f t="shared" si="59"/>
        <v>211130.3581119139</v>
      </c>
      <c r="H538" s="42">
        <f t="shared" si="61"/>
        <v>7.9263670343618609</v>
      </c>
      <c r="I538" s="10">
        <f t="shared" si="62"/>
        <v>1.2673145017641463</v>
      </c>
      <c r="J538" s="4">
        <f t="shared" si="63"/>
        <v>680.78937770252696</v>
      </c>
      <c r="K538" s="4">
        <f t="shared" si="67"/>
        <v>153.048284182934</v>
      </c>
      <c r="L538" s="42">
        <f>Pressure!Q538</f>
        <v>0.44988425740022037</v>
      </c>
      <c r="M538" s="10">
        <f t="shared" si="68"/>
        <v>0.58617643701507649</v>
      </c>
      <c r="N538" s="10">
        <f t="shared" si="64"/>
        <v>2.5992852259916033</v>
      </c>
    </row>
    <row r="539" spans="3:14">
      <c r="C539" s="4">
        <f>Pressure!AB539*1000000</f>
        <v>4982066.128748823</v>
      </c>
      <c r="D539" s="78">
        <f>Pressure!I539</f>
        <v>1.0782541057508477E-4</v>
      </c>
      <c r="E539" s="40">
        <f>Pressure!H539</f>
        <v>107.82541057508477</v>
      </c>
      <c r="F539" s="10">
        <f t="shared" si="60"/>
        <v>4.4999999999999991</v>
      </c>
      <c r="G539" s="4">
        <f t="shared" si="59"/>
        <v>211131.44801533697</v>
      </c>
      <c r="H539" s="42">
        <f t="shared" si="61"/>
        <v>7.9263990104684421</v>
      </c>
      <c r="I539" s="10">
        <f t="shared" si="62"/>
        <v>1.2673149726999742</v>
      </c>
      <c r="J539" s="4">
        <f t="shared" si="63"/>
        <v>680.79314507731317</v>
      </c>
      <c r="K539" s="4">
        <f t="shared" si="67"/>
        <v>153.04913112659349</v>
      </c>
      <c r="L539" s="42">
        <f>Pressure!Q539</f>
        <v>0.45074528324036428</v>
      </c>
      <c r="M539" s="10">
        <f t="shared" si="68"/>
        <v>0.5861788678008909</v>
      </c>
      <c r="N539" s="10">
        <f t="shared" si="64"/>
        <v>2.5992852259916033</v>
      </c>
    </row>
    <row r="540" spans="3:14">
      <c r="C540" s="4">
        <f>Pressure!AB540*1000000</f>
        <v>4982085.8830410056</v>
      </c>
      <c r="D540" s="78">
        <f>Pressure!I540</f>
        <v>1.0782541057508477E-4</v>
      </c>
      <c r="E540" s="40">
        <f>Pressure!H540</f>
        <v>107.82541057508477</v>
      </c>
      <c r="F540" s="10">
        <f t="shared" si="60"/>
        <v>4.4999999999999991</v>
      </c>
      <c r="G540" s="4">
        <f t="shared" ref="G540:G603" si="69">IF(C540/(1+(k-1)/2*N540^2)^(k/(k-1))&lt;patm*1000000,patm*1000000,C540/(1+(k-1)/2*N540^2)^(k/(k-1)))</f>
        <v>211132.28516847891</v>
      </c>
      <c r="H540" s="42">
        <f t="shared" si="61"/>
        <v>7.9264235712468434</v>
      </c>
      <c r="I540" s="10">
        <f t="shared" si="62"/>
        <v>1.2673153344217574</v>
      </c>
      <c r="J540" s="4">
        <f t="shared" si="63"/>
        <v>680.79603879208878</v>
      </c>
      <c r="K540" s="4">
        <f t="shared" si="67"/>
        <v>153.04978166271499</v>
      </c>
      <c r="L540" s="42">
        <f>Pressure!Q540</f>
        <v>0.45160630766261761</v>
      </c>
      <c r="M540" s="10">
        <f t="shared" si="68"/>
        <v>0.58618077019376846</v>
      </c>
      <c r="N540" s="10">
        <f t="shared" si="64"/>
        <v>2.5992852259916033</v>
      </c>
    </row>
    <row r="541" spans="3:14">
      <c r="C541" s="4">
        <f>Pressure!AB541*1000000</f>
        <v>4982099.6731057754</v>
      </c>
      <c r="D541" s="78">
        <f>Pressure!I541</f>
        <v>1.0782541057508477E-4</v>
      </c>
      <c r="E541" s="40">
        <f>Pressure!H541</f>
        <v>107.82541057508477</v>
      </c>
      <c r="F541" s="10">
        <f t="shared" ref="F541:F604" si="70">aexit/E541</f>
        <v>4.4999999999999991</v>
      </c>
      <c r="G541" s="4">
        <f t="shared" si="69"/>
        <v>211132.86956785616</v>
      </c>
      <c r="H541" s="42">
        <f t="shared" ref="H541:H604" si="71">1/(((k+1)/2)^(1/(k-1))*(patm*1000000/C541)^(1/k)*SQRT((k+1)/(k-1)*(1-(patm*1000000/C541)^((k-1)/k))))</f>
        <v>7.9264407166104851</v>
      </c>
      <c r="I541" s="10">
        <f t="shared" ref="I541:I604" si="72">etanoz*SQRT(2*k^2/(k-1)*(2/(k+1))^((k+1)/(k-1))*(1-(G541/C541)^((k-1)/k)))+(G541-patm*1000000)/C541*(aexit/E541)</f>
        <v>1.2673155869305885</v>
      </c>
      <c r="J541" s="4">
        <f t="shared" ref="J541:J604" si="73">I541*D541*C541</f>
        <v>680.79805883481197</v>
      </c>
      <c r="K541" s="4">
        <f t="shared" si="67"/>
        <v>153.05023578859132</v>
      </c>
      <c r="L541" s="42">
        <f>Pressure!Q541</f>
        <v>0.45246733099579795</v>
      </c>
      <c r="M541" s="10">
        <f t="shared" si="68"/>
        <v>0.58618214418869086</v>
      </c>
      <c r="N541" s="10">
        <f t="shared" si="64"/>
        <v>2.5992852259916033</v>
      </c>
    </row>
    <row r="542" spans="3:14">
      <c r="C542" s="4">
        <f>Pressure!AB542*1000000</f>
        <v>4982107.4988670796</v>
      </c>
      <c r="D542" s="78">
        <f>Pressure!I542</f>
        <v>1.0782541057508477E-4</v>
      </c>
      <c r="E542" s="40">
        <f>Pressure!H542</f>
        <v>107.82541057508477</v>
      </c>
      <c r="F542" s="10">
        <f t="shared" si="70"/>
        <v>4.4999999999999991</v>
      </c>
      <c r="G542" s="4">
        <f t="shared" si="69"/>
        <v>211133.20121024575</v>
      </c>
      <c r="H542" s="42">
        <f t="shared" si="71"/>
        <v>7.9264504464757151</v>
      </c>
      <c r="I542" s="10">
        <f t="shared" si="72"/>
        <v>1.2673157302268894</v>
      </c>
      <c r="J542" s="4">
        <f t="shared" si="73"/>
        <v>680.79920519434279</v>
      </c>
      <c r="K542" s="4">
        <f t="shared" si="67"/>
        <v>153.05049350171817</v>
      </c>
      <c r="L542" s="42">
        <f>Pressure!Q542</f>
        <v>0.45332835356872214</v>
      </c>
      <c r="M542" s="10">
        <f t="shared" si="68"/>
        <v>0.58618298978046512</v>
      </c>
      <c r="N542" s="10">
        <f t="shared" ref="N542:N605" si="74">N541-1/834*(me-mef)</f>
        <v>2.5992852259916033</v>
      </c>
    </row>
    <row r="543" spans="3:14">
      <c r="C543" s="4">
        <f>Pressure!AB543*1000000</f>
        <v>4982109.3602548568</v>
      </c>
      <c r="D543" s="78">
        <f>Pressure!I543</f>
        <v>1.0782541057508477E-4</v>
      </c>
      <c r="E543" s="40">
        <f>Pressure!H543</f>
        <v>107.82541057508477</v>
      </c>
      <c r="F543" s="10">
        <f t="shared" si="70"/>
        <v>4.4999999999999991</v>
      </c>
      <c r="G543" s="4">
        <f t="shared" si="69"/>
        <v>211133.28009267856</v>
      </c>
      <c r="H543" s="42">
        <f t="shared" si="71"/>
        <v>7.9264527607616238</v>
      </c>
      <c r="I543" s="10">
        <f t="shared" si="72"/>
        <v>1.2673157643104056</v>
      </c>
      <c r="J543" s="4">
        <f t="shared" si="73"/>
        <v>680.7994778604176</v>
      </c>
      <c r="K543" s="4">
        <f t="shared" si="67"/>
        <v>153.05055479978813</v>
      </c>
      <c r="L543" s="42">
        <f>Pressure!Q543</f>
        <v>0.45418937571020779</v>
      </c>
      <c r="M543" s="10">
        <f t="shared" si="68"/>
        <v>0.58618330696392229</v>
      </c>
      <c r="N543" s="10">
        <f t="shared" si="74"/>
        <v>2.5992852259916033</v>
      </c>
    </row>
    <row r="544" spans="3:14">
      <c r="C544" s="4">
        <f>Pressure!AB544*1000000</f>
        <v>4982105.25720484</v>
      </c>
      <c r="D544" s="78">
        <f>Pressure!I544</f>
        <v>1.0782541057508477E-4</v>
      </c>
      <c r="E544" s="40">
        <f>Pressure!H544</f>
        <v>107.82541057508477</v>
      </c>
      <c r="F544" s="10">
        <f t="shared" si="70"/>
        <v>4.4999999999999991</v>
      </c>
      <c r="G544" s="4">
        <f t="shared" si="69"/>
        <v>211133.1062124311</v>
      </c>
      <c r="H544" s="42">
        <f t="shared" si="71"/>
        <v>7.9264476593897726</v>
      </c>
      <c r="I544" s="10">
        <f t="shared" si="72"/>
        <v>1.267315689180206</v>
      </c>
      <c r="J544" s="4">
        <f t="shared" si="73"/>
        <v>680.79887682362289</v>
      </c>
      <c r="K544" s="4">
        <f t="shared" si="67"/>
        <v>153.05041968068497</v>
      </c>
      <c r="L544" s="42">
        <f>Pressure!Q544</f>
        <v>0.45505039774907424</v>
      </c>
      <c r="M544" s="10">
        <f t="shared" si="68"/>
        <v>0.58618309573363137</v>
      </c>
      <c r="N544" s="10">
        <f t="shared" si="74"/>
        <v>2.5992852259916033</v>
      </c>
    </row>
    <row r="545" spans="3:14">
      <c r="C545" s="4">
        <f>Pressure!AB545*1000000</f>
        <v>4982095.1896589166</v>
      </c>
      <c r="D545" s="78">
        <f>Pressure!I545</f>
        <v>1.0782541057508477E-4</v>
      </c>
      <c r="E545" s="40">
        <f>Pressure!H545</f>
        <v>107.82541057508477</v>
      </c>
      <c r="F545" s="10">
        <f t="shared" si="70"/>
        <v>4.4999999999999991</v>
      </c>
      <c r="G545" s="4">
        <f t="shared" si="69"/>
        <v>211132.67956704064</v>
      </c>
      <c r="H545" s="42">
        <f t="shared" si="71"/>
        <v>7.9264351422846699</v>
      </c>
      <c r="I545" s="10">
        <f t="shared" si="72"/>
        <v>1.2673155048346862</v>
      </c>
      <c r="J545" s="4">
        <f t="shared" si="73"/>
        <v>680.79740207544558</v>
      </c>
      <c r="K545" s="4">
        <f t="shared" si="67"/>
        <v>153.05008814249484</v>
      </c>
      <c r="L545" s="42">
        <f>Pressure!Q545</f>
        <v>0.45591142001414392</v>
      </c>
      <c r="M545" s="10">
        <f t="shared" si="68"/>
        <v>0.58618235608406011</v>
      </c>
      <c r="N545" s="10">
        <f t="shared" si="74"/>
        <v>2.5992852259916033</v>
      </c>
    </row>
    <row r="546" spans="3:14">
      <c r="C546" s="4">
        <f>Pressure!AB546*1000000</f>
        <v>4982079.1575650079</v>
      </c>
      <c r="D546" s="78">
        <f>Pressure!I546</f>
        <v>1.0782541057508477E-4</v>
      </c>
      <c r="E546" s="40">
        <f>Pressure!H546</f>
        <v>107.82541057508477</v>
      </c>
      <c r="F546" s="10">
        <f t="shared" si="70"/>
        <v>4.4999999999999991</v>
      </c>
      <c r="G546" s="4">
        <f t="shared" si="69"/>
        <v>211132.00015430019</v>
      </c>
      <c r="H546" s="42">
        <f t="shared" si="71"/>
        <v>7.9264152093735962</v>
      </c>
      <c r="I546" s="10">
        <f t="shared" si="72"/>
        <v>1.2673152112715687</v>
      </c>
      <c r="J546" s="4">
        <f t="shared" si="73"/>
        <v>680.79505360825681</v>
      </c>
      <c r="K546" s="4">
        <f t="shared" si="67"/>
        <v>153.04956018350273</v>
      </c>
      <c r="L546" s="42">
        <f>Pressure!Q546</f>
        <v>0.45677244283424345</v>
      </c>
      <c r="M546" s="10">
        <f t="shared" si="68"/>
        <v>0.58618108800951485</v>
      </c>
      <c r="N546" s="10">
        <f t="shared" si="74"/>
        <v>2.5992852259916033</v>
      </c>
    </row>
    <row r="547" spans="3:14">
      <c r="C547" s="4">
        <f>Pressure!AB547*1000000</f>
        <v>4982057.1608768618</v>
      </c>
      <c r="D547" s="78">
        <f>Pressure!I547</f>
        <v>1.0782541057508477E-4</v>
      </c>
      <c r="E547" s="40">
        <f>Pressure!H547</f>
        <v>107.82541057508477</v>
      </c>
      <c r="F547" s="10">
        <f t="shared" si="70"/>
        <v>4.4999999999999991</v>
      </c>
      <c r="G547" s="4">
        <f t="shared" si="69"/>
        <v>211131.06797224964</v>
      </c>
      <c r="H547" s="42">
        <f t="shared" si="71"/>
        <v>7.9263878605863622</v>
      </c>
      <c r="I547" s="10">
        <f t="shared" si="72"/>
        <v>1.2673148084878978</v>
      </c>
      <c r="J547" s="4">
        <f t="shared" si="73"/>
        <v>680.79183141528176</v>
      </c>
      <c r="K547" s="4">
        <f t="shared" si="67"/>
        <v>153.04883580218555</v>
      </c>
      <c r="L547" s="42">
        <f>Pressure!Q547</f>
        <v>0.45763346653820502</v>
      </c>
      <c r="M547" s="10">
        <f t="shared" si="68"/>
        <v>0.58617929150423309</v>
      </c>
      <c r="N547" s="10">
        <f t="shared" si="74"/>
        <v>2.5992852259916033</v>
      </c>
    </row>
    <row r="548" spans="3:14">
      <c r="C548" s="4">
        <f>Pressure!AB548*1000000</f>
        <v>4982029.1995544611</v>
      </c>
      <c r="D548" s="78">
        <f>Pressure!I548</f>
        <v>1.0782541057508477E-4</v>
      </c>
      <c r="E548" s="40">
        <f>Pressure!H548</f>
        <v>107.82541057508477</v>
      </c>
      <c r="F548" s="10">
        <f t="shared" si="70"/>
        <v>4.4999999999999991</v>
      </c>
      <c r="G548" s="4">
        <f t="shared" si="69"/>
        <v>211129.88301919316</v>
      </c>
      <c r="H548" s="42">
        <f t="shared" si="71"/>
        <v>7.9263530958558155</v>
      </c>
      <c r="I548" s="10">
        <f t="shared" si="72"/>
        <v>1.2673142964800472</v>
      </c>
      <c r="J548" s="4">
        <f t="shared" si="73"/>
        <v>680.78773549065818</v>
      </c>
      <c r="K548" s="4">
        <f t="shared" si="67"/>
        <v>153.04791499722543</v>
      </c>
      <c r="L548" s="42">
        <f>Pressure!Q548</f>
        <v>0.45849449145486759</v>
      </c>
      <c r="M548" s="10">
        <f t="shared" si="68"/>
        <v>0.58617696656232054</v>
      </c>
      <c r="N548" s="10">
        <f t="shared" si="74"/>
        <v>2.5992852259916033</v>
      </c>
    </row>
    <row r="549" spans="3:14">
      <c r="C549" s="4">
        <f>Pressure!AB549*1000000</f>
        <v>4981995.2735634353</v>
      </c>
      <c r="D549" s="78">
        <f>Pressure!I549</f>
        <v>1.0782541057508477E-4</v>
      </c>
      <c r="E549" s="40">
        <f>Pressure!H549</f>
        <v>107.82541057508477</v>
      </c>
      <c r="F549" s="10">
        <f t="shared" si="70"/>
        <v>4.4999999999999991</v>
      </c>
      <c r="G549" s="4">
        <f t="shared" si="69"/>
        <v>211128.44529367416</v>
      </c>
      <c r="H549" s="42">
        <f t="shared" si="71"/>
        <v>7.9263109151171065</v>
      </c>
      <c r="I549" s="10">
        <f t="shared" si="72"/>
        <v>1.2673136752437097</v>
      </c>
      <c r="J549" s="4">
        <f t="shared" si="73"/>
        <v>680.78276582935132</v>
      </c>
      <c r="K549" s="4">
        <f t="shared" si="67"/>
        <v>153.04679776749052</v>
      </c>
      <c r="L549" s="42">
        <f>Pressure!Q549</f>
        <v>0.45935551791307805</v>
      </c>
      <c r="M549" s="10">
        <f t="shared" si="68"/>
        <v>0.58617411317770174</v>
      </c>
      <c r="N549" s="10">
        <f t="shared" si="74"/>
        <v>2.5992852259916033</v>
      </c>
    </row>
    <row r="550" spans="3:14">
      <c r="C550" s="4">
        <f>Pressure!AB550*1000000</f>
        <v>4981955.3828756865</v>
      </c>
      <c r="D550" s="78">
        <f>Pressure!I550</f>
        <v>1.0782541057508477E-4</v>
      </c>
      <c r="E550" s="40">
        <f>Pressure!H550</f>
        <v>107.82541057508477</v>
      </c>
      <c r="F550" s="10">
        <f t="shared" si="70"/>
        <v>4.4999999999999991</v>
      </c>
      <c r="G550" s="4">
        <f t="shared" si="69"/>
        <v>211126.75479450193</v>
      </c>
      <c r="H550" s="42">
        <f t="shared" si="71"/>
        <v>7.9262613183084518</v>
      </c>
      <c r="I550" s="10">
        <f t="shared" si="72"/>
        <v>1.267312944773908</v>
      </c>
      <c r="J550" s="4">
        <f t="shared" si="73"/>
        <v>680.77692242724538</v>
      </c>
      <c r="K550" s="4">
        <f t="shared" si="67"/>
        <v>153.04548411205553</v>
      </c>
      <c r="L550" s="42">
        <f>Pressure!Q550</f>
        <v>0.46021654624169239</v>
      </c>
      <c r="M550" s="10">
        <f t="shared" si="68"/>
        <v>0.58617073134412223</v>
      </c>
      <c r="N550" s="10">
        <f t="shared" si="74"/>
        <v>2.5992852259916033</v>
      </c>
    </row>
    <row r="551" spans="3:14">
      <c r="C551" s="4">
        <f>Pressure!AB551*1000000</f>
        <v>4981909.527468984</v>
      </c>
      <c r="D551" s="78">
        <f>Pressure!I551</f>
        <v>1.0782541057508477E-4</v>
      </c>
      <c r="E551" s="40">
        <f>Pressure!H551</f>
        <v>107.82541057508477</v>
      </c>
      <c r="F551" s="10">
        <f t="shared" si="70"/>
        <v>4.4999999999999991</v>
      </c>
      <c r="G551" s="4">
        <f t="shared" si="69"/>
        <v>211124.81152073434</v>
      </c>
      <c r="H551" s="42">
        <f t="shared" si="71"/>
        <v>7.9262043053706552</v>
      </c>
      <c r="I551" s="10">
        <f t="shared" si="72"/>
        <v>1.2673121050649871</v>
      </c>
      <c r="J551" s="4">
        <f t="shared" si="73"/>
        <v>680.7702052810838</v>
      </c>
      <c r="K551" s="4">
        <f t="shared" si="67"/>
        <v>153.04397403018834</v>
      </c>
      <c r="L551" s="42">
        <f>Pressure!Q551</f>
        <v>0.46107757676957717</v>
      </c>
      <c r="M551" s="10">
        <f t="shared" si="68"/>
        <v>0.58616682105535189</v>
      </c>
      <c r="N551" s="10">
        <f t="shared" si="74"/>
        <v>2.5992852259916033</v>
      </c>
    </row>
    <row r="552" spans="3:14">
      <c r="C552" s="4">
        <f>Pressure!AB552*1000000</f>
        <v>4981857.7073271004</v>
      </c>
      <c r="D552" s="78">
        <f>Pressure!I552</f>
        <v>1.0782541057508477E-4</v>
      </c>
      <c r="E552" s="40">
        <f>Pressure!H552</f>
        <v>107.82541057508477</v>
      </c>
      <c r="F552" s="10">
        <f t="shared" si="70"/>
        <v>4.4999999999999991</v>
      </c>
      <c r="G552" s="4">
        <f t="shared" si="69"/>
        <v>211122.61547168368</v>
      </c>
      <c r="H552" s="42">
        <f t="shared" si="71"/>
        <v>7.9261398762472615</v>
      </c>
      <c r="I552" s="10">
        <f t="shared" si="72"/>
        <v>1.2673111561106174</v>
      </c>
      <c r="J552" s="4">
        <f t="shared" si="73"/>
        <v>680.76261438848928</v>
      </c>
      <c r="K552" s="4">
        <f t="shared" si="67"/>
        <v>153.04226752135455</v>
      </c>
      <c r="L552" s="42">
        <f>Pressure!Q552</f>
        <v>0.46193860982561047</v>
      </c>
      <c r="M552" s="10">
        <f t="shared" si="68"/>
        <v>0.58616238230486439</v>
      </c>
      <c r="N552" s="10">
        <f t="shared" si="74"/>
        <v>2.5992852259916033</v>
      </c>
    </row>
    <row r="553" spans="3:14">
      <c r="C553" s="4">
        <f>Pressure!AB553*1000000</f>
        <v>4981799.9224398276</v>
      </c>
      <c r="D553" s="78">
        <f>Pressure!I553</f>
        <v>1.0782541057508477E-4</v>
      </c>
      <c r="E553" s="40">
        <f>Pressure!H553</f>
        <v>107.82541057508477</v>
      </c>
      <c r="F553" s="10">
        <f t="shared" si="70"/>
        <v>4.4999999999999991</v>
      </c>
      <c r="G553" s="4">
        <f t="shared" si="69"/>
        <v>211120.16664691741</v>
      </c>
      <c r="H553" s="42">
        <f t="shared" si="71"/>
        <v>7.9260680308845854</v>
      </c>
      <c r="I553" s="10">
        <f t="shared" si="72"/>
        <v>1.2673100979037943</v>
      </c>
      <c r="J553" s="4">
        <f t="shared" si="73"/>
        <v>680.75414974796695</v>
      </c>
      <c r="K553" s="4">
        <f t="shared" si="67"/>
        <v>153.04036458521804</v>
      </c>
      <c r="L553" s="42">
        <f>Pressure!Q553</f>
        <v>0.46279964573868326</v>
      </c>
      <c r="M553" s="10">
        <f t="shared" si="68"/>
        <v>0.58615741508607477</v>
      </c>
      <c r="N553" s="10">
        <f t="shared" si="74"/>
        <v>2.5992852259916033</v>
      </c>
    </row>
    <row r="554" spans="3:14">
      <c r="C554" s="4">
        <f>Pressure!AB554*1000000</f>
        <v>4981736.1728030154</v>
      </c>
      <c r="D554" s="78">
        <f>Pressure!I554</f>
        <v>1.0782541057508477E-4</v>
      </c>
      <c r="E554" s="40">
        <f>Pressure!H554</f>
        <v>107.82541057508477</v>
      </c>
      <c r="F554" s="10">
        <f t="shared" si="70"/>
        <v>4.4999999999999991</v>
      </c>
      <c r="G554" s="4">
        <f t="shared" si="69"/>
        <v>211117.4650462596</v>
      </c>
      <c r="H554" s="42">
        <f t="shared" si="71"/>
        <v>7.9259887692317461</v>
      </c>
      <c r="I554" s="10">
        <f t="shared" si="72"/>
        <v>1.2673089304368392</v>
      </c>
      <c r="J554" s="4">
        <f t="shared" si="73"/>
        <v>680.74481135890858</v>
      </c>
      <c r="K554" s="4">
        <f t="shared" si="67"/>
        <v>153.03826522164215</v>
      </c>
      <c r="L554" s="42">
        <f>Pressure!Q554</f>
        <v>0.46366068483770068</v>
      </c>
      <c r="M554" s="10">
        <f t="shared" si="68"/>
        <v>0.58615191939230404</v>
      </c>
      <c r="N554" s="10">
        <f t="shared" si="74"/>
        <v>2.5992852259916033</v>
      </c>
    </row>
    <row r="555" spans="3:14">
      <c r="C555" s="4">
        <f>Pressure!AB555*1000000</f>
        <v>4981666.4584183535</v>
      </c>
      <c r="D555" s="78">
        <f>Pressure!I555</f>
        <v>1.0782541057508477E-4</v>
      </c>
      <c r="E555" s="40">
        <f>Pressure!H555</f>
        <v>107.82541057508477</v>
      </c>
      <c r="F555" s="10">
        <f t="shared" si="70"/>
        <v>4.4999999999999991</v>
      </c>
      <c r="G555" s="4">
        <f t="shared" si="69"/>
        <v>211114.51066978191</v>
      </c>
      <c r="H555" s="42">
        <f t="shared" si="71"/>
        <v>7.9259020912403937</v>
      </c>
      <c r="I555" s="10">
        <f t="shared" si="72"/>
        <v>1.2673076537013945</v>
      </c>
      <c r="J555" s="4">
        <f t="shared" si="73"/>
        <v>680.73459922156167</v>
      </c>
      <c r="K555" s="4">
        <f t="shared" si="67"/>
        <v>153.03596943068246</v>
      </c>
      <c r="L555" s="42">
        <f>Pressure!Q555</f>
        <v>0.46452172745158316</v>
      </c>
      <c r="M555" s="10">
        <f t="shared" si="68"/>
        <v>0.58614589521669247</v>
      </c>
      <c r="N555" s="10">
        <f t="shared" si="74"/>
        <v>2.5992852259916033</v>
      </c>
    </row>
    <row r="556" spans="3:14">
      <c r="C556" s="4">
        <f>Pressure!AB556*1000000</f>
        <v>4981590.7792936182</v>
      </c>
      <c r="D556" s="78">
        <f>Pressure!I556</f>
        <v>1.0782541057508477E-4</v>
      </c>
      <c r="E556" s="40">
        <f>Pressure!H556</f>
        <v>107.82541057508477</v>
      </c>
      <c r="F556" s="10">
        <f t="shared" si="70"/>
        <v>4.4999999999999991</v>
      </c>
      <c r="G556" s="4">
        <f t="shared" si="69"/>
        <v>211111.30351781382</v>
      </c>
      <c r="H556" s="42">
        <f t="shared" si="71"/>
        <v>7.9258079968650517</v>
      </c>
      <c r="I556" s="10">
        <f t="shared" si="72"/>
        <v>1.2673062676884295</v>
      </c>
      <c r="J556" s="4">
        <f t="shared" si="73"/>
        <v>680.72351333706558</v>
      </c>
      <c r="K556" s="4">
        <f t="shared" si="67"/>
        <v>153.0334772125951</v>
      </c>
      <c r="L556" s="42">
        <f>Pressure!Q556</f>
        <v>0.46538277390926763</v>
      </c>
      <c r="M556" s="10">
        <f t="shared" si="68"/>
        <v>0.58613934255220057</v>
      </c>
      <c r="N556" s="10">
        <f t="shared" si="74"/>
        <v>2.5992852259916033</v>
      </c>
    </row>
    <row r="557" spans="3:14">
      <c r="C557" s="4">
        <f>Pressure!AB557*1000000</f>
        <v>4981509.135442364</v>
      </c>
      <c r="D557" s="78">
        <f>Pressure!I557</f>
        <v>1.0782541057508477E-4</v>
      </c>
      <c r="E557" s="40">
        <f>Pressure!H557</f>
        <v>107.82541057508477</v>
      </c>
      <c r="F557" s="10">
        <f t="shared" si="70"/>
        <v>4.4999999999999991</v>
      </c>
      <c r="G557" s="4">
        <f t="shared" si="69"/>
        <v>211107.84359092981</v>
      </c>
      <c r="H557" s="42">
        <f t="shared" si="71"/>
        <v>7.9257064860626807</v>
      </c>
      <c r="I557" s="10">
        <f t="shared" si="72"/>
        <v>1.2673047723882327</v>
      </c>
      <c r="J557" s="4">
        <f t="shared" si="73"/>
        <v>680.71155370740541</v>
      </c>
      <c r="K557" s="4">
        <f t="shared" si="67"/>
        <v>153.03078856782642</v>
      </c>
      <c r="L557" s="42">
        <f>Pressure!Q557</f>
        <v>0.46624382453970892</v>
      </c>
      <c r="M557" s="10">
        <f t="shared" si="68"/>
        <v>0.58613226139175711</v>
      </c>
      <c r="N557" s="10">
        <f t="shared" si="74"/>
        <v>2.5992852259916033</v>
      </c>
    </row>
    <row r="558" spans="3:14">
      <c r="C558" s="4">
        <f>Pressure!AB558*1000000</f>
        <v>4981421.526884553</v>
      </c>
      <c r="D558" s="78">
        <f>Pressure!I558</f>
        <v>1.0782541057508477E-4</v>
      </c>
      <c r="E558" s="40">
        <f>Pressure!H558</f>
        <v>107.82541057508477</v>
      </c>
      <c r="F558" s="10">
        <f t="shared" si="70"/>
        <v>4.4999999999999991</v>
      </c>
      <c r="G558" s="4">
        <f t="shared" si="69"/>
        <v>211104.13088997579</v>
      </c>
      <c r="H558" s="42">
        <f t="shared" si="71"/>
        <v>7.9255975587935037</v>
      </c>
      <c r="I558" s="10">
        <f t="shared" si="72"/>
        <v>1.2673031677904254</v>
      </c>
      <c r="J558" s="4">
        <f t="shared" si="73"/>
        <v>680.69872033550575</v>
      </c>
      <c r="K558" s="4">
        <f t="shared" si="67"/>
        <v>153.0279034970338</v>
      </c>
      <c r="L558" s="42">
        <f>Pressure!Q558</f>
        <v>0.4671048796718808</v>
      </c>
      <c r="M558" s="10">
        <f t="shared" si="68"/>
        <v>0.58612465172808981</v>
      </c>
      <c r="N558" s="10">
        <f t="shared" si="74"/>
        <v>2.5992852259916033</v>
      </c>
    </row>
    <row r="559" spans="3:14">
      <c r="C559" s="4">
        <f>Pressure!AB559*1000000</f>
        <v>4981327.9536458785</v>
      </c>
      <c r="D559" s="78">
        <f>Pressure!I559</f>
        <v>1.0782541057508477E-4</v>
      </c>
      <c r="E559" s="40">
        <f>Pressure!H559</f>
        <v>107.82541057508477</v>
      </c>
      <c r="F559" s="10">
        <f t="shared" si="70"/>
        <v>4.4999999999999991</v>
      </c>
      <c r="G559" s="4">
        <f t="shared" si="69"/>
        <v>211100.16541604063</v>
      </c>
      <c r="H559" s="42">
        <f t="shared" si="71"/>
        <v>7.9254812150201355</v>
      </c>
      <c r="I559" s="10">
        <f t="shared" si="72"/>
        <v>1.2673014538839471</v>
      </c>
      <c r="J559" s="4">
        <f t="shared" si="73"/>
        <v>680.68501322513009</v>
      </c>
      <c r="K559" s="4">
        <f t="shared" si="67"/>
        <v>153.02482200106337</v>
      </c>
      <c r="L559" s="42">
        <f>Pressure!Q559</f>
        <v>0.46796593963477728</v>
      </c>
      <c r="M559" s="10">
        <f t="shared" si="68"/>
        <v>0.58611651355379768</v>
      </c>
      <c r="N559" s="10">
        <f t="shared" si="74"/>
        <v>2.5992852259916033</v>
      </c>
    </row>
    <row r="560" spans="3:14">
      <c r="C560" s="4">
        <f>Pressure!AB560*1000000</f>
        <v>4981228.4157579439</v>
      </c>
      <c r="D560" s="78">
        <f>Pressure!I560</f>
        <v>1.0782541057508477E-4</v>
      </c>
      <c r="E560" s="40">
        <f>Pressure!H560</f>
        <v>107.82541057508477</v>
      </c>
      <c r="F560" s="10">
        <f t="shared" si="70"/>
        <v>4.4999999999999991</v>
      </c>
      <c r="G560" s="4">
        <f t="shared" si="69"/>
        <v>211095.94717046359</v>
      </c>
      <c r="H560" s="42">
        <f t="shared" si="71"/>
        <v>7.9253574547078234</v>
      </c>
      <c r="I560" s="10">
        <f t="shared" si="72"/>
        <v>1.2672996306570594</v>
      </c>
      <c r="J560" s="4">
        <f t="shared" si="73"/>
        <v>680.67043238090776</v>
      </c>
      <c r="K560" s="4">
        <f t="shared" si="67"/>
        <v>153.02154408095583</v>
      </c>
      <c r="L560" s="42">
        <f>Pressure!Q560</f>
        <v>0.4688270047574139</v>
      </c>
      <c r="M560" s="10">
        <f t="shared" si="68"/>
        <v>0.58610784686139483</v>
      </c>
      <c r="N560" s="10">
        <f t="shared" si="74"/>
        <v>2.5992852259916033</v>
      </c>
    </row>
    <row r="561" spans="3:14">
      <c r="C561" s="4">
        <f>Pressure!AB561*1000000</f>
        <v>4981122.9132585917</v>
      </c>
      <c r="D561" s="78">
        <f>Pressure!I561</f>
        <v>1.0782541057508477E-4</v>
      </c>
      <c r="E561" s="40">
        <f>Pressure!H561</f>
        <v>107.82541057508477</v>
      </c>
      <c r="F561" s="10">
        <f t="shared" si="70"/>
        <v>4.4999999999999991</v>
      </c>
      <c r="G561" s="4">
        <f t="shared" si="69"/>
        <v>211091.47615484844</v>
      </c>
      <c r="H561" s="42">
        <f t="shared" si="71"/>
        <v>7.9252262778248532</v>
      </c>
      <c r="I561" s="10">
        <f t="shared" si="72"/>
        <v>1.2672976980973527</v>
      </c>
      <c r="J561" s="4">
        <f t="shared" si="73"/>
        <v>680.65497780838245</v>
      </c>
      <c r="K561" s="4">
        <f t="shared" si="67"/>
        <v>153.01806973795749</v>
      </c>
      <c r="L561" s="42">
        <f>Pressure!Q561</f>
        <v>0.46968807536882884</v>
      </c>
      <c r="M561" s="10">
        <f t="shared" si="68"/>
        <v>0.58609865164319175</v>
      </c>
      <c r="N561" s="10">
        <f t="shared" si="74"/>
        <v>2.5992852259916033</v>
      </c>
    </row>
    <row r="562" spans="3:14">
      <c r="C562" s="4">
        <f>Pressure!AB562*1000000</f>
        <v>4981011.446191458</v>
      </c>
      <c r="D562" s="78">
        <f>Pressure!I562</f>
        <v>1.0782541057508477E-4</v>
      </c>
      <c r="E562" s="40">
        <f>Pressure!H562</f>
        <v>107.82541057508477</v>
      </c>
      <c r="F562" s="10">
        <f t="shared" si="70"/>
        <v>4.4999999999999991</v>
      </c>
      <c r="G562" s="4">
        <f t="shared" si="69"/>
        <v>211086.75237104433</v>
      </c>
      <c r="H562" s="42">
        <f t="shared" si="71"/>
        <v>7.9250876843419835</v>
      </c>
      <c r="I562" s="10">
        <f t="shared" si="72"/>
        <v>1.2672956561917361</v>
      </c>
      <c r="J562" s="4">
        <f t="shared" si="73"/>
        <v>680.63864951394589</v>
      </c>
      <c r="K562" s="4">
        <f t="shared" si="67"/>
        <v>153.01439897350522</v>
      </c>
      <c r="L562" s="42">
        <f>Pressure!Q562</f>
        <v>0.47054915179808421</v>
      </c>
      <c r="M562" s="10">
        <f t="shared" si="68"/>
        <v>0.58608892789140021</v>
      </c>
      <c r="N562" s="10">
        <f t="shared" si="74"/>
        <v>2.5992852259916033</v>
      </c>
    </row>
    <row r="563" spans="3:14">
      <c r="C563" s="4">
        <f>Pressure!AB563*1000000</f>
        <v>4980894.014606148</v>
      </c>
      <c r="D563" s="78">
        <f>Pressure!I563</f>
        <v>1.0782541057508477E-4</v>
      </c>
      <c r="E563" s="40">
        <f>Pressure!H563</f>
        <v>107.82541057508477</v>
      </c>
      <c r="F563" s="10">
        <f t="shared" si="70"/>
        <v>4.4999999999999991</v>
      </c>
      <c r="G563" s="4">
        <f t="shared" si="69"/>
        <v>211081.77582115348</v>
      </c>
      <c r="H563" s="42">
        <f t="shared" si="71"/>
        <v>7.924941674232671</v>
      </c>
      <c r="I563" s="10">
        <f t="shared" si="72"/>
        <v>1.267293504926442</v>
      </c>
      <c r="J563" s="4">
        <f t="shared" si="73"/>
        <v>680.62144750486482</v>
      </c>
      <c r="K563" s="4">
        <f t="shared" si="67"/>
        <v>153.01053178923269</v>
      </c>
      <c r="L563" s="42">
        <f>Pressure!Q563</f>
        <v>0.47141023437426738</v>
      </c>
      <c r="M563" s="10">
        <f t="shared" si="68"/>
        <v>0.58607867559815452</v>
      </c>
      <c r="N563" s="10">
        <f t="shared" si="74"/>
        <v>2.5992852259916033</v>
      </c>
    </row>
    <row r="564" spans="3:14">
      <c r="C564" s="4">
        <f>Pressure!AB564*1000000</f>
        <v>4980770.6185585624</v>
      </c>
      <c r="D564" s="78">
        <f>Pressure!I564</f>
        <v>1.0782541057508477E-4</v>
      </c>
      <c r="E564" s="40">
        <f>Pressure!H564</f>
        <v>107.82541057508477</v>
      </c>
      <c r="F564" s="10">
        <f t="shared" si="70"/>
        <v>4.4999999999999991</v>
      </c>
      <c r="G564" s="4">
        <f t="shared" si="69"/>
        <v>211076.54650754484</v>
      </c>
      <c r="H564" s="42">
        <f t="shared" si="71"/>
        <v>7.9247882474734856</v>
      </c>
      <c r="I564" s="10">
        <f t="shared" si="72"/>
        <v>1.2672912442870305</v>
      </c>
      <c r="J564" s="4">
        <f t="shared" si="73"/>
        <v>680.60337178932741</v>
      </c>
      <c r="K564" s="4">
        <f t="shared" si="67"/>
        <v>153.00646818698067</v>
      </c>
      <c r="L564" s="42">
        <f>Pressure!Q564</f>
        <v>0.47227132342649197</v>
      </c>
      <c r="M564" s="10">
        <f t="shared" si="68"/>
        <v>0.58606789475531584</v>
      </c>
      <c r="N564" s="10">
        <f t="shared" si="74"/>
        <v>2.5992852259916033</v>
      </c>
    </row>
    <row r="565" spans="3:14">
      <c r="C565" s="4">
        <f>Pressure!AB565*1000000</f>
        <v>4980641.2581102839</v>
      </c>
      <c r="D565" s="78">
        <f>Pressure!I565</f>
        <v>1.0782541057508477E-4</v>
      </c>
      <c r="E565" s="40">
        <f>Pressure!H565</f>
        <v>107.82541057508477</v>
      </c>
      <c r="F565" s="10">
        <f t="shared" si="70"/>
        <v>4.4999999999999991</v>
      </c>
      <c r="G565" s="4">
        <f t="shared" si="69"/>
        <v>211071.06443282822</v>
      </c>
      <c r="H565" s="42">
        <f t="shared" si="71"/>
        <v>7.9246274040433304</v>
      </c>
      <c r="I565" s="10">
        <f t="shared" si="72"/>
        <v>1.2672888742583797</v>
      </c>
      <c r="J565" s="4">
        <f t="shared" si="73"/>
        <v>680.58442237635518</v>
      </c>
      <c r="K565" s="4">
        <f t="shared" si="67"/>
        <v>153.00220816877729</v>
      </c>
      <c r="L565" s="42">
        <f>Pressure!Q565</f>
        <v>0.47313241928389937</v>
      </c>
      <c r="M565" s="10">
        <f t="shared" si="68"/>
        <v>0.58605658535479388</v>
      </c>
      <c r="N565" s="10">
        <f t="shared" si="74"/>
        <v>2.5992852259916033</v>
      </c>
    </row>
    <row r="566" spans="3:14">
      <c r="C566" s="4">
        <f>Pressure!AB566*1000000</f>
        <v>4980505.9333288688</v>
      </c>
      <c r="D566" s="78">
        <f>Pressure!I566</f>
        <v>1.0782541057508477E-4</v>
      </c>
      <c r="E566" s="40">
        <f>Pressure!H566</f>
        <v>107.82541057508477</v>
      </c>
      <c r="F566" s="10">
        <f t="shared" si="70"/>
        <v>4.4999999999999991</v>
      </c>
      <c r="G566" s="4">
        <f t="shared" si="69"/>
        <v>211065.32959986653</v>
      </c>
      <c r="H566" s="42">
        <f t="shared" si="71"/>
        <v>7.9244591439238121</v>
      </c>
      <c r="I566" s="10">
        <f t="shared" si="72"/>
        <v>1.2672863948246886</v>
      </c>
      <c r="J566" s="4">
        <f t="shared" si="73"/>
        <v>680.56459927584376</v>
      </c>
      <c r="K566" s="4">
        <f t="shared" si="67"/>
        <v>152.99775173684722</v>
      </c>
      <c r="L566" s="42">
        <f>Pressure!Q566</f>
        <v>0.47399352227565977</v>
      </c>
      <c r="M566" s="10">
        <f t="shared" si="68"/>
        <v>0.58604474738822387</v>
      </c>
      <c r="N566" s="10">
        <f t="shared" si="74"/>
        <v>2.5992852259916033</v>
      </c>
    </row>
    <row r="567" spans="3:14">
      <c r="C567" s="4">
        <f>Pressure!AB567*1000000</f>
        <v>4980364.6442882204</v>
      </c>
      <c r="D567" s="78">
        <f>Pressure!I567</f>
        <v>1.0782541057508477E-4</v>
      </c>
      <c r="E567" s="40">
        <f>Pressure!H567</f>
        <v>107.82541057508477</v>
      </c>
      <c r="F567" s="10">
        <f t="shared" si="70"/>
        <v>4.4999999999999991</v>
      </c>
      <c r="G567" s="4">
        <f t="shared" si="69"/>
        <v>211059.34201179165</v>
      </c>
      <c r="H567" s="42">
        <f t="shared" si="71"/>
        <v>7.9242834670997011</v>
      </c>
      <c r="I567" s="10">
        <f t="shared" si="72"/>
        <v>1.2672838059694858</v>
      </c>
      <c r="J567" s="4">
        <f t="shared" si="73"/>
        <v>680.54390249861899</v>
      </c>
      <c r="K567" s="4">
        <f t="shared" si="67"/>
        <v>152.99309889362416</v>
      </c>
      <c r="L567" s="42">
        <f>Pressure!Q567</f>
        <v>0.47485463273097339</v>
      </c>
      <c r="M567" s="10">
        <f t="shared" si="68"/>
        <v>0.58603238084712228</v>
      </c>
      <c r="N567" s="10">
        <f t="shared" si="74"/>
        <v>2.5992852259916033</v>
      </c>
    </row>
    <row r="568" spans="3:14">
      <c r="C568" s="4">
        <f>Pressure!AB568*1000000</f>
        <v>4980217.3910678728</v>
      </c>
      <c r="D568" s="78">
        <f>Pressure!I568</f>
        <v>1.0782541057508477E-4</v>
      </c>
      <c r="E568" s="40">
        <f>Pressure!H568</f>
        <v>107.82541057508477</v>
      </c>
      <c r="F568" s="10">
        <f t="shared" si="70"/>
        <v>4.4999999999999991</v>
      </c>
      <c r="G568" s="4">
        <f t="shared" si="69"/>
        <v>211053.10167197409</v>
      </c>
      <c r="H568" s="42">
        <f t="shared" si="71"/>
        <v>7.9241003735580593</v>
      </c>
      <c r="I568" s="10">
        <f t="shared" si="72"/>
        <v>1.2672811076756141</v>
      </c>
      <c r="J568" s="4">
        <f t="shared" si="73"/>
        <v>680.52233205633138</v>
      </c>
      <c r="K568" s="4">
        <f t="shared" si="67"/>
        <v>152.98824964172729</v>
      </c>
      <c r="L568" s="42">
        <f>Pressure!Q568</f>
        <v>0.47571575097907187</v>
      </c>
      <c r="M568" s="10">
        <f t="shared" si="68"/>
        <v>0.58601948572297702</v>
      </c>
      <c r="N568" s="10">
        <f t="shared" si="74"/>
        <v>2.5992852259916033</v>
      </c>
    </row>
    <row r="569" spans="3:14">
      <c r="C569" s="4">
        <f>Pressure!AB569*1000000</f>
        <v>4980064.1737534404</v>
      </c>
      <c r="D569" s="78">
        <f>Pressure!I569</f>
        <v>1.0782541057508477E-4</v>
      </c>
      <c r="E569" s="40">
        <f>Pressure!H569</f>
        <v>107.82541057508477</v>
      </c>
      <c r="F569" s="10">
        <f t="shared" si="70"/>
        <v>4.4999999999999991</v>
      </c>
      <c r="G569" s="4">
        <f t="shared" si="69"/>
        <v>211046.60858404206</v>
      </c>
      <c r="H569" s="42">
        <f t="shared" si="71"/>
        <v>7.9239098632887579</v>
      </c>
      <c r="I569" s="10">
        <f t="shared" si="72"/>
        <v>1.2672782999252405</v>
      </c>
      <c r="J569" s="4">
        <f t="shared" si="73"/>
        <v>680.49988796152252</v>
      </c>
      <c r="K569" s="4">
        <f t="shared" si="67"/>
        <v>152.9832039839761</v>
      </c>
      <c r="L569" s="42">
        <f>Pressure!Q569</f>
        <v>0.47657687734921933</v>
      </c>
      <c r="M569" s="10">
        <f t="shared" si="68"/>
        <v>0.58600606200700478</v>
      </c>
      <c r="N569" s="10">
        <f t="shared" si="74"/>
        <v>2.5992852259916033</v>
      </c>
    </row>
    <row r="570" spans="3:14">
      <c r="C570" s="4">
        <f>Pressure!AB570*1000000</f>
        <v>4979904.992436666</v>
      </c>
      <c r="D570" s="78">
        <f>Pressure!I570</f>
        <v>1.0782541057508477E-4</v>
      </c>
      <c r="E570" s="40">
        <f>Pressure!H570</f>
        <v>107.82541057508477</v>
      </c>
      <c r="F570" s="10">
        <f t="shared" si="70"/>
        <v>4.4999999999999991</v>
      </c>
      <c r="G570" s="4">
        <f t="shared" si="69"/>
        <v>211039.86275188345</v>
      </c>
      <c r="H570" s="42">
        <f t="shared" si="71"/>
        <v>7.9237119362845849</v>
      </c>
      <c r="I570" s="10">
        <f t="shared" si="72"/>
        <v>1.2672753826998555</v>
      </c>
      <c r="J570" s="4">
        <f t="shared" si="73"/>
        <v>680.47657022763099</v>
      </c>
      <c r="K570" s="4">
        <f t="shared" si="67"/>
        <v>152.97796192339172</v>
      </c>
      <c r="L570" s="42">
        <f>Pressure!Q570</f>
        <v>0.47743801217071369</v>
      </c>
      <c r="M570" s="10">
        <f t="shared" si="68"/>
        <v>0.5859921096903703</v>
      </c>
      <c r="N570" s="10">
        <f t="shared" si="74"/>
        <v>2.5992852259916033</v>
      </c>
    </row>
    <row r="571" spans="3:14">
      <c r="C571" s="4">
        <f>Pressure!AB571*1000000</f>
        <v>4979739.8472152716</v>
      </c>
      <c r="D571" s="78">
        <f>Pressure!I571</f>
        <v>1.0782541057508477E-4</v>
      </c>
      <c r="E571" s="40">
        <f>Pressure!H571</f>
        <v>107.82541057508477</v>
      </c>
      <c r="F571" s="10">
        <f t="shared" si="70"/>
        <v>4.4999999999999991</v>
      </c>
      <c r="G571" s="4">
        <f t="shared" si="69"/>
        <v>211032.86417963958</v>
      </c>
      <c r="H571" s="42">
        <f t="shared" si="71"/>
        <v>7.9235065925410204</v>
      </c>
      <c r="I571" s="10">
        <f t="shared" si="72"/>
        <v>1.2672723559802703</v>
      </c>
      <c r="J571" s="4">
        <f t="shared" si="73"/>
        <v>680.45237886897189</v>
      </c>
      <c r="K571" s="4">
        <f t="shared" si="67"/>
        <v>152.97252346319229</v>
      </c>
      <c r="L571" s="42">
        <f>Pressure!Q571</f>
        <v>0.4782991557728879</v>
      </c>
      <c r="M571" s="10">
        <f t="shared" si="68"/>
        <v>0.58597762876410409</v>
      </c>
      <c r="N571" s="10">
        <f t="shared" si="74"/>
        <v>2.5992852259916033</v>
      </c>
    </row>
    <row r="572" spans="3:14">
      <c r="C572" s="4">
        <f>Pressure!AB572*1000000</f>
        <v>4979568.7381928992</v>
      </c>
      <c r="D572" s="78">
        <f>Pressure!I572</f>
        <v>1.0782541057508477E-4</v>
      </c>
      <c r="E572" s="40">
        <f>Pressure!H572</f>
        <v>107.82541057508477</v>
      </c>
      <c r="F572" s="10">
        <f t="shared" si="70"/>
        <v>4.4999999999999991</v>
      </c>
      <c r="G572" s="4">
        <f t="shared" si="69"/>
        <v>211025.61287170261</v>
      </c>
      <c r="H572" s="42">
        <f t="shared" si="71"/>
        <v>7.9232938320561894</v>
      </c>
      <c r="I572" s="10">
        <f t="shared" si="72"/>
        <v>1.2672692197466153</v>
      </c>
      <c r="J572" s="4">
        <f t="shared" si="73"/>
        <v>680.4273139007272</v>
      </c>
      <c r="K572" s="4">
        <f t="shared" si="67"/>
        <v>152.96688860679089</v>
      </c>
      <c r="L572" s="42">
        <f>Pressure!Q572</f>
        <v>0.47916030848511115</v>
      </c>
      <c r="M572" s="10">
        <f t="shared" si="68"/>
        <v>0.58596261921908921</v>
      </c>
      <c r="N572" s="10">
        <f t="shared" si="74"/>
        <v>2.5992852259916033</v>
      </c>
    </row>
    <row r="573" spans="3:14">
      <c r="C573" s="4">
        <f>Pressure!AB573*1000000</f>
        <v>4979391.6654790957</v>
      </c>
      <c r="D573" s="78">
        <f>Pressure!I573</f>
        <v>1.0782541057508477E-4</v>
      </c>
      <c r="E573" s="40">
        <f>Pressure!H573</f>
        <v>107.82541057508477</v>
      </c>
      <c r="F573" s="10">
        <f t="shared" si="70"/>
        <v>4.4999999999999991</v>
      </c>
      <c r="G573" s="4">
        <f t="shared" si="69"/>
        <v>211018.10883271493</v>
      </c>
      <c r="H573" s="42">
        <f t="shared" si="71"/>
        <v>7.9230736548308185</v>
      </c>
      <c r="I573" s="10">
        <f t="shared" si="72"/>
        <v>1.2672659739783403</v>
      </c>
      <c r="J573" s="4">
        <f t="shared" si="73"/>
        <v>680.40137533894392</v>
      </c>
      <c r="K573" s="4">
        <f t="shared" si="67"/>
        <v>152.96105735779506</v>
      </c>
      <c r="L573" s="42">
        <f>Pressure!Q573</f>
        <v>0.48002147063679013</v>
      </c>
      <c r="M573" s="10">
        <f t="shared" si="68"/>
        <v>0.5859470810460562</v>
      </c>
      <c r="N573" s="10">
        <f t="shared" si="74"/>
        <v>2.5992852259916033</v>
      </c>
    </row>
    <row r="574" spans="3:14">
      <c r="C574" s="4">
        <f>Pressure!AB574*1000000</f>
        <v>4979208.6291895434</v>
      </c>
      <c r="D574" s="78">
        <f>Pressure!I574</f>
        <v>1.0782541057508477E-4</v>
      </c>
      <c r="E574" s="40">
        <f>Pressure!H574</f>
        <v>107.82541057508477</v>
      </c>
      <c r="F574" s="10">
        <f t="shared" si="70"/>
        <v>4.4999999999999991</v>
      </c>
      <c r="G574" s="4">
        <f t="shared" si="69"/>
        <v>211010.35206757896</v>
      </c>
      <c r="H574" s="42">
        <f t="shared" si="71"/>
        <v>7.9228460608685465</v>
      </c>
      <c r="I574" s="10">
        <f t="shared" si="72"/>
        <v>1.2672626186542171</v>
      </c>
      <c r="J574" s="4">
        <f t="shared" si="73"/>
        <v>680.37456320056754</v>
      </c>
      <c r="K574" s="4">
        <f t="shared" si="67"/>
        <v>152.95502972001429</v>
      </c>
      <c r="L574" s="42">
        <f>Pressure!Q574</f>
        <v>0.48088264255737023</v>
      </c>
      <c r="M574" s="10">
        <f t="shared" si="68"/>
        <v>0.58593101423563376</v>
      </c>
      <c r="N574" s="10">
        <f t="shared" si="74"/>
        <v>2.5992852259916033</v>
      </c>
    </row>
    <row r="575" spans="3:14">
      <c r="C575" s="4">
        <f>Pressure!AB575*1000000</f>
        <v>4979019.6294460259</v>
      </c>
      <c r="D575" s="78">
        <f>Pressure!I575</f>
        <v>1.0782541057508477E-4</v>
      </c>
      <c r="E575" s="40">
        <f>Pressure!H575</f>
        <v>107.82541057508477</v>
      </c>
      <c r="F575" s="10">
        <f t="shared" si="70"/>
        <v>4.4999999999999991</v>
      </c>
      <c r="G575" s="4">
        <f t="shared" si="69"/>
        <v>211002.34258145571</v>
      </c>
      <c r="H575" s="42">
        <f t="shared" si="71"/>
        <v>7.9226110501758669</v>
      </c>
      <c r="I575" s="10">
        <f t="shared" si="72"/>
        <v>1.2672591537523401</v>
      </c>
      <c r="J575" s="4">
        <f t="shared" si="73"/>
        <v>680.34687750343812</v>
      </c>
      <c r="K575" s="4">
        <f t="shared" si="67"/>
        <v>152.94880569745922</v>
      </c>
      <c r="L575" s="42">
        <f>Pressure!Q575</f>
        <v>0.4817438245763368</v>
      </c>
      <c r="M575" s="10">
        <f t="shared" si="68"/>
        <v>0.58591441877828521</v>
      </c>
      <c r="N575" s="10">
        <f t="shared" si="74"/>
        <v>2.5992852259916033</v>
      </c>
    </row>
    <row r="576" spans="3:14">
      <c r="C576" s="4">
        <f>Pressure!AB576*1000000</f>
        <v>4978824.6663760124</v>
      </c>
      <c r="D576" s="78">
        <f>Pressure!I576</f>
        <v>1.0782541057508477E-4</v>
      </c>
      <c r="E576" s="40">
        <f>Pressure!H576</f>
        <v>107.82541057508477</v>
      </c>
      <c r="F576" s="10">
        <f t="shared" si="70"/>
        <v>4.4999999999999991</v>
      </c>
      <c r="G576" s="4">
        <f t="shared" si="69"/>
        <v>210994.08037974706</v>
      </c>
      <c r="H576" s="42">
        <f t="shared" si="71"/>
        <v>7.9223686227616028</v>
      </c>
      <c r="I576" s="10">
        <f t="shared" si="72"/>
        <v>1.2672555792501168</v>
      </c>
      <c r="J576" s="4">
        <f t="shared" si="73"/>
        <v>680.31831826622761</v>
      </c>
      <c r="K576" s="4">
        <f t="shared" si="67"/>
        <v>152.94238529432749</v>
      </c>
      <c r="L576" s="42">
        <f>Pressure!Q576</f>
        <v>0.4826050170232164</v>
      </c>
      <c r="M576" s="10">
        <f t="shared" si="68"/>
        <v>0.58589729466439389</v>
      </c>
      <c r="N576" s="10">
        <f t="shared" si="74"/>
        <v>2.5992852259916033</v>
      </c>
    </row>
    <row r="577" spans="3:14">
      <c r="C577" s="4">
        <f>Pressure!AB577*1000000</f>
        <v>4978623.740113413</v>
      </c>
      <c r="D577" s="78">
        <f>Pressure!I577</f>
        <v>1.0782541057508477E-4</v>
      </c>
      <c r="E577" s="40">
        <f>Pressure!H577</f>
        <v>107.82541057508477</v>
      </c>
      <c r="F577" s="10">
        <f t="shared" si="70"/>
        <v>4.4999999999999991</v>
      </c>
      <c r="G577" s="4">
        <f t="shared" si="69"/>
        <v>210985.56546812796</v>
      </c>
      <c r="H577" s="42">
        <f t="shared" si="71"/>
        <v>7.9221187786378824</v>
      </c>
      <c r="I577" s="10">
        <f t="shared" si="72"/>
        <v>1.2672518951242824</v>
      </c>
      <c r="J577" s="4">
        <f t="shared" si="73"/>
        <v>680.28888550855208</v>
      </c>
      <c r="K577" s="4">
        <f t="shared" si="67"/>
        <v>152.93576851502903</v>
      </c>
      <c r="L577" s="42">
        <f>Pressure!Q577</f>
        <v>0.48346622022757796</v>
      </c>
      <c r="M577" s="10">
        <f t="shared" si="68"/>
        <v>0.58587964188413133</v>
      </c>
      <c r="N577" s="10">
        <f t="shared" si="74"/>
        <v>2.5992852259916033</v>
      </c>
    </row>
    <row r="578" spans="3:14">
      <c r="C578" s="4">
        <f>Pressure!AB578*1000000</f>
        <v>4978416.8507976895</v>
      </c>
      <c r="D578" s="78">
        <f>Pressure!I578</f>
        <v>1.0782541057508477E-4</v>
      </c>
      <c r="E578" s="40">
        <f>Pressure!H578</f>
        <v>107.82541057508477</v>
      </c>
      <c r="F578" s="10">
        <f t="shared" si="70"/>
        <v>4.4999999999999991</v>
      </c>
      <c r="G578" s="4">
        <f t="shared" si="69"/>
        <v>210976.79785250849</v>
      </c>
      <c r="H578" s="42">
        <f t="shared" si="71"/>
        <v>7.921861517818976</v>
      </c>
      <c r="I578" s="10">
        <f t="shared" si="72"/>
        <v>1.2672481013508827</v>
      </c>
      <c r="J578" s="4">
        <f t="shared" si="73"/>
        <v>680.25857925084051</v>
      </c>
      <c r="K578" s="4">
        <f t="shared" si="67"/>
        <v>152.92895536415639</v>
      </c>
      <c r="L578" s="42">
        <f>Pressure!Q578</f>
        <v>0.48432743451903409</v>
      </c>
      <c r="M578" s="10">
        <f t="shared" si="68"/>
        <v>0.58586146042760123</v>
      </c>
      <c r="N578" s="10">
        <f t="shared" si="74"/>
        <v>2.5992852259916033</v>
      </c>
    </row>
    <row r="579" spans="3:14">
      <c r="C579" s="4">
        <f>Pressure!AB579*1000000</f>
        <v>4978203.9985746061</v>
      </c>
      <c r="D579" s="78">
        <f>Pressure!I579</f>
        <v>1.0782541057508477E-4</v>
      </c>
      <c r="E579" s="40">
        <f>Pressure!H579</f>
        <v>107.82541057508477</v>
      </c>
      <c r="F579" s="10">
        <f t="shared" si="70"/>
        <v>4.4999999999999991</v>
      </c>
      <c r="G579" s="4">
        <f t="shared" si="69"/>
        <v>210967.77753906592</v>
      </c>
      <c r="H579" s="42">
        <f t="shared" si="71"/>
        <v>7.921596840322275</v>
      </c>
      <c r="I579" s="10">
        <f t="shared" si="72"/>
        <v>1.2672441979052875</v>
      </c>
      <c r="J579" s="4">
        <f t="shared" si="73"/>
        <v>680.22739951444521</v>
      </c>
      <c r="K579" s="4">
        <f t="shared" si="67"/>
        <v>152.92194584650989</v>
      </c>
      <c r="L579" s="42">
        <f>Pressure!Q579</f>
        <v>0.48518866022724233</v>
      </c>
      <c r="M579" s="10">
        <f t="shared" si="68"/>
        <v>0.58584275028475374</v>
      </c>
      <c r="N579" s="10">
        <f t="shared" si="74"/>
        <v>2.5992852259916033</v>
      </c>
    </row>
    <row r="580" spans="3:14">
      <c r="C580" s="4">
        <f>Pressure!AB580*1000000</f>
        <v>4977985.1835957095</v>
      </c>
      <c r="D580" s="78">
        <f>Pressure!I580</f>
        <v>1.0782541057508477E-4</v>
      </c>
      <c r="E580" s="40">
        <f>Pressure!H580</f>
        <v>107.82541057508477</v>
      </c>
      <c r="F580" s="10">
        <f t="shared" si="70"/>
        <v>4.4999999999999991</v>
      </c>
      <c r="G580" s="4">
        <f t="shared" si="69"/>
        <v>210958.50453422256</v>
      </c>
      <c r="H580" s="42">
        <f t="shared" si="71"/>
        <v>7.9213247461676284</v>
      </c>
      <c r="I580" s="10">
        <f t="shared" si="72"/>
        <v>1.2672401847621808</v>
      </c>
      <c r="J580" s="4">
        <f t="shared" si="73"/>
        <v>680.19534632156592</v>
      </c>
      <c r="K580" s="4">
        <f t="shared" si="67"/>
        <v>152.91473996708015</v>
      </c>
      <c r="L580" s="42">
        <f>Pressure!Q580</f>
        <v>0.48604989768190632</v>
      </c>
      <c r="M580" s="10">
        <f t="shared" si="68"/>
        <v>0.58582351144539968</v>
      </c>
      <c r="N580" s="10">
        <f t="shared" si="74"/>
        <v>2.5992852259916033</v>
      </c>
    </row>
    <row r="581" spans="3:14">
      <c r="C581" s="4">
        <f>Pressure!AB581*1000000</f>
        <v>4977760.406018828</v>
      </c>
      <c r="D581" s="78">
        <f>Pressure!I581</f>
        <v>1.0782541057508477E-4</v>
      </c>
      <c r="E581" s="40">
        <f>Pressure!H581</f>
        <v>107.82541057508477</v>
      </c>
      <c r="F581" s="10">
        <f t="shared" si="70"/>
        <v>4.4999999999999991</v>
      </c>
      <c r="G581" s="4">
        <f t="shared" si="69"/>
        <v>210948.97884466685</v>
      </c>
      <c r="H581" s="42">
        <f t="shared" si="71"/>
        <v>7.9210452353779655</v>
      </c>
      <c r="I581" s="10">
        <f t="shared" si="72"/>
        <v>1.2672360618955691</v>
      </c>
      <c r="J581" s="4">
        <f t="shared" si="73"/>
        <v>680.16241969532166</v>
      </c>
      <c r="K581" s="4">
        <f t="shared" si="67"/>
        <v>152.90733773106462</v>
      </c>
      <c r="L581" s="42">
        <f>Pressure!Q581</f>
        <v>0.48691114721277706</v>
      </c>
      <c r="M581" s="10">
        <f t="shared" si="68"/>
        <v>0.58580374389920931</v>
      </c>
      <c r="N581" s="10">
        <f t="shared" si="74"/>
        <v>2.5992852259916033</v>
      </c>
    </row>
    <row r="582" spans="3:14">
      <c r="C582" s="4">
        <f>Pressure!AB582*1000000</f>
        <v>4977529.6660075458</v>
      </c>
      <c r="D582" s="78">
        <f>Pressure!I582</f>
        <v>1.0782541057508477E-4</v>
      </c>
      <c r="E582" s="40">
        <f>Pressure!H582</f>
        <v>107.82541057508477</v>
      </c>
      <c r="F582" s="10">
        <f t="shared" si="70"/>
        <v>4.4999999999999991</v>
      </c>
      <c r="G582" s="4">
        <f t="shared" si="69"/>
        <v>210939.20047733127</v>
      </c>
      <c r="H582" s="42">
        <f t="shared" si="71"/>
        <v>7.9207583079786366</v>
      </c>
      <c r="I582" s="10">
        <f t="shared" si="72"/>
        <v>1.2672318292787725</v>
      </c>
      <c r="J582" s="4">
        <f t="shared" si="73"/>
        <v>680.12861965967545</v>
      </c>
      <c r="K582" s="4">
        <f t="shared" si="67"/>
        <v>152.89973914385041</v>
      </c>
      <c r="L582" s="42">
        <f>Pressure!Q582</f>
        <v>0.4877724091496542</v>
      </c>
      <c r="M582" s="10">
        <f t="shared" si="68"/>
        <v>0.58578344763574686</v>
      </c>
      <c r="N582" s="10">
        <f t="shared" si="74"/>
        <v>2.5992852259916033</v>
      </c>
    </row>
    <row r="583" spans="3:14">
      <c r="C583" s="4">
        <f>Pressure!AB583*1000000</f>
        <v>4977292.963731532</v>
      </c>
      <c r="D583" s="78">
        <f>Pressure!I583</f>
        <v>1.0782541057508477E-4</v>
      </c>
      <c r="E583" s="40">
        <f>Pressure!H583</f>
        <v>107.82541057508477</v>
      </c>
      <c r="F583" s="10">
        <f t="shared" si="70"/>
        <v>4.4999999999999991</v>
      </c>
      <c r="G583" s="4">
        <f t="shared" si="69"/>
        <v>210929.16943940608</v>
      </c>
      <c r="H583" s="42">
        <f t="shared" si="71"/>
        <v>7.9204639639978254</v>
      </c>
      <c r="I583" s="10">
        <f t="shared" si="72"/>
        <v>1.2672274868844287</v>
      </c>
      <c r="J583" s="4">
        <f t="shared" si="73"/>
        <v>680.09394623948106</v>
      </c>
      <c r="K583" s="4">
        <f t="shared" si="67"/>
        <v>152.89194421102493</v>
      </c>
      <c r="L583" s="42">
        <f>Pressure!Q583</f>
        <v>0.4886336838223872</v>
      </c>
      <c r="M583" s="10">
        <f t="shared" si="68"/>
        <v>0.58576262264442114</v>
      </c>
      <c r="N583" s="10">
        <f t="shared" si="74"/>
        <v>2.5992852259916033</v>
      </c>
    </row>
    <row r="584" spans="3:14">
      <c r="C584" s="4">
        <f>Pressure!AB584*1000000</f>
        <v>4977050.2993666269</v>
      </c>
      <c r="D584" s="78">
        <f>Pressure!I584</f>
        <v>1.0782541057508477E-4</v>
      </c>
      <c r="E584" s="40">
        <f>Pressure!H584</f>
        <v>107.82541057508477</v>
      </c>
      <c r="F584" s="10">
        <f t="shared" si="70"/>
        <v>4.4999999999999991</v>
      </c>
      <c r="G584" s="4">
        <f t="shared" si="69"/>
        <v>210918.88573834309</v>
      </c>
      <c r="H584" s="42">
        <f t="shared" si="71"/>
        <v>7.9201622034666483</v>
      </c>
      <c r="I584" s="10">
        <f t="shared" si="72"/>
        <v>1.2672230346844957</v>
      </c>
      <c r="J584" s="4">
        <f t="shared" si="73"/>
        <v>680.05839946049696</v>
      </c>
      <c r="K584" s="4">
        <f t="shared" si="67"/>
        <v>152.88395293837888</v>
      </c>
      <c r="L584" s="42">
        <f>Pressure!Q584</f>
        <v>0.48949497156087657</v>
      </c>
      <c r="M584" s="10">
        <f t="shared" si="68"/>
        <v>0.58574126891447231</v>
      </c>
      <c r="N584" s="10">
        <f t="shared" si="74"/>
        <v>2.5992852259916033</v>
      </c>
    </row>
    <row r="585" spans="3:14">
      <c r="C585" s="4">
        <f>Pressure!AB585*1000000</f>
        <v>4976801.6730943462</v>
      </c>
      <c r="D585" s="78">
        <f>Pressure!I585</f>
        <v>1.0782541057508477E-4</v>
      </c>
      <c r="E585" s="40">
        <f>Pressure!H585</f>
        <v>107.82541057508477</v>
      </c>
      <c r="F585" s="10">
        <f t="shared" si="70"/>
        <v>4.4999999999999991</v>
      </c>
      <c r="G585" s="4">
        <f t="shared" si="69"/>
        <v>210908.34938183462</v>
      </c>
      <c r="H585" s="42">
        <f t="shared" si="71"/>
        <v>7.9198530264185658</v>
      </c>
      <c r="I585" s="10">
        <f t="shared" si="72"/>
        <v>1.2672184726502413</v>
      </c>
      <c r="J585" s="4">
        <f t="shared" si="73"/>
        <v>680.02197934931212</v>
      </c>
      <c r="K585" s="4">
        <f t="shared" si="67"/>
        <v>152.8757653318898</v>
      </c>
      <c r="L585" s="42">
        <f>Pressure!Q585</f>
        <v>0.4903562726950752</v>
      </c>
      <c r="M585" s="10">
        <f t="shared" si="68"/>
        <v>0.58571938643509769</v>
      </c>
      <c r="N585" s="10">
        <f t="shared" si="74"/>
        <v>2.5992852259916033</v>
      </c>
    </row>
    <row r="586" spans="3:14">
      <c r="C586" s="4">
        <f>Pressure!AB586*1000000</f>
        <v>4976547.0851025218</v>
      </c>
      <c r="D586" s="78">
        <f>Pressure!I586</f>
        <v>1.0782541057508477E-4</v>
      </c>
      <c r="E586" s="40">
        <f>Pressure!H586</f>
        <v>107.82541057508477</v>
      </c>
      <c r="F586" s="10">
        <f t="shared" si="70"/>
        <v>4.4999999999999991</v>
      </c>
      <c r="G586" s="4">
        <f t="shared" si="69"/>
        <v>210897.56037784065</v>
      </c>
      <c r="H586" s="42">
        <f t="shared" si="71"/>
        <v>7.9195364328901299</v>
      </c>
      <c r="I586" s="10">
        <f t="shared" si="72"/>
        <v>1.2672138007522546</v>
      </c>
      <c r="J586" s="4">
        <f t="shared" si="73"/>
        <v>679.98468593344126</v>
      </c>
      <c r="K586" s="4">
        <f t="shared" si="67"/>
        <v>152.8673813977432</v>
      </c>
      <c r="L586" s="42">
        <f>Pressure!Q586</f>
        <v>0.49121758755498957</v>
      </c>
      <c r="M586" s="10">
        <f t="shared" si="68"/>
        <v>0.58569697519530795</v>
      </c>
      <c r="N586" s="10">
        <f t="shared" si="74"/>
        <v>2.5992852259916033</v>
      </c>
    </row>
    <row r="587" spans="3:14">
      <c r="C587" s="4">
        <f>Pressure!AB587*1000000</f>
        <v>4976286.5355847813</v>
      </c>
      <c r="D587" s="78">
        <f>Pressure!I587</f>
        <v>1.0782541057508477E-4</v>
      </c>
      <c r="E587" s="40">
        <f>Pressure!H587</f>
        <v>107.82541057508477</v>
      </c>
      <c r="F587" s="10">
        <f t="shared" si="70"/>
        <v>4.4999999999999991</v>
      </c>
      <c r="G587" s="4">
        <f t="shared" si="69"/>
        <v>210886.51873456684</v>
      </c>
      <c r="H587" s="42">
        <f t="shared" si="71"/>
        <v>7.9192124229203831</v>
      </c>
      <c r="I587" s="10">
        <f t="shared" si="72"/>
        <v>1.2672090189604366</v>
      </c>
      <c r="J587" s="4">
        <f t="shared" si="73"/>
        <v>679.94651924124821</v>
      </c>
      <c r="K587" s="4">
        <f t="shared" si="67"/>
        <v>152.8588011423156</v>
      </c>
      <c r="L587" s="42">
        <f>Pressure!Q587</f>
        <v>0.49207891647068086</v>
      </c>
      <c r="M587" s="10">
        <f t="shared" si="68"/>
        <v>0.58567403518393568</v>
      </c>
      <c r="N587" s="10">
        <f t="shared" si="74"/>
        <v>2.5992852259916033</v>
      </c>
    </row>
    <row r="588" spans="3:14">
      <c r="C588" s="4">
        <f>Pressure!AB588*1000000</f>
        <v>4976020.0247409726</v>
      </c>
      <c r="D588" s="78">
        <f>Pressure!I588</f>
        <v>1.0782541057508477E-4</v>
      </c>
      <c r="E588" s="40">
        <f>Pressure!H588</f>
        <v>107.82541057508477</v>
      </c>
      <c r="F588" s="10">
        <f t="shared" si="70"/>
        <v>4.4999999999999991</v>
      </c>
      <c r="G588" s="4">
        <f t="shared" si="69"/>
        <v>210875.22446048236</v>
      </c>
      <c r="H588" s="42">
        <f t="shared" si="71"/>
        <v>7.9188809965513567</v>
      </c>
      <c r="I588" s="10">
        <f t="shared" si="72"/>
        <v>1.2672041272440062</v>
      </c>
      <c r="J588" s="4">
        <f t="shared" si="73"/>
        <v>679.90747930200746</v>
      </c>
      <c r="K588" s="4">
        <f t="shared" si="67"/>
        <v>152.85002457218818</v>
      </c>
      <c r="L588" s="42">
        <f>Pressure!Q588</f>
        <v>0.49294025977226635</v>
      </c>
      <c r="M588" s="10">
        <f t="shared" si="68"/>
        <v>0.58565056638974122</v>
      </c>
      <c r="N588" s="10">
        <f t="shared" si="74"/>
        <v>2.5992852259916033</v>
      </c>
    </row>
    <row r="589" spans="3:14">
      <c r="C589" s="4">
        <f>Pressure!AB589*1000000</f>
        <v>4975747.5527767949</v>
      </c>
      <c r="D589" s="78">
        <f>Pressure!I589</f>
        <v>1.0782541057508477E-4</v>
      </c>
      <c r="E589" s="40">
        <f>Pressure!H589</f>
        <v>107.82541057508477</v>
      </c>
      <c r="F589" s="10">
        <f t="shared" si="70"/>
        <v>4.4999999999999991</v>
      </c>
      <c r="G589" s="4">
        <f t="shared" si="69"/>
        <v>210863.67756430438</v>
      </c>
      <c r="H589" s="42">
        <f t="shared" si="71"/>
        <v>7.9185421538276239</v>
      </c>
      <c r="I589" s="10">
        <f t="shared" si="72"/>
        <v>1.2671991255714947</v>
      </c>
      <c r="J589" s="4">
        <f t="shared" si="73"/>
        <v>679.86756614585124</v>
      </c>
      <c r="K589" s="4">
        <f t="shared" si="67"/>
        <v>152.84105169413499</v>
      </c>
      <c r="L589" s="42">
        <f>Pressure!Q589</f>
        <v>0.4938016177899206</v>
      </c>
      <c r="M589" s="10">
        <f t="shared" si="68"/>
        <v>0.58562656880133968</v>
      </c>
      <c r="N589" s="10">
        <f t="shared" si="74"/>
        <v>2.5992852259916033</v>
      </c>
    </row>
    <row r="590" spans="3:14">
      <c r="C590" s="4">
        <f>Pressure!AB590*1000000</f>
        <v>4975469.1199039761</v>
      </c>
      <c r="D590" s="78">
        <f>Pressure!I590</f>
        <v>1.0782541057508477E-4</v>
      </c>
      <c r="E590" s="40">
        <f>Pressure!H590</f>
        <v>107.82541057508477</v>
      </c>
      <c r="F590" s="10">
        <f t="shared" si="70"/>
        <v>4.4999999999999991</v>
      </c>
      <c r="G590" s="4">
        <f t="shared" si="69"/>
        <v>210851.8780550056</v>
      </c>
      <c r="H590" s="42">
        <f t="shared" si="71"/>
        <v>7.9181958947965168</v>
      </c>
      <c r="I590" s="10">
        <f t="shared" si="72"/>
        <v>1.2671940139107469</v>
      </c>
      <c r="J590" s="4">
        <f t="shared" si="73"/>
        <v>679.82677980379447</v>
      </c>
      <c r="K590" s="4">
        <f t="shared" si="67"/>
        <v>152.83188251512848</v>
      </c>
      <c r="L590" s="42">
        <f>Pressure!Q590</f>
        <v>0.49466299085387672</v>
      </c>
      <c r="M590" s="10">
        <f t="shared" si="68"/>
        <v>0.58560204240722724</v>
      </c>
      <c r="N590" s="10">
        <f t="shared" si="74"/>
        <v>2.5992852259916033</v>
      </c>
    </row>
    <row r="591" spans="3:14">
      <c r="C591" s="4">
        <f>Pressure!AB591*1000000</f>
        <v>4975184.7263402548</v>
      </c>
      <c r="D591" s="78">
        <f>Pressure!I591</f>
        <v>1.0782541057508477E-4</v>
      </c>
      <c r="E591" s="40">
        <f>Pressure!H591</f>
        <v>107.82541057508477</v>
      </c>
      <c r="F591" s="10">
        <f t="shared" si="70"/>
        <v>4.4999999999999991</v>
      </c>
      <c r="G591" s="4">
        <f t="shared" si="69"/>
        <v>210839.82594181341</v>
      </c>
      <c r="H591" s="42">
        <f t="shared" si="71"/>
        <v>7.9178422195081026</v>
      </c>
      <c r="I591" s="10">
        <f t="shared" si="72"/>
        <v>1.2671887922289216</v>
      </c>
      <c r="J591" s="4">
        <f t="shared" si="73"/>
        <v>679.78512030773243</v>
      </c>
      <c r="K591" s="4">
        <f t="shared" ref="K591:K654" si="75">J591/4.4482</f>
        <v>152.82251704233903</v>
      </c>
      <c r="L591" s="42">
        <f>Pressure!Q591</f>
        <v>0.49552437929442755</v>
      </c>
      <c r="M591" s="10">
        <f t="shared" ref="M591:M654" si="76">(J591+J590)/2*(L591-L590)</f>
        <v>0.58557698719571394</v>
      </c>
      <c r="N591" s="10">
        <f t="shared" si="74"/>
        <v>2.5992852259916033</v>
      </c>
    </row>
    <row r="592" spans="3:14">
      <c r="C592" s="4">
        <f>Pressure!AB592*1000000</f>
        <v>4974894.3723095348</v>
      </c>
      <c r="D592" s="78">
        <f>Pressure!I592</f>
        <v>1.0782541057508477E-4</v>
      </c>
      <c r="E592" s="40">
        <f>Pressure!H592</f>
        <v>107.82541057508477</v>
      </c>
      <c r="F592" s="10">
        <f t="shared" si="70"/>
        <v>4.4999999999999991</v>
      </c>
      <c r="G592" s="4">
        <f t="shared" si="69"/>
        <v>210827.52123421643</v>
      </c>
      <c r="H592" s="42">
        <f t="shared" si="71"/>
        <v>7.9174811280153712</v>
      </c>
      <c r="I592" s="10">
        <f t="shared" si="72"/>
        <v>1.267183460492493</v>
      </c>
      <c r="J592" s="4">
        <f t="shared" si="73"/>
        <v>679.74258769046401</v>
      </c>
      <c r="K592" s="4">
        <f t="shared" si="75"/>
        <v>152.81295528314016</v>
      </c>
      <c r="L592" s="42">
        <f>Pressure!Q592</f>
        <v>0.49638578344192696</v>
      </c>
      <c r="M592" s="10">
        <f t="shared" si="76"/>
        <v>0.58555140315500775</v>
      </c>
      <c r="N592" s="10">
        <f t="shared" si="74"/>
        <v>2.5992852259916033</v>
      </c>
    </row>
    <row r="593" spans="3:14">
      <c r="C593" s="4">
        <f>Pressure!AB593*1000000</f>
        <v>4974598.0580414841</v>
      </c>
      <c r="D593" s="78">
        <f>Pressure!I593</f>
        <v>1.0782541057508477E-4</v>
      </c>
      <c r="E593" s="40">
        <f>Pressure!H593</f>
        <v>107.82541057508477</v>
      </c>
      <c r="F593" s="10">
        <f t="shared" si="70"/>
        <v>4.4999999999999991</v>
      </c>
      <c r="G593" s="4">
        <f t="shared" si="69"/>
        <v>210814.96394194764</v>
      </c>
      <c r="H593" s="42">
        <f t="shared" si="71"/>
        <v>7.9171126203737483</v>
      </c>
      <c r="I593" s="10">
        <f t="shared" si="72"/>
        <v>1.2671780186672432</v>
      </c>
      <c r="J593" s="4">
        <f t="shared" si="73"/>
        <v>679.69918198563221</v>
      </c>
      <c r="K593" s="4">
        <f t="shared" si="75"/>
        <v>152.80319724509513</v>
      </c>
      <c r="L593" s="42">
        <f>Pressure!Q593</f>
        <v>0.49724720362679115</v>
      </c>
      <c r="M593" s="10">
        <f t="shared" si="76"/>
        <v>0.58552529027323619</v>
      </c>
      <c r="N593" s="10">
        <f t="shared" si="74"/>
        <v>2.5992852259916033</v>
      </c>
    </row>
    <row r="594" spans="3:14">
      <c r="C594" s="4">
        <f>Pressure!AB594*1000000</f>
        <v>4974295.7837719219</v>
      </c>
      <c r="D594" s="78">
        <f>Pressure!I594</f>
        <v>1.0782541057508477E-4</v>
      </c>
      <c r="E594" s="40">
        <f>Pressure!H594</f>
        <v>107.82541057508477</v>
      </c>
      <c r="F594" s="10">
        <f t="shared" si="70"/>
        <v>4.4999999999999991</v>
      </c>
      <c r="G594" s="4">
        <f t="shared" si="69"/>
        <v>210802.15407500064</v>
      </c>
      <c r="H594" s="42">
        <f t="shared" si="71"/>
        <v>7.916736696641558</v>
      </c>
      <c r="I594" s="10">
        <f t="shared" si="72"/>
        <v>1.2671724667182689</v>
      </c>
      <c r="J594" s="4">
        <f t="shared" si="73"/>
        <v>679.65490322778101</v>
      </c>
      <c r="K594" s="4">
        <f t="shared" si="75"/>
        <v>152.79324293596983</v>
      </c>
      <c r="L594" s="42">
        <f>Pressure!Q594</f>
        <v>0.49810864017949968</v>
      </c>
      <c r="M594" s="10">
        <f t="shared" si="76"/>
        <v>0.58549864853825606</v>
      </c>
      <c r="N594" s="10">
        <f t="shared" si="74"/>
        <v>2.5992852259916033</v>
      </c>
    </row>
    <row r="595" spans="3:14">
      <c r="C595" s="4">
        <f>Pressure!AB595*1000000</f>
        <v>4973987.5497429101</v>
      </c>
      <c r="D595" s="78">
        <f>Pressure!I595</f>
        <v>1.0782541057508477E-4</v>
      </c>
      <c r="E595" s="40">
        <f>Pressure!H595</f>
        <v>107.82541057508477</v>
      </c>
      <c r="F595" s="10">
        <f t="shared" si="70"/>
        <v>4.4999999999999991</v>
      </c>
      <c r="G595" s="4">
        <f t="shared" si="69"/>
        <v>210789.09164363361</v>
      </c>
      <c r="H595" s="42">
        <f t="shared" si="71"/>
        <v>7.9163533568801663</v>
      </c>
      <c r="I595" s="10">
        <f t="shared" si="72"/>
        <v>1.2671668046099824</v>
      </c>
      <c r="J595" s="4">
        <f t="shared" si="73"/>
        <v>679.60975145236898</v>
      </c>
      <c r="K595" s="4">
        <f t="shared" si="75"/>
        <v>152.78309236373568</v>
      </c>
      <c r="L595" s="42">
        <f>Pressure!Q595</f>
        <v>0.49897009343059695</v>
      </c>
      <c r="M595" s="10">
        <f t="shared" si="76"/>
        <v>0.58547147793790899</v>
      </c>
      <c r="N595" s="10">
        <f t="shared" si="74"/>
        <v>2.5992852259916033</v>
      </c>
    </row>
    <row r="596" spans="3:14">
      <c r="C596" s="4">
        <f>Pressure!AB596*1000000</f>
        <v>4973673.3562020995</v>
      </c>
      <c r="D596" s="78">
        <f>Pressure!I596</f>
        <v>1.0782541057508477E-4</v>
      </c>
      <c r="E596" s="40">
        <f>Pressure!H596</f>
        <v>107.82541057508477</v>
      </c>
      <c r="F596" s="10">
        <f t="shared" si="70"/>
        <v>4.4999999999999991</v>
      </c>
      <c r="G596" s="4">
        <f t="shared" si="69"/>
        <v>210775.77665834152</v>
      </c>
      <c r="H596" s="42">
        <f t="shared" si="71"/>
        <v>7.915962601153109</v>
      </c>
      <c r="I596" s="10">
        <f t="shared" si="72"/>
        <v>1.2671610323060991</v>
      </c>
      <c r="J596" s="4">
        <f t="shared" si="73"/>
        <v>679.56372669567327</v>
      </c>
      <c r="K596" s="4">
        <f t="shared" si="75"/>
        <v>152.77274553654811</v>
      </c>
      <c r="L596" s="42">
        <f>Pressure!Q596</f>
        <v>0.49983156371069332</v>
      </c>
      <c r="M596" s="10">
        <f t="shared" si="76"/>
        <v>0.58544377845987283</v>
      </c>
      <c r="N596" s="10">
        <f t="shared" si="74"/>
        <v>2.5992852259916033</v>
      </c>
    </row>
    <row r="597" spans="3:14">
      <c r="C597" s="4">
        <f>Pressure!AB597*1000000</f>
        <v>4973353.2034032978</v>
      </c>
      <c r="D597" s="78">
        <f>Pressure!I597</f>
        <v>1.0782541057508477E-4</v>
      </c>
      <c r="E597" s="40">
        <f>Pressure!H597</f>
        <v>107.82541057508477</v>
      </c>
      <c r="F597" s="10">
        <f t="shared" si="70"/>
        <v>4.4999999999999991</v>
      </c>
      <c r="G597" s="4">
        <f t="shared" si="69"/>
        <v>210762.20912988039</v>
      </c>
      <c r="H597" s="42">
        <f t="shared" si="71"/>
        <v>7.915564429526877</v>
      </c>
      <c r="I597" s="10">
        <f t="shared" si="72"/>
        <v>1.2671551497696469</v>
      </c>
      <c r="J597" s="4">
        <f t="shared" si="73"/>
        <v>679.51682899487309</v>
      </c>
      <c r="K597" s="4">
        <f t="shared" si="75"/>
        <v>152.7622024627654</v>
      </c>
      <c r="L597" s="42">
        <f>Pressure!Q597</f>
        <v>0.50069305135046649</v>
      </c>
      <c r="M597" s="10">
        <f t="shared" si="76"/>
        <v>0.58541555009173063</v>
      </c>
      <c r="N597" s="10">
        <f t="shared" si="74"/>
        <v>2.5992852259916033</v>
      </c>
    </row>
    <row r="598" spans="3:14">
      <c r="C598" s="4">
        <f>Pressure!AB598*1000000</f>
        <v>4973027.0916065313</v>
      </c>
      <c r="D598" s="78">
        <f>Pressure!I598</f>
        <v>1.0782541057508477E-4</v>
      </c>
      <c r="E598" s="40">
        <f>Pressure!H598</f>
        <v>107.82541057508477</v>
      </c>
      <c r="F598" s="10">
        <f t="shared" si="70"/>
        <v>4.4999999999999991</v>
      </c>
      <c r="G598" s="4">
        <f t="shared" si="69"/>
        <v>210748.38906926959</v>
      </c>
      <c r="H598" s="42">
        <f t="shared" si="71"/>
        <v>7.915158842070924</v>
      </c>
      <c r="I598" s="10">
        <f t="shared" si="72"/>
        <v>1.2671491569629676</v>
      </c>
      <c r="J598" s="4">
        <f t="shared" si="73"/>
        <v>679.46905838805844</v>
      </c>
      <c r="K598" s="4">
        <f t="shared" si="75"/>
        <v>152.7514631509506</v>
      </c>
      <c r="L598" s="42">
        <f>Pressure!Q598</f>
        <v>0.50155455668066251</v>
      </c>
      <c r="M598" s="10">
        <f t="shared" si="76"/>
        <v>0.5853867928207831</v>
      </c>
      <c r="N598" s="10">
        <f t="shared" si="74"/>
        <v>2.5992852259916033</v>
      </c>
    </row>
    <row r="599" spans="3:14">
      <c r="C599" s="4">
        <f>Pressure!AB599*1000000</f>
        <v>4972695.0210777735</v>
      </c>
      <c r="D599" s="78">
        <f>Pressure!I599</f>
        <v>1.0782541057508477E-4</v>
      </c>
      <c r="E599" s="40">
        <f>Pressure!H599</f>
        <v>107.82541057508477</v>
      </c>
      <c r="F599" s="10">
        <f t="shared" si="70"/>
        <v>4.4999999999999991</v>
      </c>
      <c r="G599" s="4">
        <f t="shared" si="69"/>
        <v>210734.31648778071</v>
      </c>
      <c r="H599" s="42">
        <f t="shared" si="71"/>
        <v>7.9147458388573595</v>
      </c>
      <c r="I599" s="10">
        <f t="shared" si="72"/>
        <v>1.2671430538477109</v>
      </c>
      <c r="J599" s="4">
        <f t="shared" si="73"/>
        <v>679.42041491419059</v>
      </c>
      <c r="K599" s="4">
        <f t="shared" si="75"/>
        <v>152.74052760986254</v>
      </c>
      <c r="L599" s="42">
        <f>Pressure!Q599</f>
        <v>0.50241608003209715</v>
      </c>
      <c r="M599" s="10">
        <f t="shared" si="76"/>
        <v>0.58535750663429931</v>
      </c>
      <c r="N599" s="10">
        <f t="shared" si="74"/>
        <v>2.5992852259916033</v>
      </c>
    </row>
    <row r="600" spans="3:14">
      <c r="C600" s="4">
        <f>Pressure!AB600*1000000</f>
        <v>4972356.9920888655</v>
      </c>
      <c r="D600" s="78">
        <f>Pressure!I600</f>
        <v>1.0782541057508477E-4</v>
      </c>
      <c r="E600" s="40">
        <f>Pressure!H600</f>
        <v>107.82541057508477</v>
      </c>
      <c r="F600" s="10">
        <f t="shared" si="70"/>
        <v>4.4999999999999991</v>
      </c>
      <c r="G600" s="4">
        <f t="shared" si="69"/>
        <v>210719.99139693385</v>
      </c>
      <c r="H600" s="42">
        <f t="shared" si="71"/>
        <v>7.9143254199608499</v>
      </c>
      <c r="I600" s="10">
        <f t="shared" si="72"/>
        <v>1.267136840384832</v>
      </c>
      <c r="J600" s="4">
        <f t="shared" si="73"/>
        <v>679.37089861309016</v>
      </c>
      <c r="K600" s="4">
        <f t="shared" si="75"/>
        <v>152.72939584845335</v>
      </c>
      <c r="L600" s="42">
        <f>Pressure!Q600</f>
        <v>0.50327762173565738</v>
      </c>
      <c r="M600" s="10">
        <f t="shared" si="76"/>
        <v>0.58532769151956887</v>
      </c>
      <c r="N600" s="10">
        <f t="shared" si="74"/>
        <v>2.5992852259916033</v>
      </c>
    </row>
    <row r="601" spans="3:14">
      <c r="C601" s="4">
        <f>Pressure!AB601*1000000</f>
        <v>4972013.0049178135</v>
      </c>
      <c r="D601" s="78">
        <f>Pressure!I601</f>
        <v>1.0782541057508477E-4</v>
      </c>
      <c r="E601" s="40">
        <f>Pressure!H601</f>
        <v>107.82541057508477</v>
      </c>
      <c r="F601" s="10">
        <f t="shared" si="70"/>
        <v>4.4999999999999991</v>
      </c>
      <c r="G601" s="4">
        <f t="shared" si="69"/>
        <v>210705.41380851049</v>
      </c>
      <c r="H601" s="42">
        <f t="shared" si="71"/>
        <v>7.9138975854589795</v>
      </c>
      <c r="I601" s="10">
        <f t="shared" si="72"/>
        <v>1.2671305165345974</v>
      </c>
      <c r="J601" s="4">
        <f t="shared" si="73"/>
        <v>679.32050952548116</v>
      </c>
      <c r="K601" s="4">
        <f t="shared" si="75"/>
        <v>152.71806787587815</v>
      </c>
      <c r="L601" s="42">
        <f>Pressure!Q601</f>
        <v>0.50413918212230213</v>
      </c>
      <c r="M601" s="10">
        <f t="shared" si="76"/>
        <v>0.58529734746338713</v>
      </c>
      <c r="N601" s="10">
        <f t="shared" si="74"/>
        <v>2.5992852259916033</v>
      </c>
    </row>
    <row r="602" spans="3:14">
      <c r="C602" s="4">
        <f>Pressure!AB602*1000000</f>
        <v>4971663.0598486038</v>
      </c>
      <c r="D602" s="78">
        <f>Pressure!I602</f>
        <v>1.0782541057508477E-4</v>
      </c>
      <c r="E602" s="40">
        <f>Pressure!H602</f>
        <v>107.82541057508477</v>
      </c>
      <c r="F602" s="10">
        <f t="shared" si="70"/>
        <v>4.4999999999999991</v>
      </c>
      <c r="G602" s="4">
        <f t="shared" si="69"/>
        <v>210690.58373454545</v>
      </c>
      <c r="H602" s="42">
        <f t="shared" si="71"/>
        <v>7.9134623354320199</v>
      </c>
      <c r="I602" s="10">
        <f t="shared" si="72"/>
        <v>1.2671240822565797</v>
      </c>
      <c r="J602" s="4">
        <f t="shared" si="73"/>
        <v>679.26924769296329</v>
      </c>
      <c r="K602" s="4">
        <f t="shared" si="75"/>
        <v>152.70654370148898</v>
      </c>
      <c r="L602" s="42">
        <f>Pressure!Q602</f>
        <v>0.50500076152306406</v>
      </c>
      <c r="M602" s="10">
        <f t="shared" si="76"/>
        <v>0.58526647445277813</v>
      </c>
      <c r="N602" s="10">
        <f t="shared" si="74"/>
        <v>2.5992852259916033</v>
      </c>
    </row>
    <row r="603" spans="3:14">
      <c r="C603" s="4">
        <f>Pressure!AB603*1000000</f>
        <v>4971307.1571712801</v>
      </c>
      <c r="D603" s="78">
        <f>Pressure!I603</f>
        <v>1.0782541057508477E-4</v>
      </c>
      <c r="E603" s="40">
        <f>Pressure!H603</f>
        <v>107.82541057508477</v>
      </c>
      <c r="F603" s="10">
        <f t="shared" si="70"/>
        <v>4.4999999999999991</v>
      </c>
      <c r="G603" s="4">
        <f t="shared" si="69"/>
        <v>210675.50118733029</v>
      </c>
      <c r="H603" s="42">
        <f t="shared" si="71"/>
        <v>7.9130196699630257</v>
      </c>
      <c r="I603" s="10">
        <f t="shared" si="72"/>
        <v>1.2671175375096595</v>
      </c>
      <c r="J603" s="4">
        <f t="shared" si="73"/>
        <v>679.21711315802384</v>
      </c>
      <c r="K603" s="4">
        <f t="shared" si="75"/>
        <v>152.69482333483742</v>
      </c>
      <c r="L603" s="42">
        <f>Pressure!Q603</f>
        <v>0.5058623602690504</v>
      </c>
      <c r="M603" s="10">
        <f t="shared" si="76"/>
        <v>0.58523507247438344</v>
      </c>
      <c r="N603" s="10">
        <f t="shared" si="74"/>
        <v>2.5992852259916033</v>
      </c>
    </row>
    <row r="604" spans="3:14">
      <c r="C604" s="4">
        <f>Pressure!AB604*1000000</f>
        <v>4970945.2971818019</v>
      </c>
      <c r="D604" s="78">
        <f>Pressure!I604</f>
        <v>1.0782541057508477E-4</v>
      </c>
      <c r="E604" s="40">
        <f>Pressure!H604</f>
        <v>107.82541057508477</v>
      </c>
      <c r="F604" s="10">
        <f t="shared" si="70"/>
        <v>4.4999999999999991</v>
      </c>
      <c r="G604" s="4">
        <f t="shared" ref="G604:G667" si="77">IF(C604/(1+(k-1)/2*N604^2)^(k/(k-1))&lt;patm*1000000,patm*1000000,C604/(1+(k-1)/2*N604^2)^(k/(k-1)))</f>
        <v>210660.16617940727</v>
      </c>
      <c r="H604" s="42">
        <f t="shared" si="71"/>
        <v>7.9125695891376644</v>
      </c>
      <c r="I604" s="10">
        <f t="shared" si="72"/>
        <v>1.2671108822520214</v>
      </c>
      <c r="J604" s="4">
        <f t="shared" si="73"/>
        <v>679.16410596401636</v>
      </c>
      <c r="K604" s="4">
        <f t="shared" si="75"/>
        <v>152.68290678566979</v>
      </c>
      <c r="L604" s="42">
        <f>Pressure!Q604</f>
        <v>0.50672397869144448</v>
      </c>
      <c r="M604" s="10">
        <f t="shared" si="76"/>
        <v>0.58520314151483466</v>
      </c>
      <c r="N604" s="10">
        <f t="shared" si="74"/>
        <v>2.5992852259916033</v>
      </c>
    </row>
    <row r="605" spans="3:14">
      <c r="C605" s="4">
        <f>Pressure!AB605*1000000</f>
        <v>4970577.4801824391</v>
      </c>
      <c r="D605" s="78">
        <f>Pressure!I605</f>
        <v>1.0782541057508477E-4</v>
      </c>
      <c r="E605" s="40">
        <f>Pressure!H605</f>
        <v>107.82541057508477</v>
      </c>
      <c r="F605" s="10">
        <f t="shared" ref="F605:F668" si="78">aexit/E605</f>
        <v>4.4999999999999991</v>
      </c>
      <c r="G605" s="4">
        <f t="shared" si="77"/>
        <v>210644.57872358611</v>
      </c>
      <c r="H605" s="42">
        <f t="shared" ref="H605:H668" si="79">1/(((k+1)/2)^(1/(k-1))*(patm*1000000/C605)^(1/k)*SQRT((k+1)/(k-1)*(1-(patm*1000000/C605)^((k-1)/k))))</f>
        <v>7.9121120930446978</v>
      </c>
      <c r="I605" s="10">
        <f t="shared" ref="I605:I668" si="80">etanoz*SQRT(2*k^2/(k-1)*(2/(k+1))^((k+1)/(k-1))*(1-(G605/C605)^((k-1)/k)))+(G605-patm*1000000)/C605*(aexit/E605)</f>
        <v>1.2671041164411609</v>
      </c>
      <c r="J605" s="4">
        <f t="shared" ref="J605:J668" si="81">I605*D605*C605</f>
        <v>679.11022615521915</v>
      </c>
      <c r="K605" s="4">
        <f t="shared" si="75"/>
        <v>152.67079406394029</v>
      </c>
      <c r="L605" s="42">
        <f>Pressure!Q605</f>
        <v>0.50758561712150674</v>
      </c>
      <c r="M605" s="10">
        <f t="shared" si="76"/>
        <v>0.58517068156054242</v>
      </c>
      <c r="N605" s="10">
        <f t="shared" si="74"/>
        <v>2.5992852259916033</v>
      </c>
    </row>
    <row r="606" spans="3:14">
      <c r="C606" s="4">
        <f>Pressure!AB606*1000000</f>
        <v>4970203.7064811764</v>
      </c>
      <c r="D606" s="78">
        <f>Pressure!I606</f>
        <v>1.0782541057508477E-4</v>
      </c>
      <c r="E606" s="40">
        <f>Pressure!H606</f>
        <v>107.82541057508477</v>
      </c>
      <c r="F606" s="10">
        <f t="shared" si="78"/>
        <v>4.4999999999999991</v>
      </c>
      <c r="G606" s="4">
        <f t="shared" si="77"/>
        <v>210628.73883291858</v>
      </c>
      <c r="H606" s="42">
        <f t="shared" si="79"/>
        <v>7.9116471817752476</v>
      </c>
      <c r="I606" s="10">
        <f t="shared" si="80"/>
        <v>1.2670972400338729</v>
      </c>
      <c r="J606" s="4">
        <f t="shared" si="81"/>
        <v>679.05547377674725</v>
      </c>
      <c r="K606" s="4">
        <f t="shared" si="75"/>
        <v>152.6584851797912</v>
      </c>
      <c r="L606" s="42">
        <f>Pressure!Q606</f>
        <v>0.50844727589057626</v>
      </c>
      <c r="M606" s="10">
        <f t="shared" si="76"/>
        <v>0.58513769259790904</v>
      </c>
      <c r="N606" s="10">
        <f t="shared" ref="N606:N669" si="82">N605-1/834*(me-mef)</f>
        <v>2.5992852259916033</v>
      </c>
    </row>
    <row r="607" spans="3:14">
      <c r="C607" s="4">
        <f>Pressure!AB607*1000000</f>
        <v>4969823.9763922375</v>
      </c>
      <c r="D607" s="78">
        <f>Pressure!I607</f>
        <v>1.0782541057508477E-4</v>
      </c>
      <c r="E607" s="40">
        <f>Pressure!H607</f>
        <v>107.82541057508477</v>
      </c>
      <c r="F607" s="10">
        <f t="shared" si="78"/>
        <v>4.4999999999999991</v>
      </c>
      <c r="G607" s="4">
        <f t="shared" si="77"/>
        <v>210612.64652072103</v>
      </c>
      <c r="H607" s="42">
        <f t="shared" si="79"/>
        <v>7.9111748554234413</v>
      </c>
      <c r="I607" s="10">
        <f t="shared" si="80"/>
        <v>1.2670902529862604</v>
      </c>
      <c r="J607" s="4">
        <f t="shared" si="81"/>
        <v>678.99984887463006</v>
      </c>
      <c r="K607" s="4">
        <f t="shared" si="75"/>
        <v>152.64598014357045</v>
      </c>
      <c r="L607" s="42">
        <f>Pressure!Q607</f>
        <v>0.5093089553300717</v>
      </c>
      <c r="M607" s="10">
        <f t="shared" si="76"/>
        <v>0.58510417461302167</v>
      </c>
      <c r="N607" s="10">
        <f t="shared" si="82"/>
        <v>2.5992852259916033</v>
      </c>
    </row>
    <row r="608" spans="3:14">
      <c r="C608" s="4">
        <f>Pressure!AB608*1000000</f>
        <v>4969438.2902357485</v>
      </c>
      <c r="D608" s="78">
        <f>Pressure!I608</f>
        <v>1.0782541057508477E-4</v>
      </c>
      <c r="E608" s="40">
        <f>Pressure!H608</f>
        <v>107.82541057508477</v>
      </c>
      <c r="F608" s="10">
        <f t="shared" si="78"/>
        <v>4.4999999999999991</v>
      </c>
      <c r="G608" s="4">
        <f t="shared" si="77"/>
        <v>210596.30180055983</v>
      </c>
      <c r="H608" s="42">
        <f t="shared" si="79"/>
        <v>7.9106951140859882</v>
      </c>
      <c r="I608" s="10">
        <f t="shared" si="80"/>
        <v>1.2670831552537283</v>
      </c>
      <c r="J608" s="4">
        <f t="shared" si="81"/>
        <v>678.94335149576136</v>
      </c>
      <c r="K608" s="4">
        <f t="shared" si="75"/>
        <v>152.63327896582018</v>
      </c>
      <c r="L608" s="42">
        <f>Pressure!Q608</f>
        <v>0.5101706557714929</v>
      </c>
      <c r="M608" s="10">
        <f t="shared" si="76"/>
        <v>0.58507012759204047</v>
      </c>
      <c r="N608" s="10">
        <f t="shared" si="82"/>
        <v>2.5992852259916033</v>
      </c>
    </row>
    <row r="609" spans="3:14">
      <c r="C609" s="4">
        <f>Pressure!AB609*1000000</f>
        <v>4969046.6483379528</v>
      </c>
      <c r="D609" s="78">
        <f>Pressure!I609</f>
        <v>1.0782541057508477E-4</v>
      </c>
      <c r="E609" s="40">
        <f>Pressure!H609</f>
        <v>107.82541057508477</v>
      </c>
      <c r="F609" s="10">
        <f t="shared" si="78"/>
        <v>4.4999999999999991</v>
      </c>
      <c r="G609" s="4">
        <f t="shared" si="77"/>
        <v>210579.70468626064</v>
      </c>
      <c r="H609" s="42">
        <f t="shared" si="79"/>
        <v>7.9102079578624531</v>
      </c>
      <c r="I609" s="10">
        <f t="shared" si="80"/>
        <v>1.2670759467909851</v>
      </c>
      <c r="J609" s="4">
        <f t="shared" si="81"/>
        <v>678.88598168793078</v>
      </c>
      <c r="K609" s="4">
        <f t="shared" si="75"/>
        <v>152.62038165728401</v>
      </c>
      <c r="L609" s="42">
        <f>Pressure!Q609</f>
        <v>0.51103237754642195</v>
      </c>
      <c r="M609" s="10">
        <f t="shared" si="76"/>
        <v>0.58503555152088804</v>
      </c>
      <c r="N609" s="10">
        <f t="shared" si="82"/>
        <v>2.5992852259916033</v>
      </c>
    </row>
    <row r="610" spans="3:14">
      <c r="C610" s="4">
        <f>Pressure!AB610*1000000</f>
        <v>4968649.0510310894</v>
      </c>
      <c r="D610" s="78">
        <f>Pressure!I610</f>
        <v>1.0782541057508477E-4</v>
      </c>
      <c r="E610" s="40">
        <f>Pressure!H610</f>
        <v>107.82541057508477</v>
      </c>
      <c r="F610" s="10">
        <f t="shared" si="78"/>
        <v>4.4999999999999991</v>
      </c>
      <c r="G610" s="4">
        <f t="shared" si="77"/>
        <v>210562.85519190313</v>
      </c>
      <c r="H610" s="42">
        <f t="shared" si="79"/>
        <v>7.9097133868551222</v>
      </c>
      <c r="I610" s="10">
        <f t="shared" si="80"/>
        <v>1.2670686275520422</v>
      </c>
      <c r="J610" s="4">
        <f t="shared" si="81"/>
        <v>678.82773949980674</v>
      </c>
      <c r="K610" s="4">
        <f t="shared" si="75"/>
        <v>152.60728822890309</v>
      </c>
      <c r="L610" s="42">
        <f>Pressure!Q610</f>
        <v>0.51189412098652431</v>
      </c>
      <c r="M610" s="10">
        <f t="shared" si="76"/>
        <v>0.58500044638525506</v>
      </c>
      <c r="N610" s="10">
        <f t="shared" si="82"/>
        <v>2.5992852259916033</v>
      </c>
    </row>
    <row r="611" spans="3:14">
      <c r="C611" s="4">
        <f>Pressure!AB611*1000000</f>
        <v>4968245.4986535134</v>
      </c>
      <c r="D611" s="78">
        <f>Pressure!I611</f>
        <v>1.0782541057508477E-4</v>
      </c>
      <c r="E611" s="40">
        <f>Pressure!H611</f>
        <v>107.82541057508477</v>
      </c>
      <c r="F611" s="10">
        <f t="shared" si="78"/>
        <v>4.4999999999999991</v>
      </c>
      <c r="G611" s="4">
        <f t="shared" si="77"/>
        <v>210545.75333182624</v>
      </c>
      <c r="H611" s="42">
        <f t="shared" si="79"/>
        <v>7.9092114011691041</v>
      </c>
      <c r="I611" s="10">
        <f t="shared" si="80"/>
        <v>1.2670611974902135</v>
      </c>
      <c r="J611" s="4">
        <f t="shared" si="81"/>
        <v>678.76862498095329</v>
      </c>
      <c r="K611" s="4">
        <f t="shared" si="75"/>
        <v>152.59399869181991</v>
      </c>
      <c r="L611" s="42">
        <f>Pressure!Q611</f>
        <v>0.5127558864235503</v>
      </c>
      <c r="M611" s="10">
        <f t="shared" si="76"/>
        <v>0.58496481217082552</v>
      </c>
      <c r="N611" s="10">
        <f t="shared" si="82"/>
        <v>2.5992852259916033</v>
      </c>
    </row>
    <row r="612" spans="3:14">
      <c r="C612" s="4">
        <f>Pressure!AB612*1000000</f>
        <v>4967835.991549558</v>
      </c>
      <c r="D612" s="78">
        <f>Pressure!I612</f>
        <v>1.0782541057508477E-4</v>
      </c>
      <c r="E612" s="40">
        <f>Pressure!H612</f>
        <v>107.82541057508477</v>
      </c>
      <c r="F612" s="10">
        <f t="shared" si="78"/>
        <v>4.4999999999999991</v>
      </c>
      <c r="G612" s="4">
        <f t="shared" si="77"/>
        <v>210528.39912062223</v>
      </c>
      <c r="H612" s="42">
        <f t="shared" si="79"/>
        <v>7.9087020009121991</v>
      </c>
      <c r="I612" s="10">
        <f t="shared" si="80"/>
        <v>1.267053656558113</v>
      </c>
      <c r="J612" s="4">
        <f t="shared" si="81"/>
        <v>678.7086381818101</v>
      </c>
      <c r="K612" s="4">
        <f t="shared" si="75"/>
        <v>152.58051305737379</v>
      </c>
      <c r="L612" s="42">
        <f>Pressure!Q612</f>
        <v>0.51361767418933635</v>
      </c>
      <c r="M612" s="10">
        <f t="shared" si="76"/>
        <v>0.58492864886319873</v>
      </c>
      <c r="N612" s="10">
        <f t="shared" si="82"/>
        <v>2.5992852259916033</v>
      </c>
    </row>
    <row r="613" spans="3:14">
      <c r="C613" s="4">
        <f>Pressure!AB613*1000000</f>
        <v>4967420.530069503</v>
      </c>
      <c r="D613" s="78">
        <f>Pressure!I613</f>
        <v>1.0782541057508477E-4</v>
      </c>
      <c r="E613" s="40">
        <f>Pressure!H613</f>
        <v>107.82541057508477</v>
      </c>
      <c r="F613" s="10">
        <f t="shared" si="78"/>
        <v>4.4999999999999991</v>
      </c>
      <c r="G613" s="4">
        <f t="shared" si="77"/>
        <v>210510.79257313535</v>
      </c>
      <c r="H613" s="42">
        <f t="shared" si="79"/>
        <v>7.9081851861948502</v>
      </c>
      <c r="I613" s="10">
        <f t="shared" si="80"/>
        <v>1.2670460047076535</v>
      </c>
      <c r="J613" s="4">
        <f t="shared" si="81"/>
        <v>678.64777915368813</v>
      </c>
      <c r="K613" s="4">
        <f t="shared" si="75"/>
        <v>152.56683133709998</v>
      </c>
      <c r="L613" s="42">
        <f>Pressure!Q613</f>
        <v>0.51447948461580606</v>
      </c>
      <c r="M613" s="10">
        <f t="shared" si="76"/>
        <v>0.58489195644765257</v>
      </c>
      <c r="N613" s="10">
        <f t="shared" si="82"/>
        <v>2.5992852259916033</v>
      </c>
    </row>
    <row r="614" spans="3:14">
      <c r="C614" s="4">
        <f>Pressure!AB614*1000000</f>
        <v>4966999.1145698763</v>
      </c>
      <c r="D614" s="78">
        <f>Pressure!I614</f>
        <v>1.0782541057508477E-4</v>
      </c>
      <c r="E614" s="40">
        <f>Pressure!H614</f>
        <v>107.82541057508477</v>
      </c>
      <c r="F614" s="10">
        <f t="shared" si="78"/>
        <v>4.4999999999999991</v>
      </c>
      <c r="G614" s="4">
        <f t="shared" si="77"/>
        <v>210492.93370447462</v>
      </c>
      <c r="H614" s="42">
        <f t="shared" si="79"/>
        <v>7.9076609571305063</v>
      </c>
      <c r="I614" s="10">
        <f t="shared" si="80"/>
        <v>1.267038241890051</v>
      </c>
      <c r="J614" s="4">
        <f t="shared" si="81"/>
        <v>678.5860479488133</v>
      </c>
      <c r="K614" s="4">
        <f t="shared" si="75"/>
        <v>152.55295354273937</v>
      </c>
      <c r="L614" s="42">
        <f>Pressure!Q614</f>
        <v>0.51534131803497174</v>
      </c>
      <c r="M614" s="10">
        <f t="shared" si="76"/>
        <v>0.58485473490953555</v>
      </c>
      <c r="N614" s="10">
        <f t="shared" si="82"/>
        <v>2.5992852259916033</v>
      </c>
    </row>
    <row r="615" spans="3:14">
      <c r="C615" s="4">
        <f>Pressure!AB615*1000000</f>
        <v>4966571.7454131013</v>
      </c>
      <c r="D615" s="78">
        <f>Pressure!I615</f>
        <v>1.0782541057508477E-4</v>
      </c>
      <c r="E615" s="40">
        <f>Pressure!H615</f>
        <v>107.82541057508477</v>
      </c>
      <c r="F615" s="10">
        <f t="shared" si="78"/>
        <v>4.4999999999999991</v>
      </c>
      <c r="G615" s="4">
        <f t="shared" si="77"/>
        <v>210474.82252999899</v>
      </c>
      <c r="H615" s="42">
        <f t="shared" si="79"/>
        <v>7.9071293138351937</v>
      </c>
      <c r="I615" s="10">
        <f t="shared" si="80"/>
        <v>1.2670303680558179</v>
      </c>
      <c r="J615" s="4">
        <f t="shared" si="81"/>
        <v>678.52344462027554</v>
      </c>
      <c r="K615" s="4">
        <f t="shared" si="75"/>
        <v>152.53887968622715</v>
      </c>
      <c r="L615" s="42">
        <f>Pressure!Q615</f>
        <v>0.51620317477893529</v>
      </c>
      <c r="M615" s="10">
        <f t="shared" si="76"/>
        <v>0.58481698423381134</v>
      </c>
      <c r="N615" s="10">
        <f t="shared" si="82"/>
        <v>2.5992852259916033</v>
      </c>
    </row>
    <row r="616" spans="3:14">
      <c r="C616" s="4">
        <f>Pressure!AB616*1000000</f>
        <v>4966138.4229677906</v>
      </c>
      <c r="D616" s="78">
        <f>Pressure!I616</f>
        <v>1.0782541057508477E-4</v>
      </c>
      <c r="E616" s="40">
        <f>Pressure!H616</f>
        <v>107.82541057508477</v>
      </c>
      <c r="F616" s="10">
        <f t="shared" si="78"/>
        <v>4.4999999999999991</v>
      </c>
      <c r="G616" s="4">
        <f t="shared" si="77"/>
        <v>210456.45906532957</v>
      </c>
      <c r="H616" s="42">
        <f t="shared" si="79"/>
        <v>7.9065902564278669</v>
      </c>
      <c r="I616" s="10">
        <f t="shared" si="80"/>
        <v>1.267022383154768</v>
      </c>
      <c r="J616" s="4">
        <f t="shared" si="81"/>
        <v>678.45996922207132</v>
      </c>
      <c r="K616" s="4">
        <f t="shared" si="75"/>
        <v>152.52460977970219</v>
      </c>
      <c r="L616" s="42">
        <f>Pressure!Q616</f>
        <v>0.51706505517988988</v>
      </c>
      <c r="M616" s="10">
        <f t="shared" si="76"/>
        <v>0.58477870440558133</v>
      </c>
      <c r="N616" s="10">
        <f t="shared" si="82"/>
        <v>2.5992852259916033</v>
      </c>
    </row>
    <row r="617" spans="3:14">
      <c r="C617" s="4">
        <f>Pressure!AB617*1000000</f>
        <v>4965699.1476083687</v>
      </c>
      <c r="D617" s="78">
        <f>Pressure!I617</f>
        <v>1.0782541057508477E-4</v>
      </c>
      <c r="E617" s="40">
        <f>Pressure!H617</f>
        <v>107.82541057508477</v>
      </c>
      <c r="F617" s="10">
        <f t="shared" si="78"/>
        <v>4.4999999999999991</v>
      </c>
      <c r="G617" s="4">
        <f t="shared" si="77"/>
        <v>210437.84332633385</v>
      </c>
      <c r="H617" s="42">
        <f t="shared" si="79"/>
        <v>7.906043785029957</v>
      </c>
      <c r="I617" s="10">
        <f t="shared" si="80"/>
        <v>1.2670142871360071</v>
      </c>
      <c r="J617" s="4">
        <f t="shared" si="81"/>
        <v>678.39562180904795</v>
      </c>
      <c r="K617" s="4">
        <f t="shared" si="75"/>
        <v>152.5101438354948</v>
      </c>
      <c r="L617" s="42">
        <f>Pressure!Q617</f>
        <v>0.51792695957012103</v>
      </c>
      <c r="M617" s="10">
        <f t="shared" si="76"/>
        <v>0.5847398954097015</v>
      </c>
      <c r="N617" s="10">
        <f t="shared" si="82"/>
        <v>2.5992852259916033</v>
      </c>
    </row>
    <row r="618" spans="3:14">
      <c r="C618" s="4">
        <f>Pressure!AB618*1000000</f>
        <v>4965253.9197154762</v>
      </c>
      <c r="D618" s="78">
        <f>Pressure!I618</f>
        <v>1.0782541057508477E-4</v>
      </c>
      <c r="E618" s="40">
        <f>Pressure!H618</f>
        <v>107.82541057508477</v>
      </c>
      <c r="F618" s="10">
        <f t="shared" si="78"/>
        <v>4.4999999999999991</v>
      </c>
      <c r="G618" s="4">
        <f t="shared" si="77"/>
        <v>210418.97532914273</v>
      </c>
      <c r="H618" s="42">
        <f t="shared" si="79"/>
        <v>7.9054898997658611</v>
      </c>
      <c r="I618" s="10">
        <f t="shared" si="80"/>
        <v>1.2670060799479415</v>
      </c>
      <c r="J618" s="4">
        <f t="shared" si="81"/>
        <v>678.33040243696382</v>
      </c>
      <c r="K618" s="4">
        <f t="shared" si="75"/>
        <v>152.49548186613998</v>
      </c>
      <c r="L618" s="42">
        <f>Pressure!Q618</f>
        <v>0.51878888828200775</v>
      </c>
      <c r="M618" s="10">
        <f t="shared" si="76"/>
        <v>0.58470055723078329</v>
      </c>
      <c r="N618" s="10">
        <f t="shared" si="82"/>
        <v>2.5992852259916033</v>
      </c>
    </row>
    <row r="619" spans="3:14">
      <c r="C619" s="4">
        <f>Pressure!AB619*1000000</f>
        <v>4964802.7396759316</v>
      </c>
      <c r="D619" s="78">
        <f>Pressure!I619</f>
        <v>1.0782541057508477E-4</v>
      </c>
      <c r="E619" s="40">
        <f>Pressure!H619</f>
        <v>107.82541057508477</v>
      </c>
      <c r="F619" s="10">
        <f t="shared" si="78"/>
        <v>4.4999999999999991</v>
      </c>
      <c r="G619" s="4">
        <f t="shared" si="77"/>
        <v>210399.85509014892</v>
      </c>
      <c r="H619" s="42">
        <f t="shared" si="79"/>
        <v>7.9049286007628909</v>
      </c>
      <c r="I619" s="10">
        <f t="shared" si="80"/>
        <v>1.2669977615382761</v>
      </c>
      <c r="J619" s="4">
        <f t="shared" si="81"/>
        <v>678.26431116248261</v>
      </c>
      <c r="K619" s="4">
        <f t="shared" si="75"/>
        <v>152.48062388437629</v>
      </c>
      <c r="L619" s="42">
        <f>Pressure!Q619</f>
        <v>0.51965084164802389</v>
      </c>
      <c r="M619" s="10">
        <f t="shared" si="76"/>
        <v>0.58466068985336728</v>
      </c>
      <c r="N619" s="10">
        <f t="shared" si="82"/>
        <v>2.5992852259916033</v>
      </c>
    </row>
    <row r="620" spans="3:14">
      <c r="C620" s="4">
        <f>Pressure!AB620*1000000</f>
        <v>4964345.6078823488</v>
      </c>
      <c r="D620" s="78">
        <f>Pressure!I620</f>
        <v>1.0782541057508477E-4</v>
      </c>
      <c r="E620" s="40">
        <f>Pressure!H620</f>
        <v>107.82541057508477</v>
      </c>
      <c r="F620" s="10">
        <f t="shared" si="78"/>
        <v>4.4999999999999991</v>
      </c>
      <c r="G620" s="4">
        <f t="shared" si="77"/>
        <v>210380.4826259907</v>
      </c>
      <c r="H620" s="42">
        <f t="shared" si="79"/>
        <v>7.9043598881508101</v>
      </c>
      <c r="I620" s="10">
        <f t="shared" si="80"/>
        <v>1.2669893318540055</v>
      </c>
      <c r="J620" s="4">
        <f t="shared" si="81"/>
        <v>678.19734804311599</v>
      </c>
      <c r="K620" s="4">
        <f t="shared" si="75"/>
        <v>152.46556990313294</v>
      </c>
      <c r="L620" s="42">
        <f>Pressure!Q620</f>
        <v>0.52051282000073962</v>
      </c>
      <c r="M620" s="10">
        <f t="shared" si="76"/>
        <v>0.58462029326204457</v>
      </c>
      <c r="N620" s="10">
        <f t="shared" si="82"/>
        <v>2.5992852259916033</v>
      </c>
    </row>
    <row r="621" spans="3:14">
      <c r="C621" s="4">
        <f>Pressure!AB621*1000000</f>
        <v>4963882.5247334605</v>
      </c>
      <c r="D621" s="78">
        <f>Pressure!I621</f>
        <v>1.0782541057508477E-4</v>
      </c>
      <c r="E621" s="40">
        <f>Pressure!H621</f>
        <v>107.82541057508477</v>
      </c>
      <c r="F621" s="10">
        <f t="shared" si="78"/>
        <v>4.4999999999999991</v>
      </c>
      <c r="G621" s="4">
        <f t="shared" si="77"/>
        <v>210360.85795356572</v>
      </c>
      <c r="H621" s="42">
        <f t="shared" si="79"/>
        <v>7.9037837620622264</v>
      </c>
      <c r="I621" s="10">
        <f t="shared" si="80"/>
        <v>1.2669807908414208</v>
      </c>
      <c r="J621" s="4">
        <f t="shared" si="81"/>
        <v>678.12951313727274</v>
      </c>
      <c r="K621" s="4">
        <f t="shared" si="75"/>
        <v>152.45031993554085</v>
      </c>
      <c r="L621" s="42">
        <f>Pressure!Q621</f>
        <v>0.5213748236728224</v>
      </c>
      <c r="M621" s="10">
        <f t="shared" si="76"/>
        <v>0.58457936744100192</v>
      </c>
      <c r="N621" s="10">
        <f t="shared" si="82"/>
        <v>2.5992852259916033</v>
      </c>
    </row>
    <row r="622" spans="3:14">
      <c r="C622" s="4">
        <f>Pressure!AB622*1000000</f>
        <v>4963413.4906341461</v>
      </c>
      <c r="D622" s="78">
        <f>Pressure!I622</f>
        <v>1.0782541057508477E-4</v>
      </c>
      <c r="E622" s="40">
        <f>Pressure!H622</f>
        <v>107.82541057508477</v>
      </c>
      <c r="F622" s="10">
        <f t="shared" si="78"/>
        <v>4.4999999999999991</v>
      </c>
      <c r="G622" s="4">
        <f t="shared" si="77"/>
        <v>210340.98109003206</v>
      </c>
      <c r="H622" s="42">
        <f t="shared" si="79"/>
        <v>7.903200222632619</v>
      </c>
      <c r="I622" s="10">
        <f t="shared" si="80"/>
        <v>1.2669721384461072</v>
      </c>
      <c r="J622" s="4">
        <f t="shared" si="81"/>
        <v>678.06080650426168</v>
      </c>
      <c r="K622" s="4">
        <f t="shared" si="75"/>
        <v>152.43487399493316</v>
      </c>
      <c r="L622" s="42">
        <f>Pressure!Q622</f>
        <v>0.52223685299703848</v>
      </c>
      <c r="M622" s="10">
        <f t="shared" si="76"/>
        <v>0.58453791237449393</v>
      </c>
      <c r="N622" s="10">
        <f t="shared" si="82"/>
        <v>2.5992852259916033</v>
      </c>
    </row>
    <row r="623" spans="3:14">
      <c r="C623" s="4">
        <f>Pressure!AB623*1000000</f>
        <v>4962938.5059953034</v>
      </c>
      <c r="D623" s="78">
        <f>Pressure!I623</f>
        <v>1.0782541057508477E-4</v>
      </c>
      <c r="E623" s="40">
        <f>Pressure!H623</f>
        <v>107.82541057508477</v>
      </c>
      <c r="F623" s="10">
        <f t="shared" si="78"/>
        <v>4.4999999999999991</v>
      </c>
      <c r="G623" s="4">
        <f t="shared" si="77"/>
        <v>210320.85205280286</v>
      </c>
      <c r="H623" s="42">
        <f t="shared" si="79"/>
        <v>7.9026092700001938</v>
      </c>
      <c r="I623" s="10">
        <f t="shared" si="80"/>
        <v>1.2669633746129432</v>
      </c>
      <c r="J623" s="4">
        <f t="shared" si="81"/>
        <v>677.99122820427328</v>
      </c>
      <c r="K623" s="4">
        <f t="shared" si="75"/>
        <v>152.41923209484136</v>
      </c>
      <c r="L623" s="42">
        <f>Pressure!Q623</f>
        <v>0.52309890830625383</v>
      </c>
      <c r="M623" s="10">
        <f t="shared" si="76"/>
        <v>0.58449592804638406</v>
      </c>
      <c r="N623" s="10">
        <f t="shared" si="82"/>
        <v>2.5992852259916033</v>
      </c>
    </row>
    <row r="624" spans="3:14">
      <c r="C624" s="4">
        <f>Pressure!AB624*1000000</f>
        <v>4962457.5712338826</v>
      </c>
      <c r="D624" s="78">
        <f>Pressure!I624</f>
        <v>1.0782541057508477E-4</v>
      </c>
      <c r="E624" s="40">
        <f>Pressure!H624</f>
        <v>107.82541057508477</v>
      </c>
      <c r="F624" s="10">
        <f t="shared" si="78"/>
        <v>4.4999999999999991</v>
      </c>
      <c r="G624" s="4">
        <f t="shared" si="77"/>
        <v>210300.47085954776</v>
      </c>
      <c r="H624" s="42">
        <f t="shared" si="79"/>
        <v>7.9020109043059046</v>
      </c>
      <c r="I624" s="10">
        <f t="shared" si="80"/>
        <v>1.2669544992860984</v>
      </c>
      <c r="J624" s="4">
        <f t="shared" si="81"/>
        <v>677.92077829838468</v>
      </c>
      <c r="K624" s="4">
        <f t="shared" si="75"/>
        <v>152.40339424899616</v>
      </c>
      <c r="L624" s="42">
        <f>Pressure!Q624</f>
        <v>0.52396098993343587</v>
      </c>
      <c r="M624" s="10">
        <f t="shared" si="76"/>
        <v>0.58445341444074017</v>
      </c>
      <c r="N624" s="10">
        <f t="shared" si="82"/>
        <v>2.5992852259916033</v>
      </c>
    </row>
    <row r="625" spans="3:14">
      <c r="C625" s="4">
        <f>Pressure!AB625*1000000</f>
        <v>4961970.6867728755</v>
      </c>
      <c r="D625" s="78">
        <f>Pressure!I625</f>
        <v>1.0782541057508477E-4</v>
      </c>
      <c r="E625" s="40">
        <f>Pressure!H625</f>
        <v>107.82541057508477</v>
      </c>
      <c r="F625" s="10">
        <f t="shared" si="78"/>
        <v>4.4999999999999991</v>
      </c>
      <c r="G625" s="4">
        <f t="shared" si="77"/>
        <v>210279.83752819244</v>
      </c>
      <c r="H625" s="42">
        <f t="shared" si="79"/>
        <v>7.9014051256934641</v>
      </c>
      <c r="I625" s="10">
        <f t="shared" si="80"/>
        <v>1.2669455124090336</v>
      </c>
      <c r="J625" s="4">
        <f t="shared" si="81"/>
        <v>677.84945684855836</v>
      </c>
      <c r="K625" s="4">
        <f t="shared" si="75"/>
        <v>152.38736047132736</v>
      </c>
      <c r="L625" s="42">
        <f>Pressure!Q625</f>
        <v>0.5248230982116544</v>
      </c>
      <c r="M625" s="10">
        <f t="shared" si="76"/>
        <v>0.58441037154123254</v>
      </c>
      <c r="N625" s="10">
        <f t="shared" si="82"/>
        <v>2.5992852259916033</v>
      </c>
    </row>
    <row r="626" spans="3:14">
      <c r="C626" s="4">
        <f>Pressure!AB626*1000000</f>
        <v>4961477.8530414039</v>
      </c>
      <c r="D626" s="78">
        <f>Pressure!I626</f>
        <v>1.0782541057508477E-4</v>
      </c>
      <c r="E626" s="40">
        <f>Pressure!H626</f>
        <v>107.82541057508477</v>
      </c>
      <c r="F626" s="10">
        <f t="shared" si="78"/>
        <v>4.4999999999999991</v>
      </c>
      <c r="G626" s="4">
        <f t="shared" si="77"/>
        <v>210258.95207692235</v>
      </c>
      <c r="H626" s="42">
        <f t="shared" si="79"/>
        <v>7.9007919343094182</v>
      </c>
      <c r="I626" s="10">
        <f t="shared" si="80"/>
        <v>1.2669364139245007</v>
      </c>
      <c r="J626" s="4">
        <f t="shared" si="81"/>
        <v>677.77726391765373</v>
      </c>
      <c r="K626" s="4">
        <f t="shared" si="75"/>
        <v>152.37113077596641</v>
      </c>
      <c r="L626" s="42">
        <f>Pressure!Q626</f>
        <v>0.52568523347408291</v>
      </c>
      <c r="M626" s="10">
        <f t="shared" si="76"/>
        <v>0.58436679933143909</v>
      </c>
      <c r="N626" s="10">
        <f t="shared" si="82"/>
        <v>2.5992852259916033</v>
      </c>
    </row>
    <row r="627" spans="3:14">
      <c r="C627" s="4">
        <f>Pressure!AB627*1000000</f>
        <v>4960979.0704746265</v>
      </c>
      <c r="D627" s="78">
        <f>Pressure!I627</f>
        <v>1.0782541057508477E-4</v>
      </c>
      <c r="E627" s="40">
        <f>Pressure!H627</f>
        <v>107.82541057508477</v>
      </c>
      <c r="F627" s="10">
        <f t="shared" si="78"/>
        <v>4.4999999999999991</v>
      </c>
      <c r="G627" s="4">
        <f t="shared" si="77"/>
        <v>210237.81452417874</v>
      </c>
      <c r="H627" s="42">
        <f t="shared" si="79"/>
        <v>7.9001713303030714</v>
      </c>
      <c r="I627" s="10">
        <f t="shared" si="80"/>
        <v>1.2669272037745409</v>
      </c>
      <c r="J627" s="4">
        <f t="shared" si="81"/>
        <v>677.70419956941555</v>
      </c>
      <c r="K627" s="4">
        <f t="shared" si="75"/>
        <v>152.35470517724374</v>
      </c>
      <c r="L627" s="42">
        <f>Pressure!Q627</f>
        <v>0.52654739605400014</v>
      </c>
      <c r="M627" s="10">
        <f t="shared" si="76"/>
        <v>0.58432269779499368</v>
      </c>
      <c r="N627" s="10">
        <f t="shared" si="82"/>
        <v>2.5992852259916033</v>
      </c>
    </row>
    <row r="628" spans="3:14">
      <c r="C628" s="4">
        <f>Pressure!AB628*1000000</f>
        <v>4960474.3395137768</v>
      </c>
      <c r="D628" s="78">
        <f>Pressure!I628</f>
        <v>1.0782541057508477E-4</v>
      </c>
      <c r="E628" s="40">
        <f>Pressure!H628</f>
        <v>107.82541057508477</v>
      </c>
      <c r="F628" s="10">
        <f t="shared" si="78"/>
        <v>4.4999999999999991</v>
      </c>
      <c r="G628" s="4">
        <f t="shared" si="77"/>
        <v>210216.42488866037</v>
      </c>
      <c r="H628" s="42">
        <f t="shared" si="79"/>
        <v>7.8995433138265012</v>
      </c>
      <c r="I628" s="10">
        <f t="shared" si="80"/>
        <v>1.2669178819004843</v>
      </c>
      <c r="J628" s="4">
        <f t="shared" si="81"/>
        <v>677.63026386847798</v>
      </c>
      <c r="K628" s="4">
        <f t="shared" si="75"/>
        <v>152.33808368968977</v>
      </c>
      <c r="L628" s="42">
        <f>Pressure!Q628</f>
        <v>0.52740958628479084</v>
      </c>
      <c r="M628" s="10">
        <f t="shared" si="76"/>
        <v>0.58427806691505679</v>
      </c>
      <c r="N628" s="10">
        <f t="shared" si="82"/>
        <v>2.5992852259916033</v>
      </c>
    </row>
    <row r="629" spans="3:14">
      <c r="C629" s="4">
        <f>Pressure!AB629*1000000</f>
        <v>4959963.6606060592</v>
      </c>
      <c r="D629" s="78">
        <f>Pressure!I629</f>
        <v>1.0782541057508477E-4</v>
      </c>
      <c r="E629" s="40">
        <f>Pressure!H629</f>
        <v>107.82541057508477</v>
      </c>
      <c r="F629" s="10">
        <f t="shared" si="78"/>
        <v>4.4999999999999991</v>
      </c>
      <c r="G629" s="4">
        <f t="shared" si="77"/>
        <v>210194.78318931899</v>
      </c>
      <c r="H629" s="42">
        <f t="shared" si="79"/>
        <v>7.8989078850344336</v>
      </c>
      <c r="I629" s="10">
        <f t="shared" si="80"/>
        <v>1.2669084482429465</v>
      </c>
      <c r="J629" s="4">
        <f t="shared" si="81"/>
        <v>677.55545688034999</v>
      </c>
      <c r="K629" s="4">
        <f t="shared" si="75"/>
        <v>152.32126632803156</v>
      </c>
      <c r="L629" s="42">
        <f>Pressure!Q629</f>
        <v>0.52827180449994759</v>
      </c>
      <c r="M629" s="10">
        <f t="shared" si="76"/>
        <v>0.58423290667498506</v>
      </c>
      <c r="N629" s="10">
        <f t="shared" si="82"/>
        <v>2.5992852259916033</v>
      </c>
    </row>
    <row r="630" spans="3:14">
      <c r="C630" s="4">
        <f>Pressure!AB630*1000000</f>
        <v>4959447.0342048965</v>
      </c>
      <c r="D630" s="78">
        <f>Pressure!I630</f>
        <v>1.0782541057508477E-4</v>
      </c>
      <c r="E630" s="40">
        <f>Pressure!H630</f>
        <v>107.82541057508477</v>
      </c>
      <c r="F630" s="10">
        <f t="shared" si="78"/>
        <v>4.4999999999999991</v>
      </c>
      <c r="G630" s="4">
        <f t="shared" si="77"/>
        <v>210172.88944536986</v>
      </c>
      <c r="H630" s="42">
        <f t="shared" si="79"/>
        <v>7.8982650440845639</v>
      </c>
      <c r="I630" s="10">
        <f t="shared" si="80"/>
        <v>1.2668989027418329</v>
      </c>
      <c r="J630" s="4">
        <f t="shared" si="81"/>
        <v>677.47977867145119</v>
      </c>
      <c r="K630" s="4">
        <f t="shared" si="75"/>
        <v>152.30425310720094</v>
      </c>
      <c r="L630" s="42">
        <f>Pressure!Q630</f>
        <v>0.52913405103307176</v>
      </c>
      <c r="M630" s="10">
        <f t="shared" si="76"/>
        <v>0.58418721705781473</v>
      </c>
      <c r="N630" s="10">
        <f t="shared" si="82"/>
        <v>2.5992852259916033</v>
      </c>
    </row>
    <row r="631" spans="3:14">
      <c r="C631" s="4">
        <f>Pressure!AB631*1000000</f>
        <v>4958924.4607695909</v>
      </c>
      <c r="D631" s="78">
        <f>Pressure!I631</f>
        <v>1.0782541057508477E-4</v>
      </c>
      <c r="E631" s="40">
        <f>Pressure!H631</f>
        <v>107.82541057508477</v>
      </c>
      <c r="F631" s="10">
        <f t="shared" si="78"/>
        <v>4.4999999999999991</v>
      </c>
      <c r="G631" s="4">
        <f t="shared" si="77"/>
        <v>210150.74367627746</v>
      </c>
      <c r="H631" s="42">
        <f t="shared" si="79"/>
        <v>7.8976147911371068</v>
      </c>
      <c r="I631" s="10">
        <f t="shared" si="80"/>
        <v>1.2668892453363314</v>
      </c>
      <c r="J631" s="4">
        <f t="shared" si="81"/>
        <v>677.40322930906291</v>
      </c>
      <c r="K631" s="4">
        <f t="shared" si="75"/>
        <v>152.2870440423234</v>
      </c>
      <c r="L631" s="42">
        <f>Pressure!Q631</f>
        <v>0.52999632621787496</v>
      </c>
      <c r="M631" s="10">
        <f t="shared" si="76"/>
        <v>0.58414099804655406</v>
      </c>
      <c r="N631" s="10">
        <f t="shared" si="82"/>
        <v>2.5992852259916033</v>
      </c>
    </row>
    <row r="632" spans="3:14">
      <c r="C632" s="4">
        <f>Pressure!AB632*1000000</f>
        <v>4958395.9407658568</v>
      </c>
      <c r="D632" s="78">
        <f>Pressure!I632</f>
        <v>1.0782541057508477E-4</v>
      </c>
      <c r="E632" s="40">
        <f>Pressure!H632</f>
        <v>107.82541057508477</v>
      </c>
      <c r="F632" s="10">
        <f t="shared" si="78"/>
        <v>4.4999999999999991</v>
      </c>
      <c r="G632" s="4">
        <f t="shared" si="77"/>
        <v>210128.34590177791</v>
      </c>
      <c r="H632" s="42">
        <f t="shared" si="79"/>
        <v>7.8969571263554936</v>
      </c>
      <c r="I632" s="10">
        <f t="shared" si="80"/>
        <v>1.2668794759649211</v>
      </c>
      <c r="J632" s="4">
        <f t="shared" si="81"/>
        <v>677.32580886140533</v>
      </c>
      <c r="K632" s="4">
        <f t="shared" si="75"/>
        <v>152.26963914873551</v>
      </c>
      <c r="L632" s="42">
        <f>Pressure!Q632</f>
        <v>0.53085863038817993</v>
      </c>
      <c r="M632" s="10">
        <f t="shared" si="76"/>
        <v>0.58409424962381973</v>
      </c>
      <c r="N632" s="10">
        <f t="shared" si="82"/>
        <v>2.5992852259916033</v>
      </c>
    </row>
    <row r="633" spans="3:14">
      <c r="C633" s="4">
        <f>Pressure!AB633*1000000</f>
        <v>4957861.4746650672</v>
      </c>
      <c r="D633" s="78">
        <f>Pressure!I633</f>
        <v>1.0782541057508477E-4</v>
      </c>
      <c r="E633" s="40">
        <f>Pressure!H633</f>
        <v>107.82541057508477</v>
      </c>
      <c r="F633" s="10">
        <f t="shared" si="78"/>
        <v>4.4999999999999991</v>
      </c>
      <c r="G633" s="4">
        <f t="shared" si="77"/>
        <v>210105.69614184726</v>
      </c>
      <c r="H633" s="42">
        <f t="shared" si="79"/>
        <v>7.8962920499054068</v>
      </c>
      <c r="I633" s="10">
        <f t="shared" si="80"/>
        <v>1.2668695945653576</v>
      </c>
      <c r="J633" s="4">
        <f t="shared" si="81"/>
        <v>677.24751739752799</v>
      </c>
      <c r="K633" s="4">
        <f t="shared" si="75"/>
        <v>152.25203844196034</v>
      </c>
      <c r="L633" s="42">
        <f>Pressure!Q633</f>
        <v>0.53172096387792245</v>
      </c>
      <c r="M633" s="10">
        <f t="shared" si="76"/>
        <v>0.58404697177249765</v>
      </c>
      <c r="N633" s="10">
        <f t="shared" si="82"/>
        <v>2.5992852259916033</v>
      </c>
    </row>
    <row r="634" spans="3:14">
      <c r="C634" s="4">
        <f>Pressure!AB634*1000000</f>
        <v>4957321.0629449924</v>
      </c>
      <c r="D634" s="78">
        <f>Pressure!I634</f>
        <v>1.0782541057508477E-4</v>
      </c>
      <c r="E634" s="40">
        <f>Pressure!H634</f>
        <v>107.82541057508477</v>
      </c>
      <c r="F634" s="10">
        <f t="shared" si="78"/>
        <v>4.4999999999999991</v>
      </c>
      <c r="G634" s="4">
        <f t="shared" si="77"/>
        <v>210082.79441673256</v>
      </c>
      <c r="H634" s="42">
        <f t="shared" si="79"/>
        <v>7.8956195619556997</v>
      </c>
      <c r="I634" s="10">
        <f t="shared" si="80"/>
        <v>1.2668596010746858</v>
      </c>
      <c r="J634" s="4">
        <f t="shared" si="81"/>
        <v>677.16835498741682</v>
      </c>
      <c r="K634" s="4">
        <f t="shared" si="75"/>
        <v>152.23424193773141</v>
      </c>
      <c r="L634" s="42">
        <f>Pressure!Q634</f>
        <v>0.53258332702115208</v>
      </c>
      <c r="M634" s="10">
        <f t="shared" si="76"/>
        <v>0.58399916447498956</v>
      </c>
      <c r="N634" s="10">
        <f t="shared" si="82"/>
        <v>2.5992852259916033</v>
      </c>
    </row>
    <row r="635" spans="3:14">
      <c r="C635" s="4">
        <f>Pressure!AB635*1000000</f>
        <v>4956774.7060894361</v>
      </c>
      <c r="D635" s="78">
        <f>Pressure!I635</f>
        <v>1.0782541057508477E-4</v>
      </c>
      <c r="E635" s="40">
        <f>Pressure!H635</f>
        <v>107.82541057508477</v>
      </c>
      <c r="F635" s="10">
        <f t="shared" si="78"/>
        <v>4.4999999999999991</v>
      </c>
      <c r="G635" s="4">
        <f t="shared" si="77"/>
        <v>210059.64074693661</v>
      </c>
      <c r="H635" s="42">
        <f t="shared" si="79"/>
        <v>7.8949396626779622</v>
      </c>
      <c r="I635" s="10">
        <f t="shared" si="80"/>
        <v>1.2668494954292311</v>
      </c>
      <c r="J635" s="4">
        <f t="shared" si="81"/>
        <v>677.08832170194216</v>
      </c>
      <c r="K635" s="4">
        <f t="shared" si="75"/>
        <v>152.21624965198106</v>
      </c>
      <c r="L635" s="42">
        <f>Pressure!Q635</f>
        <v>0.53344572015203362</v>
      </c>
      <c r="M635" s="10">
        <f t="shared" si="76"/>
        <v>0.583950827713686</v>
      </c>
      <c r="N635" s="10">
        <f t="shared" si="82"/>
        <v>2.5992852259916033</v>
      </c>
    </row>
    <row r="636" spans="3:14">
      <c r="C636" s="4">
        <f>Pressure!AB636*1000000</f>
        <v>4956222.4045881322</v>
      </c>
      <c r="D636" s="78">
        <f>Pressure!I636</f>
        <v>1.0782541057508477E-4</v>
      </c>
      <c r="E636" s="40">
        <f>Pressure!H636</f>
        <v>107.82541057508477</v>
      </c>
      <c r="F636" s="10">
        <f t="shared" si="78"/>
        <v>4.4999999999999991</v>
      </c>
      <c r="G636" s="4">
        <f t="shared" si="77"/>
        <v>210036.23515321346</v>
      </c>
      <c r="H636" s="42">
        <f t="shared" si="79"/>
        <v>7.8942523522463688</v>
      </c>
      <c r="I636" s="10">
        <f t="shared" si="80"/>
        <v>1.2668392775645987</v>
      </c>
      <c r="J636" s="4">
        <f t="shared" si="81"/>
        <v>677.0074176128428</v>
      </c>
      <c r="K636" s="4">
        <f t="shared" si="75"/>
        <v>152.19806160083692</v>
      </c>
      <c r="L636" s="42">
        <f>Pressure!Q636</f>
        <v>0.53430814360484857</v>
      </c>
      <c r="M636" s="10">
        <f t="shared" si="76"/>
        <v>0.58390196147093687</v>
      </c>
      <c r="N636" s="10">
        <f t="shared" si="82"/>
        <v>2.5992852259916033</v>
      </c>
    </row>
    <row r="637" spans="3:14">
      <c r="C637" s="4">
        <f>Pressure!AB637*1000000</f>
        <v>4955664.1589369765</v>
      </c>
      <c r="D637" s="78">
        <f>Pressure!I637</f>
        <v>1.0782541057508477E-4</v>
      </c>
      <c r="E637" s="40">
        <f>Pressure!H637</f>
        <v>107.82541057508477</v>
      </c>
      <c r="F637" s="10">
        <f t="shared" si="78"/>
        <v>4.4999999999999991</v>
      </c>
      <c r="G637" s="4">
        <f t="shared" si="77"/>
        <v>210012.57765657833</v>
      </c>
      <c r="H637" s="42">
        <f t="shared" si="79"/>
        <v>7.8935576308379742</v>
      </c>
      <c r="I637" s="10">
        <f t="shared" si="80"/>
        <v>1.2668289474156746</v>
      </c>
      <c r="J637" s="4">
        <f t="shared" si="81"/>
        <v>676.92564279276041</v>
      </c>
      <c r="K637" s="4">
        <f t="shared" si="75"/>
        <v>152.17967780062958</v>
      </c>
      <c r="L637" s="42">
        <f>Pressure!Q637</f>
        <v>0.53517059771399622</v>
      </c>
      <c r="M637" s="10">
        <f t="shared" si="76"/>
        <v>0.58385256572883149</v>
      </c>
      <c r="N637" s="10">
        <f t="shared" si="82"/>
        <v>2.5992852259916033</v>
      </c>
    </row>
    <row r="638" spans="3:14">
      <c r="C638" s="4">
        <f>Pressure!AB638*1000000</f>
        <v>4955099.9696380347</v>
      </c>
      <c r="D638" s="78">
        <f>Pressure!I638</f>
        <v>1.0782541057508477E-4</v>
      </c>
      <c r="E638" s="40">
        <f>Pressure!H638</f>
        <v>107.82541057508477</v>
      </c>
      <c r="F638" s="10">
        <f t="shared" si="78"/>
        <v>4.4999999999999991</v>
      </c>
      <c r="G638" s="4">
        <f t="shared" si="77"/>
        <v>209988.66827830795</v>
      </c>
      <c r="H638" s="42">
        <f t="shared" si="79"/>
        <v>7.8928554986327288</v>
      </c>
      <c r="I638" s="10">
        <f t="shared" si="80"/>
        <v>1.2668185049166265</v>
      </c>
      <c r="J638" s="4">
        <f t="shared" si="81"/>
        <v>676.84299731523993</v>
      </c>
      <c r="K638" s="4">
        <f t="shared" si="75"/>
        <v>152.16109826789261</v>
      </c>
      <c r="L638" s="42">
        <f>Pressure!Q638</f>
        <v>0.53603308281399498</v>
      </c>
      <c r="M638" s="10">
        <f t="shared" si="76"/>
        <v>0.58380264046936392</v>
      </c>
      <c r="N638" s="10">
        <f t="shared" si="82"/>
        <v>2.5992852259916033</v>
      </c>
    </row>
    <row r="639" spans="3:14">
      <c r="C639" s="4">
        <f>Pressure!AB639*1000000</f>
        <v>4954529.8371993499</v>
      </c>
      <c r="D639" s="78">
        <f>Pressure!I639</f>
        <v>1.0782541057508477E-4</v>
      </c>
      <c r="E639" s="40">
        <f>Pressure!H639</f>
        <v>107.82541057508477</v>
      </c>
      <c r="F639" s="10">
        <f t="shared" si="78"/>
        <v>4.4999999999999991</v>
      </c>
      <c r="G639" s="4">
        <f t="shared" si="77"/>
        <v>209964.5070399323</v>
      </c>
      <c r="H639" s="42">
        <f t="shared" si="79"/>
        <v>7.8921459558132208</v>
      </c>
      <c r="I639" s="10">
        <f t="shared" si="80"/>
        <v>1.2668079500008982</v>
      </c>
      <c r="J639" s="4">
        <f t="shared" si="81"/>
        <v>676.75948125470256</v>
      </c>
      <c r="K639" s="4">
        <f t="shared" si="75"/>
        <v>152.14232301935672</v>
      </c>
      <c r="L639" s="42">
        <f>Pressure!Q639</f>
        <v>0.5368955992394836</v>
      </c>
      <c r="M639" s="10">
        <f t="shared" si="76"/>
        <v>0.58375218567434439</v>
      </c>
      <c r="N639" s="10">
        <f t="shared" si="82"/>
        <v>2.5992852259916033</v>
      </c>
    </row>
    <row r="640" spans="3:14">
      <c r="C640" s="4">
        <f>Pressure!AB640*1000000</f>
        <v>4953953.7621350465</v>
      </c>
      <c r="D640" s="78">
        <f>Pressure!I640</f>
        <v>1.0782541057508477E-4</v>
      </c>
      <c r="E640" s="40">
        <f>Pressure!H640</f>
        <v>107.82541057508477</v>
      </c>
      <c r="F640" s="10">
        <f t="shared" si="78"/>
        <v>4.4999999999999991</v>
      </c>
      <c r="G640" s="4">
        <f t="shared" si="77"/>
        <v>209940.09396323905</v>
      </c>
      <c r="H640" s="42">
        <f t="shared" si="79"/>
        <v>7.891429002564827</v>
      </c>
      <c r="I640" s="10">
        <f t="shared" si="80"/>
        <v>1.2667972826012106</v>
      </c>
      <c r="J640" s="4">
        <f t="shared" si="81"/>
        <v>676.67509468645994</v>
      </c>
      <c r="K640" s="4">
        <f t="shared" si="75"/>
        <v>152.1233520719527</v>
      </c>
      <c r="L640" s="42">
        <f>Pressure!Q640</f>
        <v>0.53775814732522265</v>
      </c>
      <c r="M640" s="10">
        <f t="shared" si="76"/>
        <v>0.58370120132554337</v>
      </c>
      <c r="N640" s="10">
        <f t="shared" si="82"/>
        <v>2.5992852259916033</v>
      </c>
    </row>
    <row r="641" spans="3:14">
      <c r="C641" s="4">
        <f>Pressure!AB641*1000000</f>
        <v>4953371.7449655179</v>
      </c>
      <c r="D641" s="78">
        <f>Pressure!I641</f>
        <v>1.0782541057508477E-4</v>
      </c>
      <c r="E641" s="40">
        <f>Pressure!H641</f>
        <v>107.82541057508477</v>
      </c>
      <c r="F641" s="10">
        <f t="shared" si="78"/>
        <v>4.4999999999999991</v>
      </c>
      <c r="G641" s="4">
        <f t="shared" si="77"/>
        <v>209915.42907028165</v>
      </c>
      <c r="H641" s="42">
        <f t="shared" si="79"/>
        <v>7.8907046390759357</v>
      </c>
      <c r="I641" s="10">
        <f t="shared" si="80"/>
        <v>1.2667865026495644</v>
      </c>
      <c r="J641" s="4">
        <f t="shared" si="81"/>
        <v>676.58983768674216</v>
      </c>
      <c r="K641" s="4">
        <f t="shared" si="75"/>
        <v>152.10418544281779</v>
      </c>
      <c r="L641" s="42">
        <f>Pressure!Q641</f>
        <v>0.53862072740609557</v>
      </c>
      <c r="M641" s="10">
        <f t="shared" si="76"/>
        <v>0.58364968740448242</v>
      </c>
      <c r="N641" s="10">
        <f t="shared" si="82"/>
        <v>2.5992852259916033</v>
      </c>
    </row>
    <row r="642" spans="3:14">
      <c r="C642" s="4">
        <f>Pressure!AB642*1000000</f>
        <v>4952783.7862171391</v>
      </c>
      <c r="D642" s="78">
        <f>Pressure!I642</f>
        <v>1.0782541057508477E-4</v>
      </c>
      <c r="E642" s="40">
        <f>Pressure!H642</f>
        <v>107.82541057508477</v>
      </c>
      <c r="F642" s="10">
        <f t="shared" si="78"/>
        <v>4.4999999999999991</v>
      </c>
      <c r="G642" s="4">
        <f t="shared" si="77"/>
        <v>209890.51238336691</v>
      </c>
      <c r="H642" s="42">
        <f t="shared" si="79"/>
        <v>7.8899728655375698</v>
      </c>
      <c r="I642" s="10">
        <f t="shared" si="80"/>
        <v>1.2667756100772336</v>
      </c>
      <c r="J642" s="4">
        <f t="shared" si="81"/>
        <v>676.50371033265503</v>
      </c>
      <c r="K642" s="4">
        <f t="shared" si="75"/>
        <v>152.08482314928625</v>
      </c>
      <c r="L642" s="42">
        <f>Pressure!Q642</f>
        <v>0.53948333981711005</v>
      </c>
      <c r="M642" s="10">
        <f t="shared" si="76"/>
        <v>0.58359764389257796</v>
      </c>
      <c r="N642" s="10">
        <f t="shared" si="82"/>
        <v>2.5992852259916033</v>
      </c>
    </row>
    <row r="643" spans="3:14">
      <c r="C643" s="4">
        <f>Pressure!AB643*1000000</f>
        <v>4952189.8864223519</v>
      </c>
      <c r="D643" s="78">
        <f>Pressure!I643</f>
        <v>1.0782541057508477E-4</v>
      </c>
      <c r="E643" s="40">
        <f>Pressure!H643</f>
        <v>107.82541057508477</v>
      </c>
      <c r="F643" s="10">
        <f t="shared" si="78"/>
        <v>4.4999999999999991</v>
      </c>
      <c r="G643" s="4">
        <f t="shared" si="77"/>
        <v>209865.34392505884</v>
      </c>
      <c r="H643" s="42">
        <f t="shared" si="79"/>
        <v>7.8892336821435158</v>
      </c>
      <c r="I643" s="10">
        <f t="shared" si="80"/>
        <v>1.2667646048147665</v>
      </c>
      <c r="J643" s="4">
        <f t="shared" si="81"/>
        <v>676.4167127021941</v>
      </c>
      <c r="K643" s="4">
        <f t="shared" si="75"/>
        <v>152.06526520889216</v>
      </c>
      <c r="L643" s="42">
        <f>Pressure!Q643</f>
        <v>0.54034598489339958</v>
      </c>
      <c r="M643" s="10">
        <f t="shared" si="76"/>
        <v>0.58354507077127726</v>
      </c>
      <c r="N643" s="10">
        <f t="shared" si="82"/>
        <v>2.5992852259916033</v>
      </c>
    </row>
    <row r="644" spans="3:14">
      <c r="C644" s="4">
        <f>Pressure!AB644*1000000</f>
        <v>4951590.0461197169</v>
      </c>
      <c r="D644" s="78">
        <f>Pressure!I644</f>
        <v>1.0782541057508477E-4</v>
      </c>
      <c r="E644" s="40">
        <f>Pressure!H644</f>
        <v>107.82541057508477</v>
      </c>
      <c r="F644" s="10">
        <f t="shared" si="78"/>
        <v>4.4999999999999991</v>
      </c>
      <c r="G644" s="4">
        <f t="shared" si="77"/>
        <v>209839.92371818074</v>
      </c>
      <c r="H644" s="42">
        <f t="shared" si="79"/>
        <v>7.8884870890903889</v>
      </c>
      <c r="I644" s="10">
        <f t="shared" si="80"/>
        <v>1.2667534867919841</v>
      </c>
      <c r="J644" s="4">
        <f t="shared" si="81"/>
        <v>676.32884487425008</v>
      </c>
      <c r="K644" s="4">
        <f t="shared" si="75"/>
        <v>152.045511639371</v>
      </c>
      <c r="L644" s="42">
        <f>Pressure!Q644</f>
        <v>0.5412086629702243</v>
      </c>
      <c r="M644" s="10">
        <f t="shared" si="76"/>
        <v>0.58349196802161452</v>
      </c>
      <c r="N644" s="10">
        <f t="shared" si="82"/>
        <v>2.5992852259916033</v>
      </c>
    </row>
    <row r="645" spans="3:14">
      <c r="C645" s="4">
        <f>Pressure!AB645*1000000</f>
        <v>4950984.2658538856</v>
      </c>
      <c r="D645" s="78">
        <f>Pressure!I645</f>
        <v>1.0782541057508477E-4</v>
      </c>
      <c r="E645" s="40">
        <f>Pressure!H645</f>
        <v>107.82541057508477</v>
      </c>
      <c r="F645" s="10">
        <f t="shared" si="78"/>
        <v>4.4999999999999991</v>
      </c>
      <c r="G645" s="4">
        <f t="shared" si="77"/>
        <v>209814.25178581395</v>
      </c>
      <c r="H645" s="42">
        <f t="shared" si="79"/>
        <v>7.8877330865775637</v>
      </c>
      <c r="I645" s="10">
        <f t="shared" si="80"/>
        <v>1.2667422559379806</v>
      </c>
      <c r="J645" s="4">
        <f t="shared" si="81"/>
        <v>676.24010692860679</v>
      </c>
      <c r="K645" s="4">
        <f t="shared" si="75"/>
        <v>152.02556245865895</v>
      </c>
      <c r="L645" s="42">
        <f>Pressure!Q645</f>
        <v>0.5420713743829727</v>
      </c>
      <c r="M645" s="10">
        <f t="shared" si="76"/>
        <v>0.58343833562473735</v>
      </c>
      <c r="N645" s="10">
        <f t="shared" si="82"/>
        <v>2.5992852259916033</v>
      </c>
    </row>
    <row r="646" spans="3:14">
      <c r="C646" s="4">
        <f>Pressure!AB646*1000000</f>
        <v>4950372.5461756429</v>
      </c>
      <c r="D646" s="78">
        <f>Pressure!I646</f>
        <v>1.0782541057508477E-4</v>
      </c>
      <c r="E646" s="40">
        <f>Pressure!H646</f>
        <v>107.82541057508477</v>
      </c>
      <c r="F646" s="10">
        <f t="shared" si="78"/>
        <v>4.4999999999999991</v>
      </c>
      <c r="G646" s="4">
        <f t="shared" si="77"/>
        <v>209788.32815129982</v>
      </c>
      <c r="H646" s="42">
        <f t="shared" si="79"/>
        <v>7.8869716748072687</v>
      </c>
      <c r="I646" s="10">
        <f t="shared" si="80"/>
        <v>1.2667309121811214</v>
      </c>
      <c r="J646" s="4">
        <f t="shared" si="81"/>
        <v>676.15049894594608</v>
      </c>
      <c r="K646" s="4">
        <f t="shared" si="75"/>
        <v>152.00541768489413</v>
      </c>
      <c r="L646" s="42">
        <f>Pressure!Q646</f>
        <v>0.54293411946716252</v>
      </c>
      <c r="M646" s="10">
        <f t="shared" si="76"/>
        <v>0.58338417356138128</v>
      </c>
      <c r="N646" s="10">
        <f t="shared" si="82"/>
        <v>2.5992852259916033</v>
      </c>
    </row>
    <row r="647" spans="3:14">
      <c r="C647" s="4">
        <f>Pressure!AB647*1000000</f>
        <v>4949754.8876418956</v>
      </c>
      <c r="D647" s="78">
        <f>Pressure!I647</f>
        <v>1.0782541057508477E-4</v>
      </c>
      <c r="E647" s="40">
        <f>Pressure!H647</f>
        <v>107.82541057508477</v>
      </c>
      <c r="F647" s="10">
        <f t="shared" si="78"/>
        <v>4.4999999999999991</v>
      </c>
      <c r="G647" s="4">
        <f t="shared" si="77"/>
        <v>209762.15283823913</v>
      </c>
      <c r="H647" s="42">
        <f t="shared" si="79"/>
        <v>7.8862028539845443</v>
      </c>
      <c r="I647" s="10">
        <f t="shared" si="80"/>
        <v>1.2667194554490429</v>
      </c>
      <c r="J647" s="4">
        <f t="shared" si="81"/>
        <v>676.06002100784656</v>
      </c>
      <c r="K647" s="4">
        <f t="shared" si="75"/>
        <v>151.9850773364162</v>
      </c>
      <c r="L647" s="42">
        <f>Pressure!Q647</f>
        <v>0.54379689855844249</v>
      </c>
      <c r="M647" s="10">
        <f t="shared" si="76"/>
        <v>0.58332948181247035</v>
      </c>
      <c r="N647" s="10">
        <f t="shared" si="82"/>
        <v>2.5992852259916033</v>
      </c>
    </row>
    <row r="648" spans="3:14">
      <c r="C648" s="4">
        <f>Pressure!AB648*1000000</f>
        <v>4949131.2908156943</v>
      </c>
      <c r="D648" s="78">
        <f>Pressure!I648</f>
        <v>1.0782541057508477E-4</v>
      </c>
      <c r="E648" s="40">
        <f>Pressure!H648</f>
        <v>107.82541057508477</v>
      </c>
      <c r="F648" s="10">
        <f t="shared" si="78"/>
        <v>4.4999999999999991</v>
      </c>
      <c r="G648" s="4">
        <f t="shared" si="77"/>
        <v>209735.72587049298</v>
      </c>
      <c r="H648" s="42">
        <f t="shared" si="79"/>
        <v>7.8854266243172741</v>
      </c>
      <c r="I648" s="10">
        <f t="shared" si="80"/>
        <v>1.2667078856686504</v>
      </c>
      <c r="J648" s="4">
        <f t="shared" si="81"/>
        <v>675.96867319678711</v>
      </c>
      <c r="K648" s="4">
        <f t="shared" si="75"/>
        <v>151.96454143176726</v>
      </c>
      <c r="L648" s="42">
        <f>Pressure!Q648</f>
        <v>0.54465971199259322</v>
      </c>
      <c r="M648" s="10">
        <f t="shared" si="76"/>
        <v>0.58327426035851571</v>
      </c>
      <c r="N648" s="10">
        <f t="shared" si="82"/>
        <v>2.5992852259916033</v>
      </c>
    </row>
    <row r="649" spans="3:14">
      <c r="C649" s="4">
        <f>Pressure!AB649*1000000</f>
        <v>4948501.7562660314</v>
      </c>
      <c r="D649" s="78">
        <f>Pressure!I649</f>
        <v>1.0782541057508477E-4</v>
      </c>
      <c r="E649" s="40">
        <f>Pressure!H649</f>
        <v>107.82541057508477</v>
      </c>
      <c r="F649" s="10">
        <f t="shared" si="78"/>
        <v>4.4999999999999991</v>
      </c>
      <c r="G649" s="4">
        <f t="shared" si="77"/>
        <v>209709.0472721743</v>
      </c>
      <c r="H649" s="42">
        <f t="shared" si="79"/>
        <v>7.8846429860159359</v>
      </c>
      <c r="I649" s="10">
        <f t="shared" si="80"/>
        <v>1.2666962027661151</v>
      </c>
      <c r="J649" s="4">
        <f t="shared" si="81"/>
        <v>675.87645559611644</v>
      </c>
      <c r="K649" s="4">
        <f t="shared" si="75"/>
        <v>151.94380998968492</v>
      </c>
      <c r="L649" s="42">
        <f>Pressure!Q649</f>
        <v>0.5455225601055288</v>
      </c>
      <c r="M649" s="10">
        <f t="shared" si="76"/>
        <v>0.58321850918005436</v>
      </c>
      <c r="N649" s="10">
        <f t="shared" si="82"/>
        <v>2.5992852259916033</v>
      </c>
    </row>
    <row r="650" spans="3:14">
      <c r="C650" s="4">
        <f>Pressure!AB650*1000000</f>
        <v>4947866.2845682781</v>
      </c>
      <c r="D650" s="78">
        <f>Pressure!I650</f>
        <v>1.0782541057508477E-4</v>
      </c>
      <c r="E650" s="40">
        <f>Pressure!H650</f>
        <v>107.82541057508477</v>
      </c>
      <c r="F650" s="10">
        <f t="shared" si="78"/>
        <v>4.4999999999999991</v>
      </c>
      <c r="G650" s="4">
        <f t="shared" si="77"/>
        <v>209682.11706766632</v>
      </c>
      <c r="H650" s="42">
        <f t="shared" si="79"/>
        <v>7.8838519392941375</v>
      </c>
      <c r="I650" s="10">
        <f t="shared" si="80"/>
        <v>1.2666844066668792</v>
      </c>
      <c r="J650" s="4">
        <f t="shared" si="81"/>
        <v>675.78336829011823</v>
      </c>
      <c r="K650" s="4">
        <f t="shared" si="75"/>
        <v>151.922883029117</v>
      </c>
      <c r="L650" s="42">
        <f>Pressure!Q650</f>
        <v>0.54638544323329785</v>
      </c>
      <c r="M650" s="10">
        <f t="shared" si="76"/>
        <v>0.58316222825736153</v>
      </c>
      <c r="N650" s="10">
        <f t="shared" si="82"/>
        <v>2.5992852259916033</v>
      </c>
    </row>
    <row r="651" spans="3:14">
      <c r="C651" s="4">
        <f>Pressure!AB651*1000000</f>
        <v>4947224.8763037026</v>
      </c>
      <c r="D651" s="78">
        <f>Pressure!I651</f>
        <v>1.0782541057508477E-4</v>
      </c>
      <c r="E651" s="40">
        <f>Pressure!H651</f>
        <v>107.82541057508477</v>
      </c>
      <c r="F651" s="10">
        <f t="shared" si="78"/>
        <v>4.4999999999999991</v>
      </c>
      <c r="G651" s="4">
        <f t="shared" si="77"/>
        <v>209654.93528160223</v>
      </c>
      <c r="H651" s="42">
        <f t="shared" si="79"/>
        <v>7.8830534843680278</v>
      </c>
      <c r="I651" s="10">
        <f t="shared" si="80"/>
        <v>1.2666724972956476</v>
      </c>
      <c r="J651" s="4">
        <f t="shared" si="81"/>
        <v>675.68941136393983</v>
      </c>
      <c r="K651" s="4">
        <f t="shared" si="75"/>
        <v>151.90176056920549</v>
      </c>
      <c r="L651" s="42">
        <f>Pressure!Q651</f>
        <v>0.54724836171208513</v>
      </c>
      <c r="M651" s="10">
        <f t="shared" si="76"/>
        <v>0.58310541757074685</v>
      </c>
      <c r="N651" s="10">
        <f t="shared" si="82"/>
        <v>2.5992852259916033</v>
      </c>
    </row>
    <row r="652" spans="3:14">
      <c r="C652" s="4">
        <f>Pressure!AB652*1000000</f>
        <v>4946577.5320597375</v>
      </c>
      <c r="D652" s="78">
        <f>Pressure!I652</f>
        <v>1.0782541057508477E-4</v>
      </c>
      <c r="E652" s="40">
        <f>Pressure!H652</f>
        <v>107.82541057508477</v>
      </c>
      <c r="F652" s="10">
        <f t="shared" si="78"/>
        <v>4.4999999999999991</v>
      </c>
      <c r="G652" s="4">
        <f t="shared" si="77"/>
        <v>209627.5019388764</v>
      </c>
      <c r="H652" s="42">
        <f t="shared" si="79"/>
        <v>7.8822476214566075</v>
      </c>
      <c r="I652" s="10">
        <f t="shared" si="80"/>
        <v>1.2666604745763894</v>
      </c>
      <c r="J652" s="4">
        <f t="shared" si="81"/>
        <v>675.59458490363147</v>
      </c>
      <c r="K652" s="4">
        <f t="shared" si="75"/>
        <v>151.88044262929532</v>
      </c>
      <c r="L652" s="42">
        <f>Pressure!Q652</f>
        <v>0.5481113158782126</v>
      </c>
      <c r="M652" s="10">
        <f t="shared" si="76"/>
        <v>0.58304807710023998</v>
      </c>
      <c r="N652" s="10">
        <f t="shared" si="82"/>
        <v>2.5992852259916033</v>
      </c>
    </row>
    <row r="653" spans="3:14">
      <c r="C653" s="4">
        <f>Pressure!AB653*1000000</f>
        <v>4945924.252430046</v>
      </c>
      <c r="D653" s="78">
        <f>Pressure!I653</f>
        <v>1.0782541057508477E-4</v>
      </c>
      <c r="E653" s="40">
        <f>Pressure!H653</f>
        <v>107.82541057508477</v>
      </c>
      <c r="F653" s="10">
        <f t="shared" si="78"/>
        <v>4.4999999999999991</v>
      </c>
      <c r="G653" s="4">
        <f t="shared" si="77"/>
        <v>209599.81706464724</v>
      </c>
      <c r="H653" s="42">
        <f t="shared" si="79"/>
        <v>7.8814343507818396</v>
      </c>
      <c r="I653" s="10">
        <f t="shared" si="80"/>
        <v>1.2666483384323408</v>
      </c>
      <c r="J653" s="4">
        <f t="shared" si="81"/>
        <v>675.49888899615598</v>
      </c>
      <c r="K653" s="4">
        <f t="shared" si="75"/>
        <v>151.85892922893666</v>
      </c>
      <c r="L653" s="42">
        <f>Pressure!Q653</f>
        <v>0.54897430606814079</v>
      </c>
      <c r="M653" s="10">
        <f t="shared" si="76"/>
        <v>0.58299020682575931</v>
      </c>
      <c r="N653" s="10">
        <f t="shared" si="82"/>
        <v>2.5992852259916033</v>
      </c>
    </row>
    <row r="654" spans="3:14">
      <c r="C654" s="4">
        <f>Pressure!AB654*1000000</f>
        <v>4945265.0380141968</v>
      </c>
      <c r="D654" s="78">
        <f>Pressure!I654</f>
        <v>1.0782541057508477E-4</v>
      </c>
      <c r="E654" s="40">
        <f>Pressure!H654</f>
        <v>107.82541057508477</v>
      </c>
      <c r="F654" s="10">
        <f t="shared" si="78"/>
        <v>4.4999999999999991</v>
      </c>
      <c r="G654" s="4">
        <f t="shared" si="77"/>
        <v>209571.88068432349</v>
      </c>
      <c r="H654" s="42">
        <f t="shared" si="79"/>
        <v>7.8806136725682103</v>
      </c>
      <c r="I654" s="10">
        <f t="shared" si="80"/>
        <v>1.2666360887859953</v>
      </c>
      <c r="J654" s="4">
        <f t="shared" si="81"/>
        <v>675.40232372934156</v>
      </c>
      <c r="K654" s="4">
        <f t="shared" si="75"/>
        <v>151.83722038787411</v>
      </c>
      <c r="L654" s="42">
        <f>Pressure!Q654</f>
        <v>0.54983733261847023</v>
      </c>
      <c r="M654" s="10">
        <f t="shared" si="76"/>
        <v>0.58293180672716993</v>
      </c>
      <c r="N654" s="10">
        <f t="shared" si="82"/>
        <v>2.5992852259916033</v>
      </c>
    </row>
    <row r="655" spans="3:14">
      <c r="C655" s="4">
        <f>Pressure!AB655*1000000</f>
        <v>4944599.8894181196</v>
      </c>
      <c r="D655" s="78">
        <f>Pressure!I655</f>
        <v>1.0782541057508477E-4</v>
      </c>
      <c r="E655" s="40">
        <f>Pressure!H655</f>
        <v>107.82541057508477</v>
      </c>
      <c r="F655" s="10">
        <f t="shared" si="78"/>
        <v>4.4999999999999991</v>
      </c>
      <c r="G655" s="4">
        <f t="shared" si="77"/>
        <v>209543.69282358338</v>
      </c>
      <c r="H655" s="42">
        <f t="shared" si="79"/>
        <v>7.8797855870433269</v>
      </c>
      <c r="I655" s="10">
        <f t="shared" si="80"/>
        <v>1.2666237255591124</v>
      </c>
      <c r="J655" s="4">
        <f t="shared" si="81"/>
        <v>675.30488919194806</v>
      </c>
      <c r="K655" s="4">
        <f t="shared" ref="K655:K718" si="83">J655/4.4482</f>
        <v>151.81531612606179</v>
      </c>
      <c r="L655" s="42">
        <f>Pressure!Q655</f>
        <v>0.55070039586594244</v>
      </c>
      <c r="M655" s="10">
        <f t="shared" ref="M655:M718" si="84">(J655+J654)/2*(L655-L654)</f>
        <v>0.5828728767839908</v>
      </c>
      <c r="N655" s="10">
        <f t="shared" si="82"/>
        <v>2.5992852259916033</v>
      </c>
    </row>
    <row r="656" spans="3:14">
      <c r="C656" s="4">
        <f>Pressure!AB656*1000000</f>
        <v>4943928.8072538488</v>
      </c>
      <c r="D656" s="78">
        <f>Pressure!I656</f>
        <v>1.0782541057508477E-4</v>
      </c>
      <c r="E656" s="40">
        <f>Pressure!H656</f>
        <v>107.82541057508477</v>
      </c>
      <c r="F656" s="10">
        <f t="shared" si="78"/>
        <v>4.4999999999999991</v>
      </c>
      <c r="G656" s="4">
        <f t="shared" si="77"/>
        <v>209515.25350836391</v>
      </c>
      <c r="H656" s="42">
        <f t="shared" si="79"/>
        <v>7.8789500944375614</v>
      </c>
      <c r="I656" s="10">
        <f t="shared" si="80"/>
        <v>1.2666112486727115</v>
      </c>
      <c r="J656" s="4">
        <f t="shared" si="81"/>
        <v>675.2065854736295</v>
      </c>
      <c r="K656" s="4">
        <f t="shared" si="83"/>
        <v>151.79321646365486</v>
      </c>
      <c r="L656" s="42">
        <f>Pressure!Q656</f>
        <v>0.5515634961474416</v>
      </c>
      <c r="M656" s="10">
        <f t="shared" si="84"/>
        <v>0.58281341697585487</v>
      </c>
      <c r="N656" s="10">
        <f t="shared" si="82"/>
        <v>2.5992852259916033</v>
      </c>
    </row>
    <row r="657" spans="3:14">
      <c r="C657" s="4">
        <f>Pressure!AB657*1000000</f>
        <v>4943251.7921393728</v>
      </c>
      <c r="D657" s="78">
        <f>Pressure!I657</f>
        <v>1.0782541057508477E-4</v>
      </c>
      <c r="E657" s="40">
        <f>Pressure!H657</f>
        <v>107.82541057508477</v>
      </c>
      <c r="F657" s="10">
        <f t="shared" si="78"/>
        <v>4.4999999999999991</v>
      </c>
      <c r="G657" s="4">
        <f t="shared" si="77"/>
        <v>209486.56276485435</v>
      </c>
      <c r="H657" s="42">
        <f t="shared" si="79"/>
        <v>7.8781071949839063</v>
      </c>
      <c r="I657" s="10">
        <f t="shared" si="80"/>
        <v>1.2665986580470672</v>
      </c>
      <c r="J657" s="4">
        <f t="shared" si="81"/>
        <v>675.10741266491209</v>
      </c>
      <c r="K657" s="4">
        <f t="shared" si="83"/>
        <v>151.77092142100449</v>
      </c>
      <c r="L657" s="42">
        <f>Pressure!Q657</f>
        <v>0.55242663379999579</v>
      </c>
      <c r="M657" s="10">
        <f t="shared" si="84"/>
        <v>0.5827534272821826</v>
      </c>
      <c r="N657" s="10">
        <f t="shared" si="82"/>
        <v>2.5992852259916033</v>
      </c>
    </row>
    <row r="658" spans="3:14">
      <c r="C658" s="4">
        <f>Pressure!AB658*1000000</f>
        <v>4942568.8446989162</v>
      </c>
      <c r="D658" s="78">
        <f>Pressure!I658</f>
        <v>1.0782541057508477E-4</v>
      </c>
      <c r="E658" s="40">
        <f>Pressure!H658</f>
        <v>107.82541057508477</v>
      </c>
      <c r="F658" s="10">
        <f t="shared" si="78"/>
        <v>4.4999999999999991</v>
      </c>
      <c r="G658" s="4">
        <f t="shared" si="77"/>
        <v>209457.62061950829</v>
      </c>
      <c r="H658" s="42">
        <f t="shared" si="79"/>
        <v>7.8772568889182804</v>
      </c>
      <c r="I658" s="10">
        <f t="shared" si="80"/>
        <v>1.2665859536017137</v>
      </c>
      <c r="J658" s="4">
        <f t="shared" si="81"/>
        <v>675.00737085723563</v>
      </c>
      <c r="K658" s="4">
        <f t="shared" si="83"/>
        <v>151.74843101866725</v>
      </c>
      <c r="L658" s="42">
        <f>Pressure!Q658</f>
        <v>0.55328980916077808</v>
      </c>
      <c r="M658" s="10">
        <f t="shared" si="84"/>
        <v>0.58269290768211446</v>
      </c>
      <c r="N658" s="10">
        <f t="shared" si="82"/>
        <v>2.5992852259916033</v>
      </c>
    </row>
    <row r="659" spans="3:14">
      <c r="C659" s="4">
        <f>Pressure!AB659*1000000</f>
        <v>4941879.9655629089</v>
      </c>
      <c r="D659" s="78">
        <f>Pressure!I659</f>
        <v>1.0782541057508477E-4</v>
      </c>
      <c r="E659" s="40">
        <f>Pressure!H659</f>
        <v>107.82541057508477</v>
      </c>
      <c r="F659" s="10">
        <f t="shared" si="78"/>
        <v>4.4999999999999991</v>
      </c>
      <c r="G659" s="4">
        <f t="shared" si="77"/>
        <v>209428.42709904225</v>
      </c>
      <c r="H659" s="42">
        <f t="shared" si="79"/>
        <v>7.876399176479512</v>
      </c>
      <c r="I659" s="10">
        <f t="shared" si="80"/>
        <v>1.2665731352554432</v>
      </c>
      <c r="J659" s="4">
        <f t="shared" si="81"/>
        <v>674.90646014294896</v>
      </c>
      <c r="K659" s="4">
        <f t="shared" si="83"/>
        <v>151.72574527740412</v>
      </c>
      <c r="L659" s="42">
        <f>Pressure!Q659</f>
        <v>0.55415302256710808</v>
      </c>
      <c r="M659" s="10">
        <f t="shared" si="84"/>
        <v>0.58263185815482388</v>
      </c>
      <c r="N659" s="10">
        <f t="shared" si="82"/>
        <v>2.5992852259916033</v>
      </c>
    </row>
    <row r="660" spans="3:14">
      <c r="C660" s="4">
        <f>Pressure!AB660*1000000</f>
        <v>4941185.1553678811</v>
      </c>
      <c r="D660" s="78">
        <f>Pressure!I660</f>
        <v>1.0782541057508477E-4</v>
      </c>
      <c r="E660" s="40">
        <f>Pressure!H660</f>
        <v>107.82541057508477</v>
      </c>
      <c r="F660" s="10">
        <f t="shared" si="78"/>
        <v>4.4999999999999991</v>
      </c>
      <c r="G660" s="4">
        <f t="shared" si="77"/>
        <v>209398.98223043131</v>
      </c>
      <c r="H660" s="42">
        <f t="shared" si="79"/>
        <v>7.8755340579092099</v>
      </c>
      <c r="I660" s="10">
        <f t="shared" si="80"/>
        <v>1.2665602029263028</v>
      </c>
      <c r="J660" s="4">
        <f t="shared" si="81"/>
        <v>674.80468061529439</v>
      </c>
      <c r="K660" s="4">
        <f t="shared" si="83"/>
        <v>151.70286421817687</v>
      </c>
      <c r="L660" s="42">
        <f>Pressure!Q660</f>
        <v>0.55501627435645307</v>
      </c>
      <c r="M660" s="10">
        <f t="shared" si="84"/>
        <v>0.58257027867920896</v>
      </c>
      <c r="N660" s="10">
        <f t="shared" si="82"/>
        <v>2.5992852259916033</v>
      </c>
    </row>
    <row r="661" spans="3:14">
      <c r="C661" s="4">
        <f>Pressure!AB661*1000000</f>
        <v>4940484.4147564331</v>
      </c>
      <c r="D661" s="78">
        <f>Pressure!I661</f>
        <v>1.0782541057508477E-4</v>
      </c>
      <c r="E661" s="40">
        <f>Pressure!H661</f>
        <v>107.82541057508477</v>
      </c>
      <c r="F661" s="10">
        <f t="shared" si="78"/>
        <v>4.4999999999999991</v>
      </c>
      <c r="G661" s="4">
        <f t="shared" si="77"/>
        <v>209369.28604090775</v>
      </c>
      <c r="H661" s="42">
        <f t="shared" si="79"/>
        <v>7.8746615334517154</v>
      </c>
      <c r="I661" s="10">
        <f t="shared" si="80"/>
        <v>1.2665471565315918</v>
      </c>
      <c r="J661" s="4">
        <f t="shared" si="81"/>
        <v>674.70203236840337</v>
      </c>
      <c r="K661" s="4">
        <f t="shared" si="83"/>
        <v>151.67978786214724</v>
      </c>
      <c r="L661" s="42">
        <f>Pressure!Q661</f>
        <v>0.55587956486642953</v>
      </c>
      <c r="M661" s="10">
        <f t="shared" si="84"/>
        <v>0.58250816923418069</v>
      </c>
      <c r="N661" s="10">
        <f t="shared" si="82"/>
        <v>2.5992852259916033</v>
      </c>
    </row>
    <row r="662" spans="3:14">
      <c r="C662" s="4">
        <f>Pressure!AB662*1000000</f>
        <v>4939777.744377356</v>
      </c>
      <c r="D662" s="78">
        <f>Pressure!I662</f>
        <v>1.0782541057508477E-4</v>
      </c>
      <c r="E662" s="40">
        <f>Pressure!H662</f>
        <v>107.82541057508477</v>
      </c>
      <c r="F662" s="10">
        <f t="shared" si="78"/>
        <v>4.4999999999999991</v>
      </c>
      <c r="G662" s="4">
        <f t="shared" si="77"/>
        <v>209339.33855796629</v>
      </c>
      <c r="H662" s="42">
        <f t="shared" si="79"/>
        <v>7.8737816033542494</v>
      </c>
      <c r="I662" s="10">
        <f t="shared" si="80"/>
        <v>1.2665339959878632</v>
      </c>
      <c r="J662" s="4">
        <f t="shared" si="81"/>
        <v>674.59851549731434</v>
      </c>
      <c r="K662" s="4">
        <f t="shared" si="83"/>
        <v>151.65651623068081</v>
      </c>
      <c r="L662" s="42">
        <f>Pressure!Q662</f>
        <v>0.5567428944348044</v>
      </c>
      <c r="M662" s="10">
        <f t="shared" si="84"/>
        <v>0.58244552979844355</v>
      </c>
      <c r="N662" s="10">
        <f t="shared" si="82"/>
        <v>2.5992852259916033</v>
      </c>
    </row>
    <row r="663" spans="3:14">
      <c r="C663" s="4">
        <f>Pressure!AB663*1000000</f>
        <v>4939065.1448856136</v>
      </c>
      <c r="D663" s="78">
        <f>Pressure!I663</f>
        <v>1.0782541057508477E-4</v>
      </c>
      <c r="E663" s="40">
        <f>Pressure!H663</f>
        <v>107.82541057508477</v>
      </c>
      <c r="F663" s="10">
        <f t="shared" si="78"/>
        <v>4.4999999999999991</v>
      </c>
      <c r="G663" s="4">
        <f t="shared" si="77"/>
        <v>209309.13980936309</v>
      </c>
      <c r="H663" s="42">
        <f t="shared" si="79"/>
        <v>7.8728942678668874</v>
      </c>
      <c r="I663" s="10">
        <f t="shared" si="80"/>
        <v>1.2665207212109226</v>
      </c>
      <c r="J663" s="4">
        <f t="shared" si="81"/>
        <v>674.49413009797024</v>
      </c>
      <c r="K663" s="4">
        <f t="shared" si="83"/>
        <v>151.63304934534648</v>
      </c>
      <c r="L663" s="42">
        <f>Pressure!Q663</f>
        <v>0.55760626339949626</v>
      </c>
      <c r="M663" s="10">
        <f t="shared" si="84"/>
        <v>0.58238236035049984</v>
      </c>
      <c r="N663" s="10">
        <f t="shared" si="82"/>
        <v>2.5992852259916033</v>
      </c>
    </row>
    <row r="664" spans="3:14">
      <c r="C664" s="4">
        <f>Pressure!AB664*1000000</f>
        <v>4938346.616942279</v>
      </c>
      <c r="D664" s="78">
        <f>Pressure!I664</f>
        <v>1.0782541057508477E-4</v>
      </c>
      <c r="E664" s="40">
        <f>Pressure!H664</f>
        <v>107.82541057508477</v>
      </c>
      <c r="F664" s="10">
        <f t="shared" si="78"/>
        <v>4.4999999999999991</v>
      </c>
      <c r="G664" s="4">
        <f t="shared" si="77"/>
        <v>209278.68982311332</v>
      </c>
      <c r="H664" s="42">
        <f t="shared" si="79"/>
        <v>7.8719995272424992</v>
      </c>
      <c r="I664" s="10">
        <f t="shared" si="80"/>
        <v>1.2665073321158244</v>
      </c>
      <c r="J664" s="4">
        <f t="shared" si="81"/>
        <v>674.38887626720805</v>
      </c>
      <c r="K664" s="4">
        <f t="shared" si="83"/>
        <v>151.60938722791423</v>
      </c>
      <c r="L664" s="42">
        <f>Pressure!Q664</f>
        <v>0.5584696720985769</v>
      </c>
      <c r="M664" s="10">
        <f t="shared" si="84"/>
        <v>0.58231866086886841</v>
      </c>
      <c r="N664" s="10">
        <f t="shared" si="82"/>
        <v>2.5992852259916033</v>
      </c>
    </row>
    <row r="665" spans="3:14">
      <c r="C665" s="4">
        <f>Pressure!AB665*1000000</f>
        <v>4937622.1612146711</v>
      </c>
      <c r="D665" s="78">
        <f>Pressure!I665</f>
        <v>1.0782541057508477E-4</v>
      </c>
      <c r="E665" s="40">
        <f>Pressure!H665</f>
        <v>107.82541057508477</v>
      </c>
      <c r="F665" s="10">
        <f t="shared" si="78"/>
        <v>4.4999999999999991</v>
      </c>
      <c r="G665" s="4">
        <f t="shared" si="77"/>
        <v>209247.98862749687</v>
      </c>
      <c r="H665" s="42">
        <f t="shared" si="79"/>
        <v>7.8710973817368846</v>
      </c>
      <c r="I665" s="10">
        <f t="shared" si="80"/>
        <v>1.2664938286168745</v>
      </c>
      <c r="J665" s="4">
        <f t="shared" si="81"/>
        <v>674.28275410278059</v>
      </c>
      <c r="K665" s="4">
        <f t="shared" si="83"/>
        <v>151.58552990035983</v>
      </c>
      <c r="L665" s="42">
        <f>Pressure!Q665</f>
        <v>0.5593331208702722</v>
      </c>
      <c r="M665" s="10">
        <f t="shared" si="84"/>
        <v>0.58225443133163735</v>
      </c>
      <c r="N665" s="10">
        <f t="shared" si="82"/>
        <v>2.5992852259916033</v>
      </c>
    </row>
    <row r="666" spans="3:14">
      <c r="C666" s="4">
        <f>Pressure!AB666*1000000</f>
        <v>4936891.7783760643</v>
      </c>
      <c r="D666" s="78">
        <f>Pressure!I666</f>
        <v>1.0782541057508477E-4</v>
      </c>
      <c r="E666" s="40">
        <f>Pressure!H666</f>
        <v>107.82541057508477</v>
      </c>
      <c r="F666" s="10">
        <f t="shared" si="78"/>
        <v>4.4999999999999991</v>
      </c>
      <c r="G666" s="4">
        <f t="shared" si="77"/>
        <v>209217.03625104591</v>
      </c>
      <c r="H666" s="42">
        <f t="shared" si="79"/>
        <v>7.8701878316084422</v>
      </c>
      <c r="I666" s="10">
        <f t="shared" si="80"/>
        <v>1.2664802106276227</v>
      </c>
      <c r="J666" s="4">
        <f t="shared" si="81"/>
        <v>674.17576370331267</v>
      </c>
      <c r="K666" s="4">
        <f t="shared" si="83"/>
        <v>151.56147738485515</v>
      </c>
      <c r="L666" s="42">
        <f>Pressure!Q666</f>
        <v>0.56019661005296406</v>
      </c>
      <c r="M666" s="10">
        <f t="shared" si="84"/>
        <v>0.58218967171712799</v>
      </c>
      <c r="N666" s="10">
        <f t="shared" si="82"/>
        <v>2.5992852259916033</v>
      </c>
    </row>
    <row r="667" spans="3:14">
      <c r="C667" s="4">
        <f>Pressure!AB667*1000000</f>
        <v>4936155.4691061173</v>
      </c>
      <c r="D667" s="78">
        <f>Pressure!I667</f>
        <v>1.0782541057508477E-4</v>
      </c>
      <c r="E667" s="40">
        <f>Pressure!H667</f>
        <v>107.82541057508477</v>
      </c>
      <c r="F667" s="10">
        <f t="shared" si="78"/>
        <v>4.4999999999999991</v>
      </c>
      <c r="G667" s="4">
        <f t="shared" si="77"/>
        <v>209185.83272256324</v>
      </c>
      <c r="H667" s="42">
        <f t="shared" si="79"/>
        <v>7.8692708771186801</v>
      </c>
      <c r="I667" s="10">
        <f t="shared" si="80"/>
        <v>1.2664664780608688</v>
      </c>
      <c r="J667" s="4">
        <f t="shared" si="81"/>
        <v>674.06790516836429</v>
      </c>
      <c r="K667" s="4">
        <f t="shared" si="83"/>
        <v>151.53722970378226</v>
      </c>
      <c r="L667" s="42">
        <f>Pressure!Q667</f>
        <v>0.56106013998519133</v>
      </c>
      <c r="M667" s="10">
        <f t="shared" si="84"/>
        <v>0.58212438200330219</v>
      </c>
      <c r="N667" s="10">
        <f t="shared" si="82"/>
        <v>2.5992852259916033</v>
      </c>
    </row>
    <row r="668" spans="3:14">
      <c r="C668" s="4">
        <f>Pressure!AB668*1000000</f>
        <v>4935413.2340904968</v>
      </c>
      <c r="D668" s="78">
        <f>Pressure!I668</f>
        <v>1.0782541057508477E-4</v>
      </c>
      <c r="E668" s="40">
        <f>Pressure!H668</f>
        <v>107.82541057508477</v>
      </c>
      <c r="F668" s="10">
        <f t="shared" si="78"/>
        <v>4.4999999999999991</v>
      </c>
      <c r="G668" s="4">
        <f t="shared" ref="G668:G731" si="85">IF(C668/(1+(k-1)/2*N668^2)^(k/(k-1))&lt;patm*1000000,patm*1000000,C668/(1+(k-1)/2*N668^2)^(k/(k-1)))</f>
        <v>209154.37807110621</v>
      </c>
      <c r="H668" s="42">
        <f t="shared" si="79"/>
        <v>7.8683465185317489</v>
      </c>
      <c r="I668" s="10">
        <f t="shared" si="80"/>
        <v>1.2664526308286559</v>
      </c>
      <c r="J668" s="4">
        <f t="shared" si="81"/>
        <v>673.95917859837562</v>
      </c>
      <c r="K668" s="4">
        <f t="shared" si="83"/>
        <v>151.51278687972115</v>
      </c>
      <c r="L668" s="42">
        <f>Pressure!Q668</f>
        <v>0.56192371100565119</v>
      </c>
      <c r="M668" s="10">
        <f t="shared" si="84"/>
        <v>0.58205856216798868</v>
      </c>
      <c r="N668" s="10">
        <f t="shared" si="82"/>
        <v>2.5992852259916033</v>
      </c>
    </row>
    <row r="669" spans="3:14">
      <c r="C669" s="4">
        <f>Pressure!AB669*1000000</f>
        <v>4934665.0740212118</v>
      </c>
      <c r="D669" s="78">
        <f>Pressure!I669</f>
        <v>1.0782541057508477E-4</v>
      </c>
      <c r="E669" s="40">
        <f>Pressure!H669</f>
        <v>107.82541057508477</v>
      </c>
      <c r="F669" s="10">
        <f t="shared" ref="F669:F732" si="86">aexit/E669</f>
        <v>4.4999999999999991</v>
      </c>
      <c r="G669" s="4">
        <f t="shared" si="85"/>
        <v>209122.67232600099</v>
      </c>
      <c r="H669" s="42">
        <f t="shared" ref="H669:H732" si="87">1/(((k+1)/2)^(1/(k-1))*(patm*1000000/C669)^(1/k)*SQRT((k+1)/(k-1)*(1-(patm*1000000/C669)^((k-1)/k))))</f>
        <v>7.8674147561148668</v>
      </c>
      <c r="I669" s="10">
        <f t="shared" ref="I669:I732" si="88">etanoz*SQRT(2*k^2/(k-1)*(2/(k+1))^((k+1)/(k-1))*(1-(G669/C669)^((k-1)/k)))+(G669-patm*1000000)/C669*(aexit/E669)</f>
        <v>1.2664386688422733</v>
      </c>
      <c r="J669" s="4">
        <f t="shared" ref="J669:J732" si="89">I669*D669*C669</f>
        <v>673.84958409471585</v>
      </c>
      <c r="K669" s="4">
        <f t="shared" si="83"/>
        <v>151.4881489354606</v>
      </c>
      <c r="L669" s="42">
        <f>Pressure!Q669</f>
        <v>0.56278732345320048</v>
      </c>
      <c r="M669" s="10">
        <f t="shared" si="84"/>
        <v>0.58199221218887975</v>
      </c>
      <c r="N669" s="10">
        <f t="shared" si="82"/>
        <v>2.5992852259916033</v>
      </c>
    </row>
    <row r="670" spans="3:14">
      <c r="C670" s="4">
        <f>Pressure!AB670*1000000</f>
        <v>4933910.9895961648</v>
      </c>
      <c r="D670" s="78">
        <f>Pressure!I670</f>
        <v>1.0782541057508477E-4</v>
      </c>
      <c r="E670" s="40">
        <f>Pressure!H670</f>
        <v>107.82541057508477</v>
      </c>
      <c r="F670" s="10">
        <f t="shared" si="86"/>
        <v>4.4999999999999991</v>
      </c>
      <c r="G670" s="4">
        <f t="shared" si="85"/>
        <v>209090.71551682352</v>
      </c>
      <c r="H670" s="42">
        <f t="shared" si="87"/>
        <v>7.8664755901377559</v>
      </c>
      <c r="I670" s="10">
        <f t="shared" si="88"/>
        <v>1.2664245920122486</v>
      </c>
      <c r="J670" s="4">
        <f t="shared" si="89"/>
        <v>673.73912175961732</v>
      </c>
      <c r="K670" s="4">
        <f t="shared" si="83"/>
        <v>151.46331589398349</v>
      </c>
      <c r="L670" s="42">
        <f>Pressure!Q670</f>
        <v>0.56365097766685723</v>
      </c>
      <c r="M670" s="10">
        <f t="shared" si="84"/>
        <v>0.58192533204367103</v>
      </c>
      <c r="N670" s="10">
        <f t="shared" ref="N670:N733" si="90">N669-1/834*(me-mef)</f>
        <v>2.5992852259916033</v>
      </c>
    </row>
    <row r="671" spans="3:14">
      <c r="C671" s="4">
        <f>Pressure!AB671*1000000</f>
        <v>4933150.9815196376</v>
      </c>
      <c r="D671" s="78">
        <f>Pressure!I671</f>
        <v>1.0782541057508477E-4</v>
      </c>
      <c r="E671" s="40">
        <f>Pressure!H671</f>
        <v>107.82541057508477</v>
      </c>
      <c r="F671" s="10">
        <f t="shared" si="86"/>
        <v>4.4999999999999991</v>
      </c>
      <c r="G671" s="4">
        <f t="shared" si="85"/>
        <v>209058.50767342004</v>
      </c>
      <c r="H671" s="42">
        <f t="shared" si="87"/>
        <v>7.8655290208732351</v>
      </c>
      <c r="I671" s="10">
        <f t="shared" si="88"/>
        <v>1.2664104002483538</v>
      </c>
      <c r="J671" s="4">
        <f t="shared" si="89"/>
        <v>673.62779169624719</v>
      </c>
      <c r="K671" s="4">
        <f t="shared" si="83"/>
        <v>151.43828777848279</v>
      </c>
      <c r="L671" s="42">
        <f>Pressure!Q671</f>
        <v>0.5645146739858018</v>
      </c>
      <c r="M671" s="10">
        <f t="shared" si="84"/>
        <v>0.58185792170976347</v>
      </c>
      <c r="N671" s="10">
        <f t="shared" si="90"/>
        <v>2.5992852259916033</v>
      </c>
    </row>
    <row r="672" spans="3:14">
      <c r="C672" s="4">
        <f>Pressure!AB672*1000000</f>
        <v>4932385.0505020637</v>
      </c>
      <c r="D672" s="78">
        <f>Pressure!I672</f>
        <v>1.0782541057508477E-4</v>
      </c>
      <c r="E672" s="40">
        <f>Pressure!H672</f>
        <v>107.82541057508477</v>
      </c>
      <c r="F672" s="10">
        <f t="shared" si="86"/>
        <v>4.4999999999999991</v>
      </c>
      <c r="G672" s="4">
        <f t="shared" si="85"/>
        <v>209026.04882589751</v>
      </c>
      <c r="H672" s="42">
        <f t="shared" si="87"/>
        <v>7.8645750485969401</v>
      </c>
      <c r="I672" s="10">
        <f t="shared" si="88"/>
        <v>1.2663960934596008</v>
      </c>
      <c r="J672" s="4">
        <f t="shared" si="89"/>
        <v>673.5155940086737</v>
      </c>
      <c r="K672" s="4">
        <f t="shared" si="83"/>
        <v>151.41306461235413</v>
      </c>
      <c r="L672" s="42">
        <f>Pressure!Q672</f>
        <v>0.56537841274937817</v>
      </c>
      <c r="M672" s="10">
        <f t="shared" si="84"/>
        <v>0.58178998116442771</v>
      </c>
      <c r="N672" s="10">
        <f t="shared" si="90"/>
        <v>2.5992852259916033</v>
      </c>
    </row>
    <row r="673" spans="3:14">
      <c r="C673" s="4">
        <f>Pressure!AB673*1000000</f>
        <v>4931613.1972599914</v>
      </c>
      <c r="D673" s="78">
        <f>Pressure!I673</f>
        <v>1.0782541057508477E-4</v>
      </c>
      <c r="E673" s="40">
        <f>Pressure!H673</f>
        <v>107.82541057508477</v>
      </c>
      <c r="F673" s="10">
        <f t="shared" si="86"/>
        <v>4.4999999999999991</v>
      </c>
      <c r="G673" s="4">
        <f t="shared" si="85"/>
        <v>208993.33900462202</v>
      </c>
      <c r="H673" s="42">
        <f t="shared" si="87"/>
        <v>7.8636136735872935</v>
      </c>
      <c r="I673" s="10">
        <f t="shared" si="88"/>
        <v>1.2663816715542384</v>
      </c>
      <c r="J673" s="4">
        <f t="shared" si="89"/>
        <v>673.4025288018604</v>
      </c>
      <c r="K673" s="4">
        <f t="shared" si="83"/>
        <v>151.38764641919437</v>
      </c>
      <c r="L673" s="42">
        <f>Pressure!Q673</f>
        <v>0.56624219429709555</v>
      </c>
      <c r="M673" s="10">
        <f t="shared" si="84"/>
        <v>0.58172151038493514</v>
      </c>
      <c r="N673" s="10">
        <f t="shared" si="90"/>
        <v>2.5992852259916033</v>
      </c>
    </row>
    <row r="674" spans="3:14">
      <c r="C674" s="4">
        <f>Pressure!AB674*1000000</f>
        <v>4930835.4225162072</v>
      </c>
      <c r="D674" s="78">
        <f>Pressure!I674</f>
        <v>1.0782541057508477E-4</v>
      </c>
      <c r="E674" s="40">
        <f>Pressure!H674</f>
        <v>107.82541057508477</v>
      </c>
      <c r="F674" s="10">
        <f t="shared" si="86"/>
        <v>4.4999999999999991</v>
      </c>
      <c r="G674" s="4">
        <f t="shared" si="85"/>
        <v>208960.37824022403</v>
      </c>
      <c r="H674" s="42">
        <f t="shared" si="87"/>
        <v>7.8626448961256212</v>
      </c>
      <c r="I674" s="10">
        <f t="shared" si="88"/>
        <v>1.2663671344397538</v>
      </c>
      <c r="J674" s="4">
        <f t="shared" si="89"/>
        <v>673.28859618168508</v>
      </c>
      <c r="K674" s="4">
        <f t="shared" si="83"/>
        <v>151.36203322280588</v>
      </c>
      <c r="L674" s="42">
        <f>Pressure!Q674</f>
        <v>0.56710601896862933</v>
      </c>
      <c r="M674" s="10">
        <f t="shared" si="84"/>
        <v>0.58165250934818802</v>
      </c>
      <c r="N674" s="10">
        <f t="shared" si="90"/>
        <v>2.5992852259916033</v>
      </c>
    </row>
    <row r="675" spans="3:14">
      <c r="C675" s="4">
        <f>Pressure!AB675*1000000</f>
        <v>4930051.7269995585</v>
      </c>
      <c r="D675" s="78">
        <f>Pressure!I675</f>
        <v>1.0782541057508477E-4</v>
      </c>
      <c r="E675" s="40">
        <f>Pressure!H675</f>
        <v>107.82541057508477</v>
      </c>
      <c r="F675" s="10">
        <f t="shared" si="86"/>
        <v>4.4999999999999991</v>
      </c>
      <c r="G675" s="4">
        <f t="shared" si="85"/>
        <v>208927.16656359084</v>
      </c>
      <c r="H675" s="42">
        <f t="shared" si="87"/>
        <v>7.8616687164959664</v>
      </c>
      <c r="I675" s="10">
        <f t="shared" si="88"/>
        <v>1.2663524820228673</v>
      </c>
      <c r="J675" s="4">
        <f t="shared" si="89"/>
        <v>673.17379625491321</v>
      </c>
      <c r="K675" s="4">
        <f t="shared" si="83"/>
        <v>151.3362250471906</v>
      </c>
      <c r="L675" s="42">
        <f>Pressure!Q675</f>
        <v>0.56796988710382279</v>
      </c>
      <c r="M675" s="10">
        <f t="shared" si="84"/>
        <v>0.58158297803116266</v>
      </c>
      <c r="N675" s="10">
        <f t="shared" si="90"/>
        <v>2.5992852259916033</v>
      </c>
    </row>
    <row r="676" spans="3:14">
      <c r="C676" s="4">
        <f>Pressure!AB676*1000000</f>
        <v>4929262.1114451652</v>
      </c>
      <c r="D676" s="78">
        <f>Pressure!I676</f>
        <v>1.0782541057508477E-4</v>
      </c>
      <c r="E676" s="40">
        <f>Pressure!H676</f>
        <v>107.82541057508477</v>
      </c>
      <c r="F676" s="10">
        <f t="shared" si="86"/>
        <v>4.4999999999999991</v>
      </c>
      <c r="G676" s="4">
        <f t="shared" si="85"/>
        <v>208893.70400587557</v>
      </c>
      <c r="H676" s="42">
        <f t="shared" si="87"/>
        <v>7.8606851349853342</v>
      </c>
      <c r="I676" s="10">
        <f t="shared" si="88"/>
        <v>1.2663377142095356</v>
      </c>
      <c r="J676" s="4">
        <f t="shared" si="89"/>
        <v>673.0581291292292</v>
      </c>
      <c r="K676" s="4">
        <f t="shared" si="83"/>
        <v>151.31022191655708</v>
      </c>
      <c r="L676" s="42">
        <f>Pressure!Q676</f>
        <v>0.56883379904268838</v>
      </c>
      <c r="M676" s="10">
        <f t="shared" si="84"/>
        <v>0.58151291641068625</v>
      </c>
      <c r="N676" s="10">
        <f t="shared" si="90"/>
        <v>2.5992852259916033</v>
      </c>
    </row>
    <row r="677" spans="3:14">
      <c r="C677" s="4">
        <f>Pressure!AB677*1000000</f>
        <v>4928466.5765944645</v>
      </c>
      <c r="D677" s="78">
        <f>Pressure!I677</f>
        <v>1.0782541057508477E-4</v>
      </c>
      <c r="E677" s="40">
        <f>Pressure!H677</f>
        <v>107.82541057508477</v>
      </c>
      <c r="F677" s="10">
        <f t="shared" si="86"/>
        <v>4.4999999999999991</v>
      </c>
      <c r="G677" s="4">
        <f t="shared" si="85"/>
        <v>208859.99059849908</v>
      </c>
      <c r="H677" s="42">
        <f t="shared" si="87"/>
        <v>7.8596941518837333</v>
      </c>
      <c r="I677" s="10">
        <f t="shared" si="88"/>
        <v>1.2663228309049501</v>
      </c>
      <c r="J677" s="4">
        <f t="shared" si="89"/>
        <v>672.94159491324251</v>
      </c>
      <c r="K677" s="4">
        <f t="shared" si="83"/>
        <v>151.28402385532183</v>
      </c>
      <c r="L677" s="42">
        <f>Pressure!Q677</f>
        <v>0.56969775512540866</v>
      </c>
      <c r="M677" s="10">
        <f t="shared" si="84"/>
        <v>0.58144232446315203</v>
      </c>
      <c r="N677" s="10">
        <f t="shared" si="90"/>
        <v>2.5992852259916033</v>
      </c>
    </row>
    <row r="678" spans="3:14">
      <c r="C678" s="4">
        <f>Pressure!AB678*1000000</f>
        <v>4927665.1231947606</v>
      </c>
      <c r="D678" s="78">
        <f>Pressure!I678</f>
        <v>1.0782541057508477E-4</v>
      </c>
      <c r="E678" s="40">
        <f>Pressure!H678</f>
        <v>107.82541057508477</v>
      </c>
      <c r="F678" s="10">
        <f t="shared" si="86"/>
        <v>4.4999999999999991</v>
      </c>
      <c r="G678" s="4">
        <f t="shared" si="85"/>
        <v>208826.02637313085</v>
      </c>
      <c r="H678" s="42">
        <f t="shared" si="87"/>
        <v>7.8586957674836384</v>
      </c>
      <c r="I678" s="10">
        <f t="shared" si="88"/>
        <v>1.2663078320135281</v>
      </c>
      <c r="J678" s="4">
        <f t="shared" si="89"/>
        <v>672.82419371642243</v>
      </c>
      <c r="K678" s="4">
        <f t="shared" si="83"/>
        <v>151.25763088809461</v>
      </c>
      <c r="L678" s="42">
        <f>Pressure!Q678</f>
        <v>0.57056175569233836</v>
      </c>
      <c r="M678" s="10">
        <f t="shared" si="84"/>
        <v>0.58137120216531357</v>
      </c>
      <c r="N678" s="10">
        <f t="shared" si="90"/>
        <v>2.5992852259916033</v>
      </c>
    </row>
    <row r="679" spans="3:14">
      <c r="C679" s="4">
        <f>Pressure!AB679*1000000</f>
        <v>4926857.7520000003</v>
      </c>
      <c r="D679" s="78">
        <f>Pressure!I679</f>
        <v>1.0782541057508477E-4</v>
      </c>
      <c r="E679" s="40">
        <f>Pressure!H679</f>
        <v>107.82541057508477</v>
      </c>
      <c r="F679" s="10">
        <f t="shared" si="86"/>
        <v>4.4999999999999991</v>
      </c>
      <c r="G679" s="4">
        <f t="shared" si="85"/>
        <v>208791.81136172183</v>
      </c>
      <c r="H679" s="42">
        <f t="shared" si="87"/>
        <v>7.857689982080946</v>
      </c>
      <c r="I679" s="10">
        <f t="shared" si="88"/>
        <v>1.2662927174389249</v>
      </c>
      <c r="J679" s="4">
        <f t="shared" si="89"/>
        <v>672.70592564921117</v>
      </c>
      <c r="K679" s="4">
        <f t="shared" si="83"/>
        <v>151.23104303970396</v>
      </c>
      <c r="L679" s="42">
        <f>Pressure!Q679</f>
        <v>0.57142580108400498</v>
      </c>
      <c r="M679" s="10">
        <f t="shared" si="84"/>
        <v>0.58129954949325879</v>
      </c>
      <c r="N679" s="10">
        <f t="shared" si="90"/>
        <v>2.5992852259916033</v>
      </c>
    </row>
    <row r="680" spans="3:14">
      <c r="C680" s="4">
        <f>Pressure!AB680*1000000</f>
        <v>4926044.4637698336</v>
      </c>
      <c r="D680" s="78">
        <f>Pressure!I680</f>
        <v>1.0782541057508477E-4</v>
      </c>
      <c r="E680" s="40">
        <f>Pressure!H680</f>
        <v>107.82541057508477</v>
      </c>
      <c r="F680" s="10">
        <f t="shared" si="86"/>
        <v>4.4999999999999991</v>
      </c>
      <c r="G680" s="4">
        <f t="shared" si="85"/>
        <v>208757.3455964647</v>
      </c>
      <c r="H680" s="42">
        <f t="shared" si="87"/>
        <v>7.8566767959737902</v>
      </c>
      <c r="I680" s="10">
        <f t="shared" si="88"/>
        <v>1.266277487084015</v>
      </c>
      <c r="J680" s="4">
        <f t="shared" si="89"/>
        <v>672.5867908228862</v>
      </c>
      <c r="K680" s="4">
        <f t="shared" si="83"/>
        <v>151.20426033516617</v>
      </c>
      <c r="L680" s="42">
        <f>Pressure!Q680</f>
        <v>0.57228989164111077</v>
      </c>
      <c r="M680" s="10">
        <f t="shared" si="84"/>
        <v>0.58122736642336803</v>
      </c>
      <c r="N680" s="10">
        <f t="shared" si="90"/>
        <v>2.5992852259916033</v>
      </c>
    </row>
    <row r="681" spans="3:14">
      <c r="C681" s="4">
        <f>Pressure!AB681*1000000</f>
        <v>4925225.2592704436</v>
      </c>
      <c r="D681" s="78">
        <f>Pressure!I681</f>
        <v>1.0782541057508477E-4</v>
      </c>
      <c r="E681" s="40">
        <f>Pressure!H681</f>
        <v>107.82541057508477</v>
      </c>
      <c r="F681" s="10">
        <f t="shared" si="86"/>
        <v>4.4999999999999991</v>
      </c>
      <c r="G681" s="4">
        <f t="shared" si="85"/>
        <v>208722.62910982899</v>
      </c>
      <c r="H681" s="42">
        <f t="shared" si="87"/>
        <v>7.8556562094635911</v>
      </c>
      <c r="I681" s="10">
        <f t="shared" si="88"/>
        <v>1.2662621408509065</v>
      </c>
      <c r="J681" s="4">
        <f t="shared" si="89"/>
        <v>672.46678934968236</v>
      </c>
      <c r="K681" s="4">
        <f t="shared" si="83"/>
        <v>151.17728279971277</v>
      </c>
      <c r="L681" s="42">
        <f>Pressure!Q681</f>
        <v>0.57315402770453372</v>
      </c>
      <c r="M681" s="10">
        <f t="shared" si="84"/>
        <v>0.5811546529316336</v>
      </c>
      <c r="N681" s="10">
        <f t="shared" si="90"/>
        <v>2.5992852259916033</v>
      </c>
    </row>
    <row r="682" spans="3:14">
      <c r="C682" s="4">
        <f>Pressure!AB682*1000000</f>
        <v>4924400.1392741827</v>
      </c>
      <c r="D682" s="78">
        <f>Pressure!I682</f>
        <v>1.0782541057508477E-4</v>
      </c>
      <c r="E682" s="40">
        <f>Pressure!H682</f>
        <v>107.82541057508477</v>
      </c>
      <c r="F682" s="10">
        <f t="shared" si="86"/>
        <v>4.4999999999999991</v>
      </c>
      <c r="G682" s="4">
        <f t="shared" si="85"/>
        <v>208687.6619345457</v>
      </c>
      <c r="H682" s="42">
        <f t="shared" si="87"/>
        <v>7.8546282228545961</v>
      </c>
      <c r="I682" s="10">
        <f t="shared" si="88"/>
        <v>1.2662466786409321</v>
      </c>
      <c r="J682" s="4">
        <f t="shared" si="89"/>
        <v>672.34592134273771</v>
      </c>
      <c r="K682" s="4">
        <f t="shared" si="83"/>
        <v>151.15011045877833</v>
      </c>
      <c r="L682" s="42">
        <f>Pressure!Q682</f>
        <v>0.5740182096153289</v>
      </c>
      <c r="M682" s="10">
        <f t="shared" si="84"/>
        <v>0.58108140899391125</v>
      </c>
      <c r="N682" s="10">
        <f t="shared" si="90"/>
        <v>2.5992852259916033</v>
      </c>
    </row>
    <row r="683" spans="3:14">
      <c r="C683" s="4">
        <f>Pressure!AB683*1000000</f>
        <v>4923569.1045593852</v>
      </c>
      <c r="D683" s="78">
        <f>Pressure!I683</f>
        <v>1.0782541057508477E-4</v>
      </c>
      <c r="E683" s="40">
        <f>Pressure!H683</f>
        <v>107.82541057508477</v>
      </c>
      <c r="F683" s="10">
        <f t="shared" si="86"/>
        <v>4.4999999999999991</v>
      </c>
      <c r="G683" s="4">
        <f t="shared" si="85"/>
        <v>208652.44410359926</v>
      </c>
      <c r="H683" s="42">
        <f t="shared" si="87"/>
        <v>7.8535928364536307</v>
      </c>
      <c r="I683" s="10">
        <f t="shared" si="88"/>
        <v>1.2662311003546447</v>
      </c>
      <c r="J683" s="4">
        <f t="shared" si="89"/>
        <v>672.22418691606708</v>
      </c>
      <c r="K683" s="4">
        <f t="shared" si="83"/>
        <v>151.12274333799448</v>
      </c>
      <c r="L683" s="42">
        <f>Pressure!Q683</f>
        <v>0.57488243771473013</v>
      </c>
      <c r="M683" s="10">
        <f t="shared" si="84"/>
        <v>0.58100763458610771</v>
      </c>
      <c r="N683" s="10">
        <f t="shared" si="90"/>
        <v>2.5992852259916033</v>
      </c>
    </row>
    <row r="684" spans="3:14">
      <c r="C684" s="4">
        <f>Pressure!AB684*1000000</f>
        <v>4922732.1559109632</v>
      </c>
      <c r="D684" s="78">
        <f>Pressure!I684</f>
        <v>1.0782541057508477E-4</v>
      </c>
      <c r="E684" s="40">
        <f>Pressure!H684</f>
        <v>107.82541057508477</v>
      </c>
      <c r="F684" s="10">
        <f t="shared" si="86"/>
        <v>4.4999999999999991</v>
      </c>
      <c r="G684" s="4">
        <f t="shared" si="85"/>
        <v>208616.97565025295</v>
      </c>
      <c r="H684" s="42">
        <f t="shared" si="87"/>
        <v>7.8525500505708612</v>
      </c>
      <c r="I684" s="10">
        <f t="shared" si="88"/>
        <v>1.2662154058918262</v>
      </c>
      <c r="J684" s="4">
        <f t="shared" si="89"/>
        <v>672.10158618464834</v>
      </c>
      <c r="K684" s="4">
        <f t="shared" si="83"/>
        <v>151.09518146320946</v>
      </c>
      <c r="L684" s="42">
        <f>Pressure!Q684</f>
        <v>0.57574671234415098</v>
      </c>
      <c r="M684" s="10">
        <f t="shared" si="84"/>
        <v>0.58093332968375722</v>
      </c>
      <c r="N684" s="10">
        <f t="shared" si="90"/>
        <v>2.5992852259916033</v>
      </c>
    </row>
    <row r="685" spans="3:14">
      <c r="C685" s="4">
        <f>Pressure!AB685*1000000</f>
        <v>4921889.2941197138</v>
      </c>
      <c r="D685" s="78">
        <f>Pressure!I685</f>
        <v>1.0782541057508477E-4</v>
      </c>
      <c r="E685" s="40">
        <f>Pressure!H685</f>
        <v>107.82541057508477</v>
      </c>
      <c r="F685" s="10">
        <f t="shared" si="86"/>
        <v>4.4999999999999991</v>
      </c>
      <c r="G685" s="4">
        <f t="shared" si="85"/>
        <v>208581.25660801938</v>
      </c>
      <c r="H685" s="42">
        <f t="shared" si="87"/>
        <v>7.8514998655189139</v>
      </c>
      <c r="I685" s="10">
        <f t="shared" si="88"/>
        <v>1.2661995951514742</v>
      </c>
      <c r="J685" s="4">
        <f t="shared" si="89"/>
        <v>671.978119264322</v>
      </c>
      <c r="K685" s="4">
        <f t="shared" si="83"/>
        <v>151.06742486046537</v>
      </c>
      <c r="L685" s="42">
        <f>Pressure!Q685</f>
        <v>0.5766110338451863</v>
      </c>
      <c r="M685" s="10">
        <f t="shared" si="84"/>
        <v>0.58085849426238612</v>
      </c>
      <c r="N685" s="10">
        <f t="shared" si="90"/>
        <v>2.5992852259916033</v>
      </c>
    </row>
    <row r="686" spans="3:14">
      <c r="C686" s="4">
        <f>Pressure!AB686*1000000</f>
        <v>4921040.5199827943</v>
      </c>
      <c r="D686" s="78">
        <f>Pressure!I686</f>
        <v>1.0782541057508477E-4</v>
      </c>
      <c r="E686" s="40">
        <f>Pressure!H686</f>
        <v>107.82541057508477</v>
      </c>
      <c r="F686" s="10">
        <f t="shared" si="86"/>
        <v>4.4999999999999991</v>
      </c>
      <c r="G686" s="4">
        <f t="shared" si="85"/>
        <v>208545.28701068068</v>
      </c>
      <c r="H686" s="42">
        <f t="shared" si="87"/>
        <v>7.8504422816134678</v>
      </c>
      <c r="I686" s="10">
        <f t="shared" si="88"/>
        <v>1.2661836680318075</v>
      </c>
      <c r="J686" s="4">
        <f t="shared" si="89"/>
        <v>671.8537862718598</v>
      </c>
      <c r="K686" s="4">
        <f t="shared" si="83"/>
        <v>151.03947355601363</v>
      </c>
      <c r="L686" s="42">
        <f>Pressure!Q686</f>
        <v>0.57747540255961372</v>
      </c>
      <c r="M686" s="10">
        <f t="shared" si="84"/>
        <v>0.58078312829742329</v>
      </c>
      <c r="N686" s="10">
        <f t="shared" si="90"/>
        <v>2.5992852259916033</v>
      </c>
    </row>
    <row r="687" spans="3:14">
      <c r="C687" s="4">
        <f>Pressure!AB687*1000000</f>
        <v>4920185.8343034238</v>
      </c>
      <c r="D687" s="78">
        <f>Pressure!I687</f>
        <v>1.0782541057508477E-4</v>
      </c>
      <c r="E687" s="40">
        <f>Pressure!H687</f>
        <v>107.82541057508477</v>
      </c>
      <c r="F687" s="10">
        <f t="shared" si="86"/>
        <v>4.4999999999999991</v>
      </c>
      <c r="G687" s="4">
        <f t="shared" si="85"/>
        <v>208509.06689227597</v>
      </c>
      <c r="H687" s="42">
        <f t="shared" si="87"/>
        <v>7.8493772991728967</v>
      </c>
      <c r="I687" s="10">
        <f t="shared" si="88"/>
        <v>1.2661676244302604</v>
      </c>
      <c r="J687" s="4">
        <f t="shared" si="89"/>
        <v>671.72858732492148</v>
      </c>
      <c r="K687" s="4">
        <f t="shared" si="83"/>
        <v>151.01132757630535</v>
      </c>
      <c r="L687" s="42">
        <f>Pressure!Q687</f>
        <v>0.57833981882939478</v>
      </c>
      <c r="M687" s="10">
        <f t="shared" si="84"/>
        <v>0.58070723176405969</v>
      </c>
      <c r="N687" s="10">
        <f t="shared" si="90"/>
        <v>2.5992852259916033</v>
      </c>
    </row>
    <row r="688" spans="3:14">
      <c r="C688" s="4">
        <f>Pressure!AB688*1000000</f>
        <v>4919325.2378914375</v>
      </c>
      <c r="D688" s="78">
        <f>Pressure!I688</f>
        <v>1.0782541057508477E-4</v>
      </c>
      <c r="E688" s="40">
        <f>Pressure!H688</f>
        <v>107.82541057508477</v>
      </c>
      <c r="F688" s="10">
        <f t="shared" si="86"/>
        <v>4.4999999999999991</v>
      </c>
      <c r="G688" s="4">
        <f t="shared" si="85"/>
        <v>208472.59628712462</v>
      </c>
      <c r="H688" s="42">
        <f t="shared" si="87"/>
        <v>7.8483049185189282</v>
      </c>
      <c r="I688" s="10">
        <f t="shared" si="88"/>
        <v>1.2661514642434915</v>
      </c>
      <c r="J688" s="4">
        <f t="shared" si="89"/>
        <v>671.60252254213617</v>
      </c>
      <c r="K688" s="4">
        <f t="shared" si="83"/>
        <v>150.98298694800957</v>
      </c>
      <c r="L688" s="42">
        <f>Pressure!Q688</f>
        <v>0.57920428299667626</v>
      </c>
      <c r="M688" s="10">
        <f t="shared" si="84"/>
        <v>0.58063080463726324</v>
      </c>
      <c r="N688" s="10">
        <f t="shared" si="90"/>
        <v>2.5992852259916033</v>
      </c>
    </row>
    <row r="689" spans="3:14">
      <c r="C689" s="4">
        <f>Pressure!AB689*1000000</f>
        <v>4918458.7315624412</v>
      </c>
      <c r="D689" s="78">
        <f>Pressure!I689</f>
        <v>1.0782541057508477E-4</v>
      </c>
      <c r="E689" s="40">
        <f>Pressure!H689</f>
        <v>107.82541057508477</v>
      </c>
      <c r="F689" s="10">
        <f t="shared" si="86"/>
        <v>4.4999999999999991</v>
      </c>
      <c r="G689" s="4">
        <f t="shared" si="85"/>
        <v>208435.87522979063</v>
      </c>
      <c r="H689" s="42">
        <f t="shared" si="87"/>
        <v>7.8472251399756132</v>
      </c>
      <c r="I689" s="10">
        <f t="shared" si="88"/>
        <v>1.266135187367365</v>
      </c>
      <c r="J689" s="4">
        <f t="shared" si="89"/>
        <v>671.47559204297806</v>
      </c>
      <c r="K689" s="4">
        <f t="shared" si="83"/>
        <v>150.95445169798526</v>
      </c>
      <c r="L689" s="42">
        <f>Pressure!Q689</f>
        <v>0.58006879540379186</v>
      </c>
      <c r="M689" s="10">
        <f t="shared" si="84"/>
        <v>0.58055384689213141</v>
      </c>
      <c r="N689" s="10">
        <f t="shared" si="90"/>
        <v>2.5992852259916033</v>
      </c>
    </row>
    <row r="690" spans="3:14">
      <c r="C690" s="4">
        <f>Pressure!AB690*1000000</f>
        <v>4917586.3161385683</v>
      </c>
      <c r="D690" s="78">
        <f>Pressure!I690</f>
        <v>1.0782541057508477E-4</v>
      </c>
      <c r="E690" s="40">
        <f>Pressure!H690</f>
        <v>107.82541057508477</v>
      </c>
      <c r="F690" s="10">
        <f t="shared" si="86"/>
        <v>4.4999999999999991</v>
      </c>
      <c r="G690" s="4">
        <f t="shared" si="85"/>
        <v>208398.90375511465</v>
      </c>
      <c r="H690" s="42">
        <f t="shared" si="87"/>
        <v>7.8461379638702624</v>
      </c>
      <c r="I690" s="10">
        <f t="shared" si="88"/>
        <v>1.266118793696964</v>
      </c>
      <c r="J690" s="4">
        <f t="shared" si="89"/>
        <v>671.3477959478779</v>
      </c>
      <c r="K690" s="4">
        <f t="shared" si="83"/>
        <v>150.9257218533065</v>
      </c>
      <c r="L690" s="42">
        <f>Pressure!Q690</f>
        <v>0.58093335639326327</v>
      </c>
      <c r="M690" s="10">
        <f t="shared" si="84"/>
        <v>0.58047635850336132</v>
      </c>
      <c r="N690" s="10">
        <f t="shared" si="90"/>
        <v>2.5992852259916033</v>
      </c>
    </row>
    <row r="691" spans="3:14">
      <c r="C691" s="4">
        <f>Pressure!AB691*1000000</f>
        <v>4916707.9924480785</v>
      </c>
      <c r="D691" s="78">
        <f>Pressure!I691</f>
        <v>1.0782541057508477E-4</v>
      </c>
      <c r="E691" s="40">
        <f>Pressure!H691</f>
        <v>107.82541057508477</v>
      </c>
      <c r="F691" s="10">
        <f t="shared" si="86"/>
        <v>4.4999999999999991</v>
      </c>
      <c r="G691" s="4">
        <f t="shared" si="85"/>
        <v>208361.68189819684</v>
      </c>
      <c r="H691" s="42">
        <f t="shared" si="87"/>
        <v>7.8450433905329282</v>
      </c>
      <c r="I691" s="10">
        <f t="shared" si="88"/>
        <v>1.266102283126582</v>
      </c>
      <c r="J691" s="4">
        <f t="shared" si="89"/>
        <v>671.21913437816352</v>
      </c>
      <c r="K691" s="4">
        <f t="shared" si="83"/>
        <v>150.89679744124894</v>
      </c>
      <c r="L691" s="42">
        <f>Pressure!Q691</f>
        <v>0.58179796630780167</v>
      </c>
      <c r="M691" s="10">
        <f t="shared" si="84"/>
        <v>0.58039833944564423</v>
      </c>
      <c r="N691" s="10">
        <f t="shared" si="90"/>
        <v>2.5992852259916033</v>
      </c>
    </row>
    <row r="692" spans="3:14">
      <c r="C692" s="4">
        <f>Pressure!AB692*1000000</f>
        <v>4915823.7613253407</v>
      </c>
      <c r="D692" s="78">
        <f>Pressure!I692</f>
        <v>1.0782541057508477E-4</v>
      </c>
      <c r="E692" s="40">
        <f>Pressure!H692</f>
        <v>107.82541057508477</v>
      </c>
      <c r="F692" s="10">
        <f t="shared" si="86"/>
        <v>4.4999999999999991</v>
      </c>
      <c r="G692" s="4">
        <f t="shared" si="85"/>
        <v>208324.20969439638</v>
      </c>
      <c r="H692" s="42">
        <f t="shared" si="87"/>
        <v>7.8439414202964235</v>
      </c>
      <c r="I692" s="10">
        <f t="shared" si="88"/>
        <v>1.2660856555497193</v>
      </c>
      <c r="J692" s="4">
        <f t="shared" si="89"/>
        <v>671.08960745605759</v>
      </c>
      <c r="K692" s="4">
        <f t="shared" si="83"/>
        <v>150.86767848928952</v>
      </c>
      <c r="L692" s="42">
        <f>Pressure!Q692</f>
        <v>0.58266262549030923</v>
      </c>
      <c r="M692" s="10">
        <f t="shared" si="84"/>
        <v>0.58031978969356079</v>
      </c>
      <c r="N692" s="10">
        <f t="shared" si="90"/>
        <v>2.5992852259916033</v>
      </c>
    </row>
    <row r="693" spans="3:14">
      <c r="C693" s="4">
        <f>Pressure!AB693*1000000</f>
        <v>4914933.6236112379</v>
      </c>
      <c r="D693" s="78">
        <f>Pressure!I693</f>
        <v>1.0782541057508477E-4</v>
      </c>
      <c r="E693" s="40">
        <f>Pressure!H693</f>
        <v>107.82541057508477</v>
      </c>
      <c r="F693" s="10">
        <f t="shared" si="86"/>
        <v>4.4999999999999991</v>
      </c>
      <c r="G693" s="4">
        <f t="shared" si="85"/>
        <v>208286.48717934845</v>
      </c>
      <c r="H693" s="42">
        <f t="shared" si="87"/>
        <v>7.8428320534967559</v>
      </c>
      <c r="I693" s="10">
        <f t="shared" si="88"/>
        <v>1.2660689108590903</v>
      </c>
      <c r="J693" s="4">
        <f t="shared" si="89"/>
        <v>670.95921530473731</v>
      </c>
      <c r="K693" s="4">
        <f t="shared" si="83"/>
        <v>150.83836502511969</v>
      </c>
      <c r="L693" s="42">
        <f>Pressure!Q693</f>
        <v>0.58352733428388015</v>
      </c>
      <c r="M693" s="10">
        <f t="shared" si="84"/>
        <v>0.58024070922138216</v>
      </c>
      <c r="N693" s="10">
        <f t="shared" si="90"/>
        <v>2.5992852259916033</v>
      </c>
    </row>
    <row r="694" spans="3:14">
      <c r="C694" s="4">
        <f>Pressure!AB694*1000000</f>
        <v>4914037.5801526606</v>
      </c>
      <c r="D694" s="78">
        <f>Pressure!I694</f>
        <v>1.0782541057508477E-4</v>
      </c>
      <c r="E694" s="40">
        <f>Pressure!H694</f>
        <v>107.82541057508477</v>
      </c>
      <c r="F694" s="10">
        <f t="shared" si="86"/>
        <v>4.4999999999999991</v>
      </c>
      <c r="G694" s="4">
        <f t="shared" si="85"/>
        <v>208248.51438894277</v>
      </c>
      <c r="H694" s="42">
        <f t="shared" si="87"/>
        <v>7.8417152904725667</v>
      </c>
      <c r="I694" s="10">
        <f t="shared" si="88"/>
        <v>1.2660520489466121</v>
      </c>
      <c r="J694" s="4">
        <f t="shared" si="89"/>
        <v>670.82795804825969</v>
      </c>
      <c r="K694" s="4">
        <f t="shared" si="83"/>
        <v>150.80885707662867</v>
      </c>
      <c r="L694" s="42">
        <f>Pressure!Q694</f>
        <v>0.5843920930318024</v>
      </c>
      <c r="M694" s="10">
        <f t="shared" si="84"/>
        <v>0.58016109800343307</v>
      </c>
      <c r="N694" s="10">
        <f t="shared" si="90"/>
        <v>2.5992852259916033</v>
      </c>
    </row>
    <row r="695" spans="3:14">
      <c r="C695" s="4">
        <f>Pressure!AB695*1000000</f>
        <v>4913135.6318029808</v>
      </c>
      <c r="D695" s="78">
        <f>Pressure!I695</f>
        <v>1.0782541057508477E-4</v>
      </c>
      <c r="E695" s="40">
        <f>Pressure!H695</f>
        <v>107.82541057508477</v>
      </c>
      <c r="F695" s="10">
        <f t="shared" si="86"/>
        <v>4.4999999999999991</v>
      </c>
      <c r="G695" s="4">
        <f t="shared" si="85"/>
        <v>208210.29135934386</v>
      </c>
      <c r="H695" s="42">
        <f t="shared" si="87"/>
        <v>7.8405911315656773</v>
      </c>
      <c r="I695" s="10">
        <f t="shared" si="88"/>
        <v>1.2660350697034104</v>
      </c>
      <c r="J695" s="4">
        <f t="shared" si="89"/>
        <v>670.69583581163147</v>
      </c>
      <c r="K695" s="4">
        <f t="shared" si="83"/>
        <v>150.77915467191931</v>
      </c>
      <c r="L695" s="42">
        <f>Pressure!Q695</f>
        <v>0.58525690207755876</v>
      </c>
      <c r="M695" s="10">
        <f t="shared" si="84"/>
        <v>0.58008095601371557</v>
      </c>
      <c r="N695" s="10">
        <f t="shared" si="90"/>
        <v>2.5992852259916033</v>
      </c>
    </row>
    <row r="696" spans="3:14">
      <c r="C696" s="4">
        <f>Pressure!AB696*1000000</f>
        <v>4912227.7794216126</v>
      </c>
      <c r="D696" s="78">
        <f>Pressure!I696</f>
        <v>1.0782541057508477E-4</v>
      </c>
      <c r="E696" s="40">
        <f>Pressure!H696</f>
        <v>107.82541057508477</v>
      </c>
      <c r="F696" s="10">
        <f t="shared" si="86"/>
        <v>4.4999999999999991</v>
      </c>
      <c r="G696" s="4">
        <f t="shared" si="85"/>
        <v>208171.81812697218</v>
      </c>
      <c r="H696" s="42">
        <f t="shared" si="87"/>
        <v>7.8394595771205386</v>
      </c>
      <c r="I696" s="10">
        <f t="shared" si="88"/>
        <v>1.2660179730198116</v>
      </c>
      <c r="J696" s="4">
        <f t="shared" si="89"/>
        <v>670.56284872074389</v>
      </c>
      <c r="K696" s="4">
        <f t="shared" si="83"/>
        <v>150.74925783929316</v>
      </c>
      <c r="L696" s="42">
        <f>Pressure!Q696</f>
        <v>0.58612176176482855</v>
      </c>
      <c r="M696" s="10">
        <f t="shared" si="84"/>
        <v>0.5800002832262815</v>
      </c>
      <c r="N696" s="10">
        <f t="shared" si="90"/>
        <v>2.5992852259916033</v>
      </c>
    </row>
    <row r="697" spans="3:14">
      <c r="C697" s="4">
        <f>Pressure!AB697*1000000</f>
        <v>4911314.0238741664</v>
      </c>
      <c r="D697" s="78">
        <f>Pressure!I697</f>
        <v>1.0782541057508477E-4</v>
      </c>
      <c r="E697" s="40">
        <f>Pressure!H697</f>
        <v>107.82541057508477</v>
      </c>
      <c r="F697" s="10">
        <f t="shared" si="86"/>
        <v>4.4999999999999991</v>
      </c>
      <c r="G697" s="4">
        <f t="shared" si="85"/>
        <v>208133.09472851083</v>
      </c>
      <c r="H697" s="42">
        <f t="shared" si="87"/>
        <v>7.8383206274844577</v>
      </c>
      <c r="I697" s="10">
        <f t="shared" si="88"/>
        <v>1.2660007587853424</v>
      </c>
      <c r="J697" s="4">
        <f t="shared" si="89"/>
        <v>670.42899690239631</v>
      </c>
      <c r="K697" s="4">
        <f t="shared" si="83"/>
        <v>150.71916660725603</v>
      </c>
      <c r="L697" s="42">
        <f>Pressure!Q697</f>
        <v>0.58698667243748881</v>
      </c>
      <c r="M697" s="10">
        <f t="shared" si="84"/>
        <v>0.57991907961491518</v>
      </c>
      <c r="N697" s="10">
        <f t="shared" si="90"/>
        <v>2.5992852259916033</v>
      </c>
    </row>
    <row r="698" spans="3:14">
      <c r="C698" s="4">
        <f>Pressure!AB698*1000000</f>
        <v>4910394.3660328286</v>
      </c>
      <c r="D698" s="78">
        <f>Pressure!I698</f>
        <v>1.0782541057508477E-4</v>
      </c>
      <c r="E698" s="40">
        <f>Pressure!H698</f>
        <v>107.82541057508477</v>
      </c>
      <c r="F698" s="10">
        <f t="shared" si="86"/>
        <v>4.4999999999999991</v>
      </c>
      <c r="G698" s="4">
        <f t="shared" si="85"/>
        <v>208094.12120092157</v>
      </c>
      <c r="H698" s="42">
        <f t="shared" si="87"/>
        <v>7.8371742830080144</v>
      </c>
      <c r="I698" s="10">
        <f t="shared" si="88"/>
        <v>1.2659834268887353</v>
      </c>
      <c r="J698" s="4">
        <f t="shared" si="89"/>
        <v>670.29428048435136</v>
      </c>
      <c r="K698" s="4">
        <f t="shared" si="83"/>
        <v>150.68888100453023</v>
      </c>
      <c r="L698" s="42">
        <f>Pressure!Q698</f>
        <v>0.58785163443961574</v>
      </c>
      <c r="M698" s="10">
        <f t="shared" si="84"/>
        <v>0.57983734515331331</v>
      </c>
      <c r="N698" s="10">
        <f t="shared" si="90"/>
        <v>2.5992852259916033</v>
      </c>
    </row>
    <row r="699" spans="3:14">
      <c r="C699" s="4">
        <f>Pressure!AB699*1000000</f>
        <v>4909468.8067756239</v>
      </c>
      <c r="D699" s="78">
        <f>Pressure!I699</f>
        <v>1.0782541057508477E-4</v>
      </c>
      <c r="E699" s="40">
        <f>Pressure!H699</f>
        <v>107.82541057508477</v>
      </c>
      <c r="F699" s="10">
        <f t="shared" si="86"/>
        <v>4.4999999999999991</v>
      </c>
      <c r="G699" s="4">
        <f t="shared" si="85"/>
        <v>208054.89758141359</v>
      </c>
      <c r="H699" s="42">
        <f t="shared" si="87"/>
        <v>7.8360205440441888</v>
      </c>
      <c r="I699" s="10">
        <f t="shared" si="88"/>
        <v>1.2659659772179144</v>
      </c>
      <c r="J699" s="4">
        <f t="shared" si="89"/>
        <v>670.15869959522695</v>
      </c>
      <c r="K699" s="4">
        <f t="shared" si="83"/>
        <v>150.65840106003034</v>
      </c>
      <c r="L699" s="42">
        <f>Pressure!Q699</f>
        <v>0.58871664811548607</v>
      </c>
      <c r="M699" s="10">
        <f t="shared" si="84"/>
        <v>0.57975507981498697</v>
      </c>
      <c r="N699" s="10">
        <f t="shared" si="90"/>
        <v>2.5992852259916033</v>
      </c>
    </row>
    <row r="700" spans="3:14">
      <c r="C700" s="4">
        <f>Pressure!AB700*1000000</f>
        <v>4908537.3469870901</v>
      </c>
      <c r="D700" s="78">
        <f>Pressure!I700</f>
        <v>1.0782541057508477E-4</v>
      </c>
      <c r="E700" s="40">
        <f>Pressure!H700</f>
        <v>107.82541057508477</v>
      </c>
      <c r="F700" s="10">
        <f t="shared" si="86"/>
        <v>4.4999999999999991</v>
      </c>
      <c r="G700" s="4">
        <f t="shared" si="85"/>
        <v>208015.42390747208</v>
      </c>
      <c r="H700" s="42">
        <f t="shared" si="87"/>
        <v>7.8348594109491714</v>
      </c>
      <c r="I700" s="10">
        <f t="shared" si="88"/>
        <v>1.2659484096600042</v>
      </c>
      <c r="J700" s="4">
        <f t="shared" si="89"/>
        <v>670.02225436459469</v>
      </c>
      <c r="K700" s="4">
        <f t="shared" si="83"/>
        <v>150.62772680288538</v>
      </c>
      <c r="L700" s="42">
        <f>Pressure!Q700</f>
        <v>0.58958171380957847</v>
      </c>
      <c r="M700" s="10">
        <f t="shared" si="84"/>
        <v>0.57967228357332912</v>
      </c>
      <c r="N700" s="10">
        <f t="shared" si="90"/>
        <v>2.5992852259916033</v>
      </c>
    </row>
    <row r="701" spans="3:14">
      <c r="C701" s="4">
        <f>Pressure!AB701*1000000</f>
        <v>4907599.9875582019</v>
      </c>
      <c r="D701" s="78">
        <f>Pressure!I701</f>
        <v>1.0782541057508477E-4</v>
      </c>
      <c r="E701" s="40">
        <f>Pressure!H701</f>
        <v>107.82541057508477</v>
      </c>
      <c r="F701" s="10">
        <f t="shared" si="86"/>
        <v>4.4999999999999991</v>
      </c>
      <c r="G701" s="4">
        <f t="shared" si="85"/>
        <v>207975.70021685507</v>
      </c>
      <c r="H701" s="42">
        <f t="shared" si="87"/>
        <v>7.8336908840822943</v>
      </c>
      <c r="I701" s="10">
        <f t="shared" si="88"/>
        <v>1.265930724101328</v>
      </c>
      <c r="J701" s="4">
        <f t="shared" si="89"/>
        <v>669.88494492296945</v>
      </c>
      <c r="K701" s="4">
        <f t="shared" si="83"/>
        <v>150.59685826243637</v>
      </c>
      <c r="L701" s="42">
        <f>Pressure!Q701</f>
        <v>0.59044683186657487</v>
      </c>
      <c r="M701" s="10">
        <f t="shared" si="84"/>
        <v>0.57958895640157659</v>
      </c>
      <c r="N701" s="10">
        <f t="shared" si="90"/>
        <v>2.5992852259916033</v>
      </c>
    </row>
    <row r="702" spans="3:14">
      <c r="C702" s="4">
        <f>Pressure!AB702*1000000</f>
        <v>4906656.7293857969</v>
      </c>
      <c r="D702" s="78">
        <f>Pressure!I702</f>
        <v>1.0782541057508477E-4</v>
      </c>
      <c r="E702" s="40">
        <f>Pressure!H702</f>
        <v>107.82541057508477</v>
      </c>
      <c r="F702" s="10">
        <f t="shared" si="86"/>
        <v>4.4999999999999991</v>
      </c>
      <c r="G702" s="4">
        <f t="shared" si="85"/>
        <v>207935.72654756895</v>
      </c>
      <c r="H702" s="42">
        <f t="shared" si="87"/>
        <v>7.8325149638052611</v>
      </c>
      <c r="I702" s="10">
        <f t="shared" si="88"/>
        <v>1.2659129204273945</v>
      </c>
      <c r="J702" s="4">
        <f t="shared" si="89"/>
        <v>669.7467714017248</v>
      </c>
      <c r="K702" s="4">
        <f t="shared" si="83"/>
        <v>150.56579546821743</v>
      </c>
      <c r="L702" s="42">
        <f>Pressure!Q702</f>
        <v>0.59131200263136197</v>
      </c>
      <c r="M702" s="10">
        <f t="shared" si="84"/>
        <v>0.57950509827284102</v>
      </c>
      <c r="N702" s="10">
        <f t="shared" si="90"/>
        <v>2.5992852259916033</v>
      </c>
    </row>
    <row r="703" spans="3:14">
      <c r="C703" s="4">
        <f>Pressure!AB703*1000000</f>
        <v>4905707.5733733643</v>
      </c>
      <c r="D703" s="78">
        <f>Pressure!I703</f>
        <v>1.0782541057508477E-4</v>
      </c>
      <c r="E703" s="40">
        <f>Pressure!H703</f>
        <v>107.82541057508477</v>
      </c>
      <c r="F703" s="10">
        <f t="shared" si="86"/>
        <v>4.4999999999999991</v>
      </c>
      <c r="G703" s="4">
        <f t="shared" si="85"/>
        <v>207895.50293790206</v>
      </c>
      <c r="H703" s="42">
        <f t="shared" si="87"/>
        <v>7.8313316504831985</v>
      </c>
      <c r="I703" s="10">
        <f t="shared" si="88"/>
        <v>1.2658949985229109</v>
      </c>
      <c r="J703" s="4">
        <f t="shared" si="89"/>
        <v>669.60773393320846</v>
      </c>
      <c r="K703" s="4">
        <f t="shared" si="83"/>
        <v>150.53453844998168</v>
      </c>
      <c r="L703" s="42">
        <f>Pressure!Q703</f>
        <v>0.59217722644903259</v>
      </c>
      <c r="M703" s="10">
        <f t="shared" si="84"/>
        <v>0.57942070916012056</v>
      </c>
      <c r="N703" s="10">
        <f t="shared" si="90"/>
        <v>2.5992852259916033</v>
      </c>
    </row>
    <row r="704" spans="3:14">
      <c r="C704" s="4">
        <f>Pressure!AB704*1000000</f>
        <v>4904752.5204304578</v>
      </c>
      <c r="D704" s="78">
        <f>Pressure!I704</f>
        <v>1.0782541057508477E-4</v>
      </c>
      <c r="E704" s="40">
        <f>Pressure!H704</f>
        <v>107.82541057508477</v>
      </c>
      <c r="F704" s="10">
        <f t="shared" si="86"/>
        <v>4.4999999999999991</v>
      </c>
      <c r="G704" s="4">
        <f t="shared" si="85"/>
        <v>207855.02942639976</v>
      </c>
      <c r="H704" s="42">
        <f t="shared" si="87"/>
        <v>7.8301409444838663</v>
      </c>
      <c r="I704" s="10">
        <f t="shared" si="88"/>
        <v>1.2658769582717706</v>
      </c>
      <c r="J704" s="4">
        <f t="shared" si="89"/>
        <v>669.4678326506571</v>
      </c>
      <c r="K704" s="4">
        <f t="shared" si="83"/>
        <v>150.503087237682</v>
      </c>
      <c r="L704" s="42">
        <f>Pressure!Q704</f>
        <v>0.59304250366488709</v>
      </c>
      <c r="M704" s="10">
        <f t="shared" si="84"/>
        <v>0.57933578903623617</v>
      </c>
      <c r="N704" s="10">
        <f t="shared" si="90"/>
        <v>2.5992852259916033</v>
      </c>
    </row>
    <row r="705" spans="3:14">
      <c r="C705" s="4">
        <f>Pressure!AB705*1000000</f>
        <v>4903791.5714729074</v>
      </c>
      <c r="D705" s="78">
        <f>Pressure!I705</f>
        <v>1.0782541057508477E-4</v>
      </c>
      <c r="E705" s="40">
        <f>Pressure!H705</f>
        <v>107.82541057508477</v>
      </c>
      <c r="F705" s="10">
        <f t="shared" si="86"/>
        <v>4.4999999999999991</v>
      </c>
      <c r="G705" s="4">
        <f t="shared" si="85"/>
        <v>207814.30605187334</v>
      </c>
      <c r="H705" s="42">
        <f t="shared" si="87"/>
        <v>7.828942846177938</v>
      </c>
      <c r="I705" s="10">
        <f t="shared" si="88"/>
        <v>1.2658587995570545</v>
      </c>
      <c r="J705" s="4">
        <f t="shared" si="89"/>
        <v>669.32706768822629</v>
      </c>
      <c r="K705" s="4">
        <f t="shared" si="83"/>
        <v>150.47144186147796</v>
      </c>
      <c r="L705" s="42">
        <f>Pressure!Q705</f>
        <v>0.59390783462443475</v>
      </c>
      <c r="M705" s="10">
        <f t="shared" si="84"/>
        <v>0.57925033787388069</v>
      </c>
      <c r="N705" s="10">
        <f t="shared" si="90"/>
        <v>2.5992852259916033</v>
      </c>
    </row>
    <row r="706" spans="3:14">
      <c r="C706" s="4">
        <f>Pressure!AB706*1000000</f>
        <v>4902824.7274228577</v>
      </c>
      <c r="D706" s="78">
        <f>Pressure!I706</f>
        <v>1.0782541057508477E-4</v>
      </c>
      <c r="E706" s="40">
        <f>Pressure!H706</f>
        <v>107.82541057508477</v>
      </c>
      <c r="F706" s="10">
        <f t="shared" si="86"/>
        <v>4.4999999999999991</v>
      </c>
      <c r="G706" s="4">
        <f t="shared" si="85"/>
        <v>207773.33285340172</v>
      </c>
      <c r="H706" s="42">
        <f t="shared" si="87"/>
        <v>7.8277373559390533</v>
      </c>
      <c r="I706" s="10">
        <f t="shared" si="88"/>
        <v>1.2658405222610307</v>
      </c>
      <c r="J706" s="4">
        <f t="shared" si="89"/>
        <v>669.1854391809967</v>
      </c>
      <c r="K706" s="4">
        <f t="shared" si="83"/>
        <v>150.43960235173705</v>
      </c>
      <c r="L706" s="42">
        <f>Pressure!Q706</f>
        <v>0.59477321967339514</v>
      </c>
      <c r="M706" s="10">
        <f t="shared" si="84"/>
        <v>0.57916435564555679</v>
      </c>
      <c r="N706" s="10">
        <f t="shared" si="90"/>
        <v>2.5992852259916033</v>
      </c>
    </row>
    <row r="707" spans="3:14">
      <c r="C707" s="4">
        <f>Pressure!AB707*1000000</f>
        <v>4901851.9892088072</v>
      </c>
      <c r="D707" s="78">
        <f>Pressure!I707</f>
        <v>1.0782541057508477E-4</v>
      </c>
      <c r="E707" s="40">
        <f>Pressure!H707</f>
        <v>107.82541057508477</v>
      </c>
      <c r="F707" s="10">
        <f t="shared" si="86"/>
        <v>4.4999999999999991</v>
      </c>
      <c r="G707" s="4">
        <f t="shared" si="85"/>
        <v>207732.10987033305</v>
      </c>
      <c r="H707" s="42">
        <f t="shared" si="87"/>
        <v>7.8265244741438638</v>
      </c>
      <c r="I707" s="10">
        <f t="shared" si="88"/>
        <v>1.2658221262651523</v>
      </c>
      <c r="J707" s="4">
        <f t="shared" si="89"/>
        <v>669.0429472649796</v>
      </c>
      <c r="K707" s="4">
        <f t="shared" si="83"/>
        <v>150.40756873903592</v>
      </c>
      <c r="L707" s="42">
        <f>Pressure!Q707</f>
        <v>0.59563865915769965</v>
      </c>
      <c r="M707" s="10">
        <f t="shared" si="84"/>
        <v>0.57907784232373039</v>
      </c>
      <c r="N707" s="10">
        <f t="shared" si="90"/>
        <v>2.5992852259916033</v>
      </c>
    </row>
    <row r="708" spans="3:14">
      <c r="C708" s="4">
        <f>Pressure!AB708*1000000</f>
        <v>4900873.3577655917</v>
      </c>
      <c r="D708" s="78">
        <f>Pressure!I708</f>
        <v>1.0782541057508477E-4</v>
      </c>
      <c r="E708" s="40">
        <f>Pressure!H708</f>
        <v>107.82541057508477</v>
      </c>
      <c r="F708" s="10">
        <f t="shared" si="86"/>
        <v>4.4999999999999991</v>
      </c>
      <c r="G708" s="4">
        <f t="shared" si="85"/>
        <v>207690.63714228413</v>
      </c>
      <c r="H708" s="42">
        <f t="shared" si="87"/>
        <v>7.825304201172008</v>
      </c>
      <c r="I708" s="10">
        <f t="shared" si="88"/>
        <v>1.2658036114500568</v>
      </c>
      <c r="J708" s="4">
        <f t="shared" si="89"/>
        <v>668.89959207711524</v>
      </c>
      <c r="K708" s="4">
        <f t="shared" si="83"/>
        <v>150.37534105416017</v>
      </c>
      <c r="L708" s="42">
        <f>Pressure!Q708</f>
        <v>0.59650415342349272</v>
      </c>
      <c r="M708" s="10">
        <f t="shared" si="84"/>
        <v>0.57899079788060526</v>
      </c>
      <c r="N708" s="10">
        <f t="shared" si="90"/>
        <v>2.5992852259916033</v>
      </c>
    </row>
    <row r="709" spans="3:14">
      <c r="C709" s="4">
        <f>Pressure!AB709*1000000</f>
        <v>4899888.8340340937</v>
      </c>
      <c r="D709" s="78">
        <f>Pressure!I709</f>
        <v>1.0782541057508477E-4</v>
      </c>
      <c r="E709" s="40">
        <f>Pressure!H709</f>
        <v>107.82541057508477</v>
      </c>
      <c r="F709" s="10">
        <f t="shared" si="86"/>
        <v>4.4999999999999991</v>
      </c>
      <c r="G709" s="4">
        <f t="shared" si="85"/>
        <v>207648.91470912789</v>
      </c>
      <c r="H709" s="42">
        <f t="shared" si="87"/>
        <v>7.8240765374057268</v>
      </c>
      <c r="I709" s="10">
        <f t="shared" si="88"/>
        <v>1.2657849776955565</v>
      </c>
      <c r="J709" s="4">
        <f t="shared" si="89"/>
        <v>668.75537375522856</v>
      </c>
      <c r="K709" s="4">
        <f t="shared" si="83"/>
        <v>150.34291932809418</v>
      </c>
      <c r="L709" s="42">
        <f>Pressure!Q709</f>
        <v>0.59736970281713353</v>
      </c>
      <c r="M709" s="10">
        <f t="shared" si="84"/>
        <v>0.57890322228840019</v>
      </c>
      <c r="N709" s="10">
        <f t="shared" si="90"/>
        <v>2.5992852259916033</v>
      </c>
    </row>
    <row r="710" spans="3:14">
      <c r="C710" s="4">
        <f>Pressure!AB710*1000000</f>
        <v>4898898.4189617271</v>
      </c>
      <c r="D710" s="78">
        <f>Pressure!I710</f>
        <v>1.0782541057508477E-4</v>
      </c>
      <c r="E710" s="40">
        <f>Pressure!H710</f>
        <v>107.82541057508477</v>
      </c>
      <c r="F710" s="10">
        <f t="shared" si="86"/>
        <v>4.4999999999999991</v>
      </c>
      <c r="G710" s="4">
        <f t="shared" si="85"/>
        <v>207606.94261101415</v>
      </c>
      <c r="H710" s="42">
        <f t="shared" si="87"/>
        <v>7.8228414832305004</v>
      </c>
      <c r="I710" s="10">
        <f t="shared" si="88"/>
        <v>1.265766224880648</v>
      </c>
      <c r="J710" s="4">
        <f t="shared" si="89"/>
        <v>668.61029243810219</v>
      </c>
      <c r="K710" s="4">
        <f t="shared" si="83"/>
        <v>150.31030359203771</v>
      </c>
      <c r="L710" s="42">
        <f>Pressure!Q710</f>
        <v>0.59823530768519695</v>
      </c>
      <c r="M710" s="10">
        <f t="shared" si="84"/>
        <v>0.57881511551891207</v>
      </c>
      <c r="N710" s="10">
        <f t="shared" si="90"/>
        <v>2.5992852259916033</v>
      </c>
    </row>
    <row r="711" spans="3:14">
      <c r="C711" s="4">
        <f>Pressure!AB711*1000000</f>
        <v>4897902.1135022733</v>
      </c>
      <c r="D711" s="78">
        <f>Pressure!I711</f>
        <v>1.0782541057508477E-4</v>
      </c>
      <c r="E711" s="40">
        <f>Pressure!H711</f>
        <v>107.82541057508477</v>
      </c>
      <c r="F711" s="10">
        <f t="shared" si="86"/>
        <v>4.4999999999999991</v>
      </c>
      <c r="G711" s="4">
        <f t="shared" si="85"/>
        <v>207564.72088836253</v>
      </c>
      <c r="H711" s="42">
        <f t="shared" si="87"/>
        <v>7.8215990390348269</v>
      </c>
      <c r="I711" s="10">
        <f t="shared" si="88"/>
        <v>1.2657473528835057</v>
      </c>
      <c r="J711" s="4">
        <f t="shared" si="89"/>
        <v>668.46434826545101</v>
      </c>
      <c r="K711" s="4">
        <f t="shared" si="83"/>
        <v>150.27749387740008</v>
      </c>
      <c r="L711" s="42">
        <f>Pressure!Q711</f>
        <v>0.59910096837447546</v>
      </c>
      <c r="M711" s="10">
        <f t="shared" si="84"/>
        <v>0.5787264775441292</v>
      </c>
      <c r="N711" s="10">
        <f t="shared" si="90"/>
        <v>2.5992852259916033</v>
      </c>
    </row>
    <row r="712" spans="3:14">
      <c r="C712" s="4">
        <f>Pressure!AB712*1000000</f>
        <v>4896899.9186155098</v>
      </c>
      <c r="D712" s="78">
        <f>Pressure!I712</f>
        <v>1.0782541057508477E-4</v>
      </c>
      <c r="E712" s="40">
        <f>Pressure!H712</f>
        <v>107.82541057508477</v>
      </c>
      <c r="F712" s="10">
        <f t="shared" si="86"/>
        <v>4.4999999999999991</v>
      </c>
      <c r="G712" s="4">
        <f t="shared" si="85"/>
        <v>207522.24958184676</v>
      </c>
      <c r="H712" s="42">
        <f t="shared" si="87"/>
        <v>7.820349205209741</v>
      </c>
      <c r="I712" s="10">
        <f t="shared" si="88"/>
        <v>1.2657283615814736</v>
      </c>
      <c r="J712" s="4">
        <f t="shared" si="89"/>
        <v>668.31754137786857</v>
      </c>
      <c r="K712" s="4">
        <f t="shared" si="83"/>
        <v>150.24449021578809</v>
      </c>
      <c r="L712" s="42">
        <f>Pressure!Q712</f>
        <v>0.59996668523198027</v>
      </c>
      <c r="M712" s="10">
        <f t="shared" si="84"/>
        <v>0.57863730833567528</v>
      </c>
      <c r="N712" s="10">
        <f t="shared" si="90"/>
        <v>2.5992852259916033</v>
      </c>
    </row>
    <row r="713" spans="3:14">
      <c r="C713" s="4">
        <f>Pressure!AB713*1000000</f>
        <v>4895891.8352677654</v>
      </c>
      <c r="D713" s="78">
        <f>Pressure!I713</f>
        <v>1.0782541057508477E-4</v>
      </c>
      <c r="E713" s="40">
        <f>Pressure!H713</f>
        <v>107.82541057508477</v>
      </c>
      <c r="F713" s="10">
        <f t="shared" si="86"/>
        <v>4.4999999999999991</v>
      </c>
      <c r="G713" s="4">
        <f t="shared" si="85"/>
        <v>207479.5287324182</v>
      </c>
      <c r="H713" s="42">
        <f t="shared" si="87"/>
        <v>7.8190919821495388</v>
      </c>
      <c r="I713" s="10">
        <f t="shared" si="88"/>
        <v>1.265709250851073</v>
      </c>
      <c r="J713" s="4">
        <f t="shared" si="89"/>
        <v>668.1698719169076</v>
      </c>
      <c r="K713" s="4">
        <f t="shared" si="83"/>
        <v>150.21129263902424</v>
      </c>
      <c r="L713" s="42">
        <f>Pressure!Q713</f>
        <v>0.60083245860494294</v>
      </c>
      <c r="M713" s="10">
        <f t="shared" si="84"/>
        <v>0.57854760786518944</v>
      </c>
      <c r="N713" s="10">
        <f t="shared" si="90"/>
        <v>2.5992852259916033</v>
      </c>
    </row>
    <row r="714" spans="3:14">
      <c r="C714" s="4">
        <f>Pressure!AB714*1000000</f>
        <v>4894877.8644315712</v>
      </c>
      <c r="D714" s="78">
        <f>Pressure!I714</f>
        <v>1.0782541057508477E-4</v>
      </c>
      <c r="E714" s="40">
        <f>Pressure!H714</f>
        <v>107.82541057508477</v>
      </c>
      <c r="F714" s="10">
        <f t="shared" si="86"/>
        <v>4.4999999999999991</v>
      </c>
      <c r="G714" s="4">
        <f t="shared" si="85"/>
        <v>207436.55838129105</v>
      </c>
      <c r="H714" s="42">
        <f t="shared" si="87"/>
        <v>7.8178273702513028</v>
      </c>
      <c r="I714" s="10">
        <f t="shared" si="88"/>
        <v>1.2656900205679948</v>
      </c>
      <c r="J714" s="4">
        <f t="shared" si="89"/>
        <v>668.02134002502987</v>
      </c>
      <c r="K714" s="4">
        <f t="shared" si="83"/>
        <v>150.17790117913535</v>
      </c>
      <c r="L714" s="42">
        <f>Pressure!Q714</f>
        <v>0.60169828884081655</v>
      </c>
      <c r="M714" s="10">
        <f t="shared" si="84"/>
        <v>0.57845737610396653</v>
      </c>
      <c r="N714" s="10">
        <f t="shared" si="90"/>
        <v>2.5992852259916033</v>
      </c>
    </row>
    <row r="715" spans="3:14">
      <c r="C715" s="4">
        <f>Pressure!AB715*1000000</f>
        <v>4893858.0070860758</v>
      </c>
      <c r="D715" s="78">
        <f>Pressure!I715</f>
        <v>1.0782541057508477E-4</v>
      </c>
      <c r="E715" s="40">
        <f>Pressure!H715</f>
        <v>107.82541057508477</v>
      </c>
      <c r="F715" s="10">
        <f t="shared" si="86"/>
        <v>4.4999999999999991</v>
      </c>
      <c r="G715" s="4">
        <f t="shared" si="85"/>
        <v>207393.33856995997</v>
      </c>
      <c r="H715" s="42">
        <f t="shared" si="87"/>
        <v>7.8165553699154415</v>
      </c>
      <c r="I715" s="10">
        <f t="shared" si="88"/>
        <v>1.2656706706071053</v>
      </c>
      <c r="J715" s="4">
        <f t="shared" si="89"/>
        <v>667.87194584566646</v>
      </c>
      <c r="K715" s="4">
        <f t="shared" si="83"/>
        <v>150.14431586836619</v>
      </c>
      <c r="L715" s="42">
        <f>Pressure!Q715</f>
        <v>0.60256417628727721</v>
      </c>
      <c r="M715" s="10">
        <f t="shared" si="84"/>
        <v>0.57836661302325609</v>
      </c>
      <c r="N715" s="10">
        <f t="shared" si="90"/>
        <v>2.5992852259916033</v>
      </c>
    </row>
    <row r="716" spans="3:14">
      <c r="C716" s="4">
        <f>Pressure!AB716*1000000</f>
        <v>4892832.2642162703</v>
      </c>
      <c r="D716" s="78">
        <f>Pressure!I716</f>
        <v>1.0782541057508477E-4</v>
      </c>
      <c r="E716" s="40">
        <f>Pressure!H716</f>
        <v>107.82541057508477</v>
      </c>
      <c r="F716" s="10">
        <f t="shared" si="86"/>
        <v>4.4999999999999991</v>
      </c>
      <c r="G716" s="4">
        <f t="shared" si="85"/>
        <v>207349.86934016718</v>
      </c>
      <c r="H716" s="42">
        <f t="shared" si="87"/>
        <v>7.8152759815447288</v>
      </c>
      <c r="I716" s="10">
        <f t="shared" si="88"/>
        <v>1.2656512008424285</v>
      </c>
      <c r="J716" s="4">
        <f t="shared" si="89"/>
        <v>667.72168952310381</v>
      </c>
      <c r="K716" s="4">
        <f t="shared" si="83"/>
        <v>150.11053673915379</v>
      </c>
      <c r="L716" s="42">
        <f>Pressure!Q716</f>
        <v>0.60343012129222573</v>
      </c>
      <c r="M716" s="10">
        <f t="shared" si="84"/>
        <v>0.57827531859431125</v>
      </c>
      <c r="N716" s="10">
        <f t="shared" si="90"/>
        <v>2.5992852259916033</v>
      </c>
    </row>
    <row r="717" spans="3:14">
      <c r="C717" s="4">
        <f>Pressure!AB717*1000000</f>
        <v>4891800.6368138343</v>
      </c>
      <c r="D717" s="78">
        <f>Pressure!I717</f>
        <v>1.0782541057508477E-4</v>
      </c>
      <c r="E717" s="40">
        <f>Pressure!H717</f>
        <v>107.82541057508477</v>
      </c>
      <c r="F717" s="10">
        <f t="shared" si="86"/>
        <v>4.4999999999999991</v>
      </c>
      <c r="G717" s="4">
        <f t="shared" si="85"/>
        <v>207306.15073393838</v>
      </c>
      <c r="H717" s="42">
        <f t="shared" si="87"/>
        <v>7.813989205545318</v>
      </c>
      <c r="I717" s="10">
        <f t="shared" si="88"/>
        <v>1.2656316111471619</v>
      </c>
      <c r="J717" s="4">
        <f t="shared" si="89"/>
        <v>667.57057120260879</v>
      </c>
      <c r="K717" s="4">
        <f t="shared" si="83"/>
        <v>150.07656382415556</v>
      </c>
      <c r="L717" s="42">
        <f>Pressure!Q717</f>
        <v>0.60429612420378875</v>
      </c>
      <c r="M717" s="10">
        <f t="shared" si="84"/>
        <v>0.57818349278801995</v>
      </c>
      <c r="N717" s="10">
        <f t="shared" si="90"/>
        <v>2.5992852259916033</v>
      </c>
    </row>
    <row r="718" spans="3:14">
      <c r="C718" s="4">
        <f>Pressure!AB718*1000000</f>
        <v>4890763.1258764965</v>
      </c>
      <c r="D718" s="78">
        <f>Pressure!I718</f>
        <v>1.0782541057508477E-4</v>
      </c>
      <c r="E718" s="40">
        <f>Pressure!H718</f>
        <v>107.82541057508477</v>
      </c>
      <c r="F718" s="10">
        <f t="shared" si="86"/>
        <v>4.4999999999999991</v>
      </c>
      <c r="G718" s="4">
        <f t="shared" si="85"/>
        <v>207262.18279355561</v>
      </c>
      <c r="H718" s="42">
        <f t="shared" si="87"/>
        <v>7.8126950423259842</v>
      </c>
      <c r="I718" s="10">
        <f t="shared" si="88"/>
        <v>1.2656119013936602</v>
      </c>
      <c r="J718" s="4">
        <f t="shared" si="89"/>
        <v>667.4185910303338</v>
      </c>
      <c r="K718" s="4">
        <f t="shared" si="83"/>
        <v>150.04239715622811</v>
      </c>
      <c r="L718" s="42">
        <f>Pressure!Q718</f>
        <v>0.6051621853703204</v>
      </c>
      <c r="M718" s="10">
        <f t="shared" si="84"/>
        <v>0.5780911355752868</v>
      </c>
      <c r="N718" s="10">
        <f t="shared" si="90"/>
        <v>2.5992852259916033</v>
      </c>
    </row>
    <row r="719" spans="3:14">
      <c r="C719" s="4">
        <f>Pressure!AB719*1000000</f>
        <v>4889719.7324087154</v>
      </c>
      <c r="D719" s="78">
        <f>Pressure!I719</f>
        <v>1.0782541057508477E-4</v>
      </c>
      <c r="E719" s="40">
        <f>Pressure!H719</f>
        <v>107.82541057508477</v>
      </c>
      <c r="F719" s="10">
        <f t="shared" si="86"/>
        <v>4.4999999999999991</v>
      </c>
      <c r="G719" s="4">
        <f t="shared" si="85"/>
        <v>207217.96556158608</v>
      </c>
      <c r="H719" s="42">
        <f t="shared" si="87"/>
        <v>7.8113934922989525</v>
      </c>
      <c r="I719" s="10">
        <f t="shared" si="88"/>
        <v>1.2655920714534479</v>
      </c>
      <c r="J719" s="4">
        <f t="shared" si="89"/>
        <v>667.26574915341746</v>
      </c>
      <c r="K719" s="4">
        <f t="shared" ref="K719:K782" si="91">J719/4.4482</f>
        <v>150.00803676844959</v>
      </c>
      <c r="L719" s="42">
        <f>Pressure!Q719</f>
        <v>0.60602830514040351</v>
      </c>
      <c r="M719" s="10">
        <f t="shared" ref="M719:M782" si="92">(J719+J718)/2*(L719-L718)</f>
        <v>0.57799824692673696</v>
      </c>
      <c r="N719" s="10">
        <f t="shared" si="90"/>
        <v>2.5992852259916033</v>
      </c>
    </row>
    <row r="720" spans="3:14">
      <c r="C720" s="4">
        <f>Pressure!AB720*1000000</f>
        <v>4888670.4574209107</v>
      </c>
      <c r="D720" s="78">
        <f>Pressure!I720</f>
        <v>1.0782541057508477E-4</v>
      </c>
      <c r="E720" s="40">
        <f>Pressure!H720</f>
        <v>107.82541057508477</v>
      </c>
      <c r="F720" s="10">
        <f t="shared" si="86"/>
        <v>4.4999999999999991</v>
      </c>
      <c r="G720" s="4">
        <f t="shared" si="85"/>
        <v>207173.49908084967</v>
      </c>
      <c r="H720" s="42">
        <f t="shared" si="87"/>
        <v>7.8100845558789258</v>
      </c>
      <c r="I720" s="10">
        <f t="shared" si="88"/>
        <v>1.2655721211972022</v>
      </c>
      <c r="J720" s="4">
        <f t="shared" si="89"/>
        <v>667.1120457198715</v>
      </c>
      <c r="K720" s="4">
        <f t="shared" si="91"/>
        <v>149.97348269409457</v>
      </c>
      <c r="L720" s="42">
        <f>Pressure!Q720</f>
        <v>0.60689448386285116</v>
      </c>
      <c r="M720" s="10">
        <f t="shared" si="92"/>
        <v>0.57790482681293065</v>
      </c>
      <c r="N720" s="10">
        <f t="shared" si="90"/>
        <v>2.5992852259916033</v>
      </c>
    </row>
    <row r="721" spans="3:14">
      <c r="C721" s="4">
        <f>Pressure!AB721*1000000</f>
        <v>4887615.3019301044</v>
      </c>
      <c r="D721" s="78">
        <f>Pressure!I721</f>
        <v>1.0782541057508477E-4</v>
      </c>
      <c r="E721" s="40">
        <f>Pressure!H721</f>
        <v>107.82541057508477</v>
      </c>
      <c r="F721" s="10">
        <f t="shared" si="86"/>
        <v>4.4999999999999991</v>
      </c>
      <c r="G721" s="4">
        <f t="shared" si="85"/>
        <v>207128.78339444604</v>
      </c>
      <c r="H721" s="42">
        <f t="shared" si="87"/>
        <v>7.8087682334839146</v>
      </c>
      <c r="I721" s="10">
        <f t="shared" si="88"/>
        <v>1.2655520504947622</v>
      </c>
      <c r="J721" s="4">
        <f t="shared" si="89"/>
        <v>666.95748087867457</v>
      </c>
      <c r="K721" s="4">
        <f t="shared" si="91"/>
        <v>149.93873496665495</v>
      </c>
      <c r="L721" s="42">
        <f>Pressure!Q721</f>
        <v>0.60776072188670816</v>
      </c>
      <c r="M721" s="10">
        <f t="shared" si="92"/>
        <v>0.5778108752042781</v>
      </c>
      <c r="N721" s="10">
        <f t="shared" si="90"/>
        <v>2.5992852259916033</v>
      </c>
    </row>
    <row r="722" spans="3:14">
      <c r="C722" s="4">
        <f>Pressure!AB722*1000000</f>
        <v>4886554.2669594362</v>
      </c>
      <c r="D722" s="78">
        <f>Pressure!I722</f>
        <v>1.0782541057508477E-4</v>
      </c>
      <c r="E722" s="40">
        <f>Pressure!H722</f>
        <v>107.82541057508477</v>
      </c>
      <c r="F722" s="10">
        <f t="shared" si="86"/>
        <v>4.4999999999999991</v>
      </c>
      <c r="G722" s="4">
        <f t="shared" si="85"/>
        <v>207083.8185457341</v>
      </c>
      <c r="H722" s="42">
        <f t="shared" si="87"/>
        <v>7.8074445255345983</v>
      </c>
      <c r="I722" s="10">
        <f t="shared" si="88"/>
        <v>1.265531859215119</v>
      </c>
      <c r="J722" s="4">
        <f t="shared" si="89"/>
        <v>666.80205477970185</v>
      </c>
      <c r="K722" s="4">
        <f t="shared" si="91"/>
        <v>149.90379361982417</v>
      </c>
      <c r="L722" s="42">
        <f>Pressure!Q722</f>
        <v>0.60862701956125254</v>
      </c>
      <c r="M722" s="10">
        <f t="shared" si="92"/>
        <v>0.57771639207112224</v>
      </c>
      <c r="N722" s="10">
        <f t="shared" si="90"/>
        <v>2.5992852259916033</v>
      </c>
    </row>
    <row r="723" spans="3:14">
      <c r="C723" s="4">
        <f>Pressure!AB723*1000000</f>
        <v>4885487.35353861</v>
      </c>
      <c r="D723" s="78">
        <f>Pressure!I723</f>
        <v>1.0782541057508477E-4</v>
      </c>
      <c r="E723" s="40">
        <f>Pressure!H723</f>
        <v>107.82541057508477</v>
      </c>
      <c r="F723" s="10">
        <f t="shared" si="86"/>
        <v>4.4999999999999991</v>
      </c>
      <c r="G723" s="4">
        <f t="shared" si="85"/>
        <v>207038.60457835093</v>
      </c>
      <c r="H723" s="42">
        <f t="shared" si="87"/>
        <v>7.8061134324548931</v>
      </c>
      <c r="I723" s="10">
        <f t="shared" si="88"/>
        <v>1.2655115472264211</v>
      </c>
      <c r="J723" s="4">
        <f t="shared" si="89"/>
        <v>666.64576757379007</v>
      </c>
      <c r="K723" s="4">
        <f t="shared" si="91"/>
        <v>149.86865868751181</v>
      </c>
      <c r="L723" s="42">
        <f>Pressure!Q723</f>
        <v>0.60949337723599684</v>
      </c>
      <c r="M723" s="10">
        <f t="shared" si="92"/>
        <v>0.57762137738351105</v>
      </c>
      <c r="N723" s="10">
        <f t="shared" si="90"/>
        <v>2.5992852259916033</v>
      </c>
    </row>
    <row r="724" spans="3:14">
      <c r="C724" s="4">
        <f>Pressure!AB724*1000000</f>
        <v>4884414.5627035275</v>
      </c>
      <c r="D724" s="78">
        <f>Pressure!I724</f>
        <v>1.0782541057508477E-4</v>
      </c>
      <c r="E724" s="40">
        <f>Pressure!H724</f>
        <v>107.82541057508477</v>
      </c>
      <c r="F724" s="10">
        <f t="shared" si="86"/>
        <v>4.4999999999999991</v>
      </c>
      <c r="G724" s="4">
        <f t="shared" si="85"/>
        <v>206993.14153619629</v>
      </c>
      <c r="H724" s="42">
        <f t="shared" si="87"/>
        <v>7.8047749546714966</v>
      </c>
      <c r="I724" s="10">
        <f t="shared" si="88"/>
        <v>1.2654911143959657</v>
      </c>
      <c r="J724" s="4">
        <f t="shared" si="89"/>
        <v>666.48861941268319</v>
      </c>
      <c r="K724" s="4">
        <f t="shared" si="91"/>
        <v>149.83333020383148</v>
      </c>
      <c r="L724" s="42">
        <f>Pressure!Q724</f>
        <v>0.61035979526068951</v>
      </c>
      <c r="M724" s="10">
        <f t="shared" si="92"/>
        <v>0.57752583111134825</v>
      </c>
      <c r="N724" s="10">
        <f t="shared" si="90"/>
        <v>2.5992852259916033</v>
      </c>
    </row>
    <row r="725" spans="3:14">
      <c r="C725" s="4">
        <f>Pressure!AB725*1000000</f>
        <v>4883335.8954966059</v>
      </c>
      <c r="D725" s="78">
        <f>Pressure!I725</f>
        <v>1.0782541057508477E-4</v>
      </c>
      <c r="E725" s="40">
        <f>Pressure!H725</f>
        <v>107.82541057508477</v>
      </c>
      <c r="F725" s="10">
        <f t="shared" si="86"/>
        <v>4.4999999999999991</v>
      </c>
      <c r="G725" s="4">
        <f t="shared" si="85"/>
        <v>206947.42946344602</v>
      </c>
      <c r="H725" s="42">
        <f t="shared" si="87"/>
        <v>7.8034290926142758</v>
      </c>
      <c r="I725" s="10">
        <f t="shared" si="88"/>
        <v>1.2654705605902024</v>
      </c>
      <c r="J725" s="4">
        <f t="shared" si="89"/>
        <v>666.33061044908038</v>
      </c>
      <c r="K725" s="4">
        <f t="shared" si="91"/>
        <v>149.79780820311146</v>
      </c>
      <c r="L725" s="42">
        <f>Pressure!Q725</f>
        <v>0.6112262739853167</v>
      </c>
      <c r="M725" s="10">
        <f t="shared" si="92"/>
        <v>0.57742975322461088</v>
      </c>
      <c r="N725" s="10">
        <f t="shared" si="90"/>
        <v>2.5992852259916033</v>
      </c>
    </row>
    <row r="726" spans="3:14">
      <c r="C726" s="4">
        <f>Pressure!AB726*1000000</f>
        <v>4882251.3529664734</v>
      </c>
      <c r="D726" s="78">
        <f>Pressure!I726</f>
        <v>1.0782541057508477E-4</v>
      </c>
      <c r="E726" s="40">
        <f>Pressure!H726</f>
        <v>107.82541057508477</v>
      </c>
      <c r="F726" s="10">
        <f t="shared" si="86"/>
        <v>4.4999999999999991</v>
      </c>
      <c r="G726" s="4">
        <f t="shared" si="85"/>
        <v>206901.46840453919</v>
      </c>
      <c r="H726" s="42">
        <f t="shared" si="87"/>
        <v>7.8020758467158835</v>
      </c>
      <c r="I726" s="10">
        <f t="shared" si="88"/>
        <v>1.2654498856747258</v>
      </c>
      <c r="J726" s="4">
        <f t="shared" si="89"/>
        <v>666.1717408365904</v>
      </c>
      <c r="K726" s="4">
        <f t="shared" si="91"/>
        <v>149.76209271988455</v>
      </c>
      <c r="L726" s="42">
        <f>Pressure!Q726</f>
        <v>0.61209281376010349</v>
      </c>
      <c r="M726" s="10">
        <f t="shared" si="92"/>
        <v>0.5773331436929765</v>
      </c>
      <c r="N726" s="10">
        <f t="shared" si="90"/>
        <v>2.5992852259916033</v>
      </c>
    </row>
    <row r="727" spans="3:14">
      <c r="C727" s="4">
        <f>Pressure!AB727*1000000</f>
        <v>4881160.9361682609</v>
      </c>
      <c r="D727" s="78">
        <f>Pressure!I727</f>
        <v>1.0782541057508477E-4</v>
      </c>
      <c r="E727" s="40">
        <f>Pressure!H727</f>
        <v>107.82541057508477</v>
      </c>
      <c r="F727" s="10">
        <f t="shared" si="86"/>
        <v>4.4999999999999991</v>
      </c>
      <c r="G727" s="4">
        <f t="shared" si="85"/>
        <v>206855.25840419048</v>
      </c>
      <c r="H727" s="42">
        <f t="shared" si="87"/>
        <v>7.800715217412125</v>
      </c>
      <c r="I727" s="10">
        <f t="shared" si="88"/>
        <v>1.2654290895142777</v>
      </c>
      <c r="J727" s="4">
        <f t="shared" si="89"/>
        <v>666.01201072977415</v>
      </c>
      <c r="K727" s="4">
        <f t="shared" si="91"/>
        <v>149.72618378889757</v>
      </c>
      <c r="L727" s="42">
        <f>Pressure!Q727</f>
        <v>0.6129594149355152</v>
      </c>
      <c r="M727" s="10">
        <f t="shared" si="92"/>
        <v>0.57723600248589491</v>
      </c>
      <c r="N727" s="10">
        <f t="shared" si="90"/>
        <v>2.5992852259916033</v>
      </c>
    </row>
    <row r="728" spans="3:14">
      <c r="C728" s="4">
        <f>Pressure!AB728*1000000</f>
        <v>4880064.646163322</v>
      </c>
      <c r="D728" s="78">
        <f>Pressure!I728</f>
        <v>1.0782541057508477E-4</v>
      </c>
      <c r="E728" s="40">
        <f>Pressure!H728</f>
        <v>107.82541057508477</v>
      </c>
      <c r="F728" s="10">
        <f t="shared" si="86"/>
        <v>4.4999999999999991</v>
      </c>
      <c r="G728" s="4">
        <f t="shared" si="85"/>
        <v>206808.79950737819</v>
      </c>
      <c r="H728" s="42">
        <f t="shared" si="87"/>
        <v>7.7993472051416113</v>
      </c>
      <c r="I728" s="10">
        <f t="shared" si="88"/>
        <v>1.2654081719727412</v>
      </c>
      <c r="J728" s="4">
        <f t="shared" si="89"/>
        <v>665.85142028410496</v>
      </c>
      <c r="K728" s="4">
        <f t="shared" si="91"/>
        <v>149.69008144510249</v>
      </c>
      <c r="L728" s="42">
        <f>Pressure!Q728</f>
        <v>0.61382607786225907</v>
      </c>
      <c r="M728" s="10">
        <f t="shared" si="92"/>
        <v>0.57713832957280797</v>
      </c>
      <c r="N728" s="10">
        <f t="shared" si="90"/>
        <v>2.5992852259916033</v>
      </c>
    </row>
    <row r="729" spans="3:14">
      <c r="C729" s="4">
        <f>Pressure!AB729*1000000</f>
        <v>4878962.4840195384</v>
      </c>
      <c r="D729" s="78">
        <f>Pressure!I729</f>
        <v>1.0782541057508477E-4</v>
      </c>
      <c r="E729" s="40">
        <f>Pressure!H729</f>
        <v>107.82541057508477</v>
      </c>
      <c r="F729" s="10">
        <f t="shared" si="86"/>
        <v>4.4999999999999991</v>
      </c>
      <c r="G729" s="4">
        <f t="shared" si="85"/>
        <v>206762.09175935737</v>
      </c>
      <c r="H729" s="42">
        <f t="shared" si="87"/>
        <v>7.7979718103461177</v>
      </c>
      <c r="I729" s="10">
        <f t="shared" si="88"/>
        <v>1.2653871329131428</v>
      </c>
      <c r="J729" s="4">
        <f t="shared" si="89"/>
        <v>665.68996965601127</v>
      </c>
      <c r="K729" s="4">
        <f t="shared" si="91"/>
        <v>149.65378572366603</v>
      </c>
      <c r="L729" s="42">
        <f>Pressure!Q729</f>
        <v>0.61469280289128581</v>
      </c>
      <c r="M729" s="10">
        <f t="shared" si="92"/>
        <v>0.57704012492307521</v>
      </c>
      <c r="N729" s="10">
        <f t="shared" si="90"/>
        <v>2.5992852259916033</v>
      </c>
    </row>
    <row r="730" spans="3:14">
      <c r="C730" s="4">
        <f>Pressure!AB730*1000000</f>
        <v>4877854.450811117</v>
      </c>
      <c r="D730" s="78">
        <f>Pressure!I730</f>
        <v>1.0782541057508477E-4</v>
      </c>
      <c r="E730" s="40">
        <f>Pressure!H730</f>
        <v>107.82541057508477</v>
      </c>
      <c r="F730" s="10">
        <f t="shared" si="86"/>
        <v>4.4999999999999991</v>
      </c>
      <c r="G730" s="4">
        <f t="shared" si="85"/>
        <v>206715.13520565102</v>
      </c>
      <c r="H730" s="42">
        <f t="shared" si="87"/>
        <v>7.7965890334703589</v>
      </c>
      <c r="I730" s="10">
        <f t="shared" si="88"/>
        <v>1.2653659721976473</v>
      </c>
      <c r="J730" s="4">
        <f t="shared" si="89"/>
        <v>665.52765900284896</v>
      </c>
      <c r="K730" s="4">
        <f t="shared" si="91"/>
        <v>149.61729665996336</v>
      </c>
      <c r="L730" s="42">
        <f>Pressure!Q730</f>
        <v>0.6155595903737906</v>
      </c>
      <c r="M730" s="10">
        <f t="shared" si="92"/>
        <v>0.5769413885056075</v>
      </c>
      <c r="N730" s="10">
        <f t="shared" si="90"/>
        <v>2.5992852259916033</v>
      </c>
    </row>
    <row r="731" spans="3:14">
      <c r="C731" s="4">
        <f>Pressure!AB731*1000000</f>
        <v>4876740.5476185698</v>
      </c>
      <c r="D731" s="78">
        <f>Pressure!I731</f>
        <v>1.0782541057508477E-4</v>
      </c>
      <c r="E731" s="40">
        <f>Pressure!H731</f>
        <v>107.82541057508477</v>
      </c>
      <c r="F731" s="10">
        <f t="shared" si="86"/>
        <v>4.4999999999999991</v>
      </c>
      <c r="G731" s="4">
        <f t="shared" si="85"/>
        <v>206667.92989204946</v>
      </c>
      <c r="H731" s="42">
        <f t="shared" si="87"/>
        <v>7.7951988749619243</v>
      </c>
      <c r="I731" s="10">
        <f t="shared" si="88"/>
        <v>1.2653446896875553</v>
      </c>
      <c r="J731" s="4">
        <f t="shared" si="89"/>
        <v>665.3644884828974</v>
      </c>
      <c r="K731" s="4">
        <f t="shared" si="91"/>
        <v>149.58061428957723</v>
      </c>
      <c r="L731" s="42">
        <f>Pressure!Q731</f>
        <v>0.61642644066121521</v>
      </c>
      <c r="M731" s="10">
        <f t="shared" si="92"/>
        <v>0.5768421202895907</v>
      </c>
      <c r="N731" s="10">
        <f t="shared" si="90"/>
        <v>2.5992852259916033</v>
      </c>
    </row>
    <row r="732" spans="3:14">
      <c r="C732" s="4">
        <f>Pressure!AB732*1000000</f>
        <v>4875620.7755289292</v>
      </c>
      <c r="D732" s="78">
        <f>Pressure!I732</f>
        <v>1.0782541057508477E-4</v>
      </c>
      <c r="E732" s="40">
        <f>Pressure!H732</f>
        <v>107.82541057508477</v>
      </c>
      <c r="F732" s="10">
        <f t="shared" si="86"/>
        <v>4.4999999999999991</v>
      </c>
      <c r="G732" s="4">
        <f t="shared" ref="G732:G795" si="93">IF(C732/(1+(k-1)/2*N732^2)^(k/(k-1))&lt;patm*1000000,patm*1000000,C732/(1+(k-1)/2*N732^2)^(k/(k-1)))</f>
        <v>206620.47586461919</v>
      </c>
      <c r="H732" s="42">
        <f t="shared" si="87"/>
        <v>7.7938013352715787</v>
      </c>
      <c r="I732" s="10">
        <f t="shared" si="88"/>
        <v>1.2653232852433036</v>
      </c>
      <c r="J732" s="4">
        <f t="shared" si="89"/>
        <v>665.20045825539057</v>
      </c>
      <c r="K732" s="4">
        <f t="shared" si="91"/>
        <v>149.54373864830507</v>
      </c>
      <c r="L732" s="42">
        <f>Pressure!Q732</f>
        <v>0.61729335410524888</v>
      </c>
      <c r="M732" s="10">
        <f t="shared" si="92"/>
        <v>0.57674232024368155</v>
      </c>
      <c r="N732" s="10">
        <f t="shared" si="90"/>
        <v>2.5992852259916033</v>
      </c>
    </row>
    <row r="733" spans="3:14">
      <c r="C733" s="4">
        <f>Pressure!AB733*1000000</f>
        <v>4874495.1356356293</v>
      </c>
      <c r="D733" s="78">
        <f>Pressure!I733</f>
        <v>1.0782541057508477E-4</v>
      </c>
      <c r="E733" s="40">
        <f>Pressure!H733</f>
        <v>107.82541057508477</v>
      </c>
      <c r="F733" s="10">
        <f t="shared" ref="F733:F796" si="94">aexit/E733</f>
        <v>4.4999999999999991</v>
      </c>
      <c r="G733" s="4">
        <f t="shared" si="93"/>
        <v>206572.77316969814</v>
      </c>
      <c r="H733" s="42">
        <f t="shared" ref="H733:H796" si="95">1/(((k+1)/2)^(1/(k-1))*(patm*1000000/C733)^(1/k)*SQRT((k+1)/(k-1)*(1-(patm*1000000/C733)^((k-1)/k))))</f>
        <v>7.7923964148530986</v>
      </c>
      <c r="I733" s="10">
        <f t="shared" ref="I733:I796" si="96">etanoz*SQRT(2*k^2/(k-1)*(2/(k+1))^((k+1)/(k-1))*(1-(G733/C733)^((k-1)/k)))+(G733-patm*1000000)/C733*(aexit/E733)</f>
        <v>1.2653017587244628</v>
      </c>
      <c r="J733" s="4">
        <f t="shared" ref="J733:J796" si="97">I733*D733*C733</f>
        <v>665.03556848050084</v>
      </c>
      <c r="K733" s="4">
        <f t="shared" si="91"/>
        <v>149.50666977215522</v>
      </c>
      <c r="L733" s="42">
        <f>Pressure!Q733</f>
        <v>0.61816033105783019</v>
      </c>
      <c r="M733" s="10">
        <f t="shared" si="92"/>
        <v>0.57664198833667712</v>
      </c>
      <c r="N733" s="10">
        <f t="shared" si="90"/>
        <v>2.5992852259916033</v>
      </c>
    </row>
    <row r="734" spans="3:14">
      <c r="C734" s="4">
        <f>Pressure!AB734*1000000</f>
        <v>4873363.6290383656</v>
      </c>
      <c r="D734" s="78">
        <f>Pressure!I734</f>
        <v>1.0782541057508477E-4</v>
      </c>
      <c r="E734" s="40">
        <f>Pressure!H734</f>
        <v>107.82541057508477</v>
      </c>
      <c r="F734" s="10">
        <f t="shared" si="94"/>
        <v>4.4999999999999991</v>
      </c>
      <c r="G734" s="4">
        <f t="shared" si="93"/>
        <v>206524.8218538895</v>
      </c>
      <c r="H734" s="42">
        <f t="shared" si="95"/>
        <v>7.7909841141630745</v>
      </c>
      <c r="I734" s="10">
        <f t="shared" si="96"/>
        <v>1.2652801099897306</v>
      </c>
      <c r="J734" s="4">
        <f t="shared" si="97"/>
        <v>664.86981931931746</v>
      </c>
      <c r="K734" s="4">
        <f t="shared" si="91"/>
        <v>149.46940769734218</v>
      </c>
      <c r="L734" s="42">
        <f>Pressure!Q734</f>
        <v>0.61902737187114831</v>
      </c>
      <c r="M734" s="10">
        <f t="shared" si="92"/>
        <v>0.57654112453705253</v>
      </c>
      <c r="N734" s="10">
        <f t="shared" ref="N734:N797" si="98">N733-1/834*(me-mef)</f>
        <v>2.5992852259916033</v>
      </c>
    </row>
    <row r="735" spans="3:14">
      <c r="C735" s="4">
        <f>Pressure!AB735*1000000</f>
        <v>4872226.2568433173</v>
      </c>
      <c r="D735" s="78">
        <f>Pressure!I735</f>
        <v>1.0782541057508477E-4</v>
      </c>
      <c r="E735" s="40">
        <f>Pressure!H735</f>
        <v>107.82541057508477</v>
      </c>
      <c r="F735" s="10">
        <f t="shared" si="94"/>
        <v>4.4999999999999991</v>
      </c>
      <c r="G735" s="4">
        <f t="shared" si="93"/>
        <v>206476.62196407127</v>
      </c>
      <c r="H735" s="42">
        <f t="shared" si="95"/>
        <v>7.7895644336612389</v>
      </c>
      <c r="I735" s="10">
        <f t="shared" si="96"/>
        <v>1.2652583388969347</v>
      </c>
      <c r="J735" s="4">
        <f t="shared" si="97"/>
        <v>664.70321093387929</v>
      </c>
      <c r="K735" s="4">
        <f t="shared" si="91"/>
        <v>149.4319524602939</v>
      </c>
      <c r="L735" s="42">
        <f>Pressure!Q735</f>
        <v>0.61989447689764465</v>
      </c>
      <c r="M735" s="10">
        <f t="shared" si="92"/>
        <v>0.57643972881325845</v>
      </c>
      <c r="N735" s="10">
        <f t="shared" si="98"/>
        <v>2.5992852259916033</v>
      </c>
    </row>
    <row r="736" spans="3:14">
      <c r="C736" s="4">
        <f>Pressure!AB736*1000000</f>
        <v>4871083.0201629903</v>
      </c>
      <c r="D736" s="78">
        <f>Pressure!I736</f>
        <v>1.0782541057508477E-4</v>
      </c>
      <c r="E736" s="40">
        <f>Pressure!H736</f>
        <v>107.82541057508477</v>
      </c>
      <c r="F736" s="10">
        <f t="shared" si="94"/>
        <v>4.4999999999999991</v>
      </c>
      <c r="G736" s="4">
        <f t="shared" si="93"/>
        <v>206428.17354738951</v>
      </c>
      <c r="H736" s="42">
        <f t="shared" si="95"/>
        <v>7.7881373738102031</v>
      </c>
      <c r="I736" s="10">
        <f t="shared" si="96"/>
        <v>1.2652364453030274</v>
      </c>
      <c r="J736" s="4">
        <f t="shared" si="97"/>
        <v>664.53574348715256</v>
      </c>
      <c r="K736" s="4">
        <f t="shared" si="91"/>
        <v>149.39430409764682</v>
      </c>
      <c r="L736" s="42">
        <f>Pressure!Q736</f>
        <v>0.6207616464900142</v>
      </c>
      <c r="M736" s="10">
        <f t="shared" si="92"/>
        <v>0.57633780113350208</v>
      </c>
      <c r="N736" s="10">
        <f t="shared" si="98"/>
        <v>2.5992852259916033</v>
      </c>
    </row>
    <row r="737" spans="3:14">
      <c r="C737" s="4">
        <f>Pressure!AB737*1000000</f>
        <v>4869933.9201166257</v>
      </c>
      <c r="D737" s="78">
        <f>Pressure!I737</f>
        <v>1.0782541057508477E-4</v>
      </c>
      <c r="E737" s="40">
        <f>Pressure!H737</f>
        <v>107.82541057508477</v>
      </c>
      <c r="F737" s="10">
        <f t="shared" si="94"/>
        <v>4.4999999999999991</v>
      </c>
      <c r="G737" s="4">
        <f t="shared" si="93"/>
        <v>206379.47665127576</v>
      </c>
      <c r="H737" s="42">
        <f t="shared" si="95"/>
        <v>7.7867029350760086</v>
      </c>
      <c r="I737" s="10">
        <f t="shared" si="96"/>
        <v>1.2652144290640903</v>
      </c>
      <c r="J737" s="4">
        <f t="shared" si="97"/>
        <v>664.36741714308926</v>
      </c>
      <c r="K737" s="4">
        <f t="shared" si="91"/>
        <v>149.35646264625899</v>
      </c>
      <c r="L737" s="42">
        <f>Pressure!Q737</f>
        <v>0.62162888100120695</v>
      </c>
      <c r="M737" s="10">
        <f t="shared" si="92"/>
        <v>0.57623534146583377</v>
      </c>
      <c r="N737" s="10">
        <f t="shared" si="98"/>
        <v>2.5992852259916033</v>
      </c>
    </row>
    <row r="738" spans="3:14">
      <c r="C738" s="4">
        <f>Pressure!AB738*1000000</f>
        <v>4868778.9578293804</v>
      </c>
      <c r="D738" s="78">
        <f>Pressure!I738</f>
        <v>1.0782541057508477E-4</v>
      </c>
      <c r="E738" s="40">
        <f>Pressure!H738</f>
        <v>107.82541057508477</v>
      </c>
      <c r="F738" s="10">
        <f t="shared" si="94"/>
        <v>4.4999999999999991</v>
      </c>
      <c r="G738" s="4">
        <f t="shared" si="93"/>
        <v>206330.53132341226</v>
      </c>
      <c r="H738" s="42">
        <f t="shared" si="95"/>
        <v>7.7852611179270887</v>
      </c>
      <c r="I738" s="10">
        <f t="shared" si="96"/>
        <v>1.2651922900353179</v>
      </c>
      <c r="J738" s="4">
        <f t="shared" si="97"/>
        <v>664.19823206650892</v>
      </c>
      <c r="K738" s="4">
        <f t="shared" si="91"/>
        <v>149.31842814318352</v>
      </c>
      <c r="L738" s="42">
        <f>Pressure!Q738</f>
        <v>0.6224961807844297</v>
      </c>
      <c r="M738" s="10">
        <f t="shared" si="92"/>
        <v>0.57613234977833994</v>
      </c>
      <c r="N738" s="10">
        <f t="shared" si="98"/>
        <v>2.5992852259916033</v>
      </c>
    </row>
    <row r="739" spans="3:14">
      <c r="C739" s="4">
        <f>Pressure!AB739*1000000</f>
        <v>4867618.1344332648</v>
      </c>
      <c r="D739" s="78">
        <f>Pressure!I739</f>
        <v>1.0782541057508477E-4</v>
      </c>
      <c r="E739" s="40">
        <f>Pressure!H739</f>
        <v>107.82541057508477</v>
      </c>
      <c r="F739" s="10">
        <f t="shared" si="94"/>
        <v>4.4999999999999991</v>
      </c>
      <c r="G739" s="4">
        <f t="shared" si="93"/>
        <v>206281.33761177168</v>
      </c>
      <c r="H739" s="42">
        <f t="shared" si="95"/>
        <v>7.7838119228354392</v>
      </c>
      <c r="I739" s="10">
        <f t="shared" si="96"/>
        <v>1.2651700280710312</v>
      </c>
      <c r="J739" s="4">
        <f t="shared" si="97"/>
        <v>664.02818842323393</v>
      </c>
      <c r="K739" s="4">
        <f t="shared" si="91"/>
        <v>149.28020062569891</v>
      </c>
      <c r="L739" s="42">
        <f>Pressure!Q739</f>
        <v>0.62336354619314716</v>
      </c>
      <c r="M739" s="10">
        <f t="shared" si="92"/>
        <v>0.57602882603870575</v>
      </c>
      <c r="N739" s="10">
        <f t="shared" si="98"/>
        <v>2.5992852259916033</v>
      </c>
    </row>
    <row r="740" spans="3:14">
      <c r="C740" s="4">
        <f>Pressure!AB740*1000000</f>
        <v>4866451.4510664893</v>
      </c>
      <c r="D740" s="78">
        <f>Pressure!I740</f>
        <v>1.0782541057508477E-4</v>
      </c>
      <c r="E740" s="40">
        <f>Pressure!H740</f>
        <v>107.82541057508477</v>
      </c>
      <c r="F740" s="10">
        <f t="shared" si="94"/>
        <v>4.4999999999999991</v>
      </c>
      <c r="G740" s="4">
        <f t="shared" si="93"/>
        <v>206231.89556458945</v>
      </c>
      <c r="H740" s="42">
        <f t="shared" si="95"/>
        <v>7.7823553502757976</v>
      </c>
      <c r="I740" s="10">
        <f t="shared" si="96"/>
        <v>1.2651476430246644</v>
      </c>
      <c r="J740" s="4">
        <f t="shared" si="97"/>
        <v>663.85728637999603</v>
      </c>
      <c r="K740" s="4">
        <f t="shared" si="91"/>
        <v>149.24178013128818</v>
      </c>
      <c r="L740" s="42">
        <f>Pressure!Q740</f>
        <v>0.6242309775810837</v>
      </c>
      <c r="M740" s="10">
        <f t="shared" si="92"/>
        <v>0.57592477021467248</v>
      </c>
      <c r="N740" s="10">
        <f t="shared" si="98"/>
        <v>2.5992852259916033</v>
      </c>
    </row>
    <row r="741" spans="3:14">
      <c r="C741" s="4">
        <f>Pressure!AB741*1000000</f>
        <v>4865278.9088738207</v>
      </c>
      <c r="D741" s="78">
        <f>Pressure!I741</f>
        <v>1.0782541057508477E-4</v>
      </c>
      <c r="E741" s="40">
        <f>Pressure!H741</f>
        <v>107.82541057508477</v>
      </c>
      <c r="F741" s="10">
        <f t="shared" si="94"/>
        <v>4.4999999999999991</v>
      </c>
      <c r="G741" s="4">
        <f t="shared" si="93"/>
        <v>206182.20523037875</v>
      </c>
      <c r="H741" s="42">
        <f t="shared" si="95"/>
        <v>7.7808914007260839</v>
      </c>
      <c r="I741" s="10">
        <f t="shared" si="96"/>
        <v>1.2651251347487686</v>
      </c>
      <c r="J741" s="4">
        <f t="shared" si="97"/>
        <v>663.68552610448626</v>
      </c>
      <c r="K741" s="4">
        <f t="shared" si="91"/>
        <v>149.20316669764989</v>
      </c>
      <c r="L741" s="42">
        <f>Pressure!Q741</f>
        <v>0.62509847530222473</v>
      </c>
      <c r="M741" s="10">
        <f t="shared" si="92"/>
        <v>0.57582018227372145</v>
      </c>
      <c r="N741" s="10">
        <f t="shared" si="98"/>
        <v>2.5992852259916033</v>
      </c>
    </row>
    <row r="742" spans="3:14">
      <c r="C742" s="4">
        <f>Pressure!AB742*1000000</f>
        <v>4864100.5090062423</v>
      </c>
      <c r="D742" s="78">
        <f>Pressure!I742</f>
        <v>1.0782541057508477E-4</v>
      </c>
      <c r="E742" s="40">
        <f>Pressure!H742</f>
        <v>107.82541057508477</v>
      </c>
      <c r="F742" s="10">
        <f t="shared" si="94"/>
        <v>4.4999999999999991</v>
      </c>
      <c r="G742" s="4">
        <f t="shared" si="93"/>
        <v>206132.26665791636</v>
      </c>
      <c r="H742" s="42">
        <f t="shared" si="95"/>
        <v>7.7794200746669704</v>
      </c>
      <c r="I742" s="10">
        <f t="shared" si="96"/>
        <v>1.2651025030950032</v>
      </c>
      <c r="J742" s="4">
        <f t="shared" si="97"/>
        <v>663.5129077653072</v>
      </c>
      <c r="K742" s="4">
        <f t="shared" si="91"/>
        <v>149.16436036268766</v>
      </c>
      <c r="L742" s="42">
        <f>Pressure!Q742</f>
        <v>0.62596603971081832</v>
      </c>
      <c r="M742" s="10">
        <f t="shared" si="92"/>
        <v>0.5757150621832936</v>
      </c>
      <c r="N742" s="10">
        <f t="shared" si="98"/>
        <v>2.5992852259916033</v>
      </c>
    </row>
    <row r="743" spans="3:14">
      <c r="C743" s="4">
        <f>Pressure!AB743*1000000</f>
        <v>4862916.2526214262</v>
      </c>
      <c r="D743" s="78">
        <f>Pressure!I743</f>
        <v>1.0782541057508477E-4</v>
      </c>
      <c r="E743" s="40">
        <f>Pressure!H743</f>
        <v>107.82541057508477</v>
      </c>
      <c r="F743" s="10">
        <f t="shared" si="94"/>
        <v>4.4999999999999991</v>
      </c>
      <c r="G743" s="4">
        <f t="shared" si="93"/>
        <v>206082.07989626244</v>
      </c>
      <c r="H743" s="42">
        <f t="shared" si="95"/>
        <v>7.777941372582486</v>
      </c>
      <c r="I743" s="10">
        <f t="shared" si="96"/>
        <v>1.265079747914142</v>
      </c>
      <c r="J743" s="4">
        <f t="shared" si="97"/>
        <v>663.33943153204075</v>
      </c>
      <c r="K743" s="4">
        <f t="shared" si="91"/>
        <v>149.12536116452515</v>
      </c>
      <c r="L743" s="42">
        <f>Pressure!Q743</f>
        <v>0.62683367116137656</v>
      </c>
      <c r="M743" s="10">
        <f t="shared" si="92"/>
        <v>0.57560940991057419</v>
      </c>
      <c r="N743" s="10">
        <f t="shared" si="98"/>
        <v>2.5992852259916033</v>
      </c>
    </row>
    <row r="744" spans="3:14">
      <c r="C744" s="4">
        <f>Pressure!AB744*1000000</f>
        <v>4861726.1408834103</v>
      </c>
      <c r="D744" s="78">
        <f>Pressure!I744</f>
        <v>1.0782541057508477E-4</v>
      </c>
      <c r="E744" s="40">
        <f>Pressure!H744</f>
        <v>107.82541057508477</v>
      </c>
      <c r="F744" s="10">
        <f t="shared" si="94"/>
        <v>4.4999999999999991</v>
      </c>
      <c r="G744" s="4">
        <f t="shared" si="93"/>
        <v>206031.64499474692</v>
      </c>
      <c r="H744" s="42">
        <f t="shared" si="95"/>
        <v>7.7764552949595922</v>
      </c>
      <c r="I744" s="10">
        <f t="shared" si="96"/>
        <v>1.2650568690560657</v>
      </c>
      <c r="J744" s="4">
        <f t="shared" si="97"/>
        <v>663.16509757520157</v>
      </c>
      <c r="K744" s="4">
        <f t="shared" si="91"/>
        <v>149.08616914149579</v>
      </c>
      <c r="L744" s="42">
        <f>Pressure!Q744</f>
        <v>0.6277013700086771</v>
      </c>
      <c r="M744" s="10">
        <f t="shared" si="92"/>
        <v>0.57550322542264687</v>
      </c>
      <c r="N744" s="10">
        <f t="shared" si="98"/>
        <v>2.5992852259916033</v>
      </c>
    </row>
    <row r="745" spans="3:14">
      <c r="C745" s="4">
        <f>Pressure!AB745*1000000</f>
        <v>4860530.1749626417</v>
      </c>
      <c r="D745" s="78">
        <f>Pressure!I745</f>
        <v>1.0782541057508477E-4</v>
      </c>
      <c r="E745" s="40">
        <f>Pressure!H745</f>
        <v>107.82541057508477</v>
      </c>
      <c r="F745" s="10">
        <f t="shared" si="94"/>
        <v>4.4999999999999991</v>
      </c>
      <c r="G745" s="4">
        <f t="shared" si="93"/>
        <v>205980.9620029713</v>
      </c>
      <c r="H745" s="42">
        <f t="shared" si="95"/>
        <v>7.7749618422882394</v>
      </c>
      <c r="I745" s="10">
        <f t="shared" si="96"/>
        <v>1.2650338663697587</v>
      </c>
      <c r="J745" s="4">
        <f t="shared" si="97"/>
        <v>662.98990606624272</v>
      </c>
      <c r="K745" s="4">
        <f t="shared" si="91"/>
        <v>149.04678433214394</v>
      </c>
      <c r="L745" s="42">
        <f>Pressure!Q745</f>
        <v>0.6285691366077647</v>
      </c>
      <c r="M745" s="10">
        <f t="shared" si="92"/>
        <v>0.57539650868647318</v>
      </c>
      <c r="N745" s="10">
        <f t="shared" si="98"/>
        <v>2.5992852259916033</v>
      </c>
    </row>
    <row r="746" spans="3:14">
      <c r="C746" s="4">
        <f>Pressure!AB746*1000000</f>
        <v>4859328.3560359841</v>
      </c>
      <c r="D746" s="78">
        <f>Pressure!I746</f>
        <v>1.0782541057508477E-4</v>
      </c>
      <c r="E746" s="40">
        <f>Pressure!H746</f>
        <v>107.82541057508477</v>
      </c>
      <c r="F746" s="10">
        <f t="shared" si="94"/>
        <v>4.4999999999999991</v>
      </c>
      <c r="G746" s="4">
        <f t="shared" si="93"/>
        <v>205930.03097080911</v>
      </c>
      <c r="H746" s="42">
        <f t="shared" si="95"/>
        <v>7.7734610150613843</v>
      </c>
      <c r="I746" s="10">
        <f t="shared" si="96"/>
        <v>1.2650107397033081</v>
      </c>
      <c r="J746" s="4">
        <f t="shared" si="97"/>
        <v>662.81385717755791</v>
      </c>
      <c r="K746" s="4">
        <f t="shared" si="91"/>
        <v>149.00720677522546</v>
      </c>
      <c r="L746" s="42">
        <f>Pressure!Q746</f>
        <v>0.62943697131395271</v>
      </c>
      <c r="M746" s="10">
        <f t="shared" si="92"/>
        <v>0.57528925966882005</v>
      </c>
      <c r="N746" s="10">
        <f t="shared" si="98"/>
        <v>2.5992852259916033</v>
      </c>
    </row>
    <row r="747" spans="3:14">
      <c r="C747" s="4">
        <f>Pressure!AB747*1000000</f>
        <v>4858120.685286914</v>
      </c>
      <c r="D747" s="78">
        <f>Pressure!I747</f>
        <v>1.0782541057508477E-4</v>
      </c>
      <c r="E747" s="40">
        <f>Pressure!H747</f>
        <v>107.82541057508477</v>
      </c>
      <c r="F747" s="10">
        <f t="shared" si="94"/>
        <v>4.4999999999999991</v>
      </c>
      <c r="G747" s="4">
        <f t="shared" si="93"/>
        <v>205878.85194841406</v>
      </c>
      <c r="H747" s="42">
        <f t="shared" si="95"/>
        <v>7.7719528137752159</v>
      </c>
      <c r="I747" s="10">
        <f t="shared" si="96"/>
        <v>1.2649874889039048</v>
      </c>
      <c r="J747" s="4">
        <f t="shared" si="97"/>
        <v>662.63695108250886</v>
      </c>
      <c r="K747" s="4">
        <f t="shared" si="91"/>
        <v>148.96743650971379</v>
      </c>
      <c r="L747" s="42">
        <f>Pressure!Q747</f>
        <v>0.63030487448282468</v>
      </c>
      <c r="M747" s="10">
        <f t="shared" si="92"/>
        <v>0.57518147833641642</v>
      </c>
      <c r="N747" s="10">
        <f t="shared" si="98"/>
        <v>2.5992852259916033</v>
      </c>
    </row>
    <row r="748" spans="3:14">
      <c r="C748" s="4">
        <f>Pressure!AB748*1000000</f>
        <v>4856907.163905249</v>
      </c>
      <c r="D748" s="78">
        <f>Pressure!I748</f>
        <v>1.0782541057508477E-4</v>
      </c>
      <c r="E748" s="40">
        <f>Pressure!H748</f>
        <v>107.82541057508477</v>
      </c>
      <c r="F748" s="10">
        <f t="shared" si="94"/>
        <v>4.4999999999999991</v>
      </c>
      <c r="G748" s="4">
        <f t="shared" si="93"/>
        <v>205827.42498620856</v>
      </c>
      <c r="H748" s="42">
        <f t="shared" si="95"/>
        <v>7.7704372389288263</v>
      </c>
      <c r="I748" s="10">
        <f t="shared" si="96"/>
        <v>1.2649641138178347</v>
      </c>
      <c r="J748" s="4">
        <f t="shared" si="97"/>
        <v>662.45918795538671</v>
      </c>
      <c r="K748" s="4">
        <f t="shared" si="91"/>
        <v>148.92747357479132</v>
      </c>
      <c r="L748" s="42">
        <f>Pressure!Q748</f>
        <v>0.63117284647023553</v>
      </c>
      <c r="M748" s="10">
        <f t="shared" si="92"/>
        <v>0.57507316465557834</v>
      </c>
      <c r="N748" s="10">
        <f t="shared" si="98"/>
        <v>2.5992852259916033</v>
      </c>
    </row>
    <row r="749" spans="3:14">
      <c r="C749" s="4">
        <f>Pressure!AB749*1000000</f>
        <v>4855687.7930872338</v>
      </c>
      <c r="D749" s="78">
        <f>Pressure!I749</f>
        <v>1.0782541057508477E-4</v>
      </c>
      <c r="E749" s="40">
        <f>Pressure!H749</f>
        <v>107.82541057508477</v>
      </c>
      <c r="F749" s="10">
        <f t="shared" si="94"/>
        <v>4.4999999999999991</v>
      </c>
      <c r="G749" s="4">
        <f t="shared" si="93"/>
        <v>205775.75013488741</v>
      </c>
      <c r="H749" s="42">
        <f t="shared" si="95"/>
        <v>7.7689142910243039</v>
      </c>
      <c r="I749" s="10">
        <f t="shared" si="96"/>
        <v>1.2649406142904789</v>
      </c>
      <c r="J749" s="4">
        <f t="shared" si="97"/>
        <v>662.28056797142324</v>
      </c>
      <c r="K749" s="4">
        <f t="shared" si="91"/>
        <v>148.8873180098519</v>
      </c>
      <c r="L749" s="42">
        <f>Pressure!Q749</f>
        <v>0.63204088763231359</v>
      </c>
      <c r="M749" s="10">
        <f t="shared" si="92"/>
        <v>0.57496431859285635</v>
      </c>
      <c r="N749" s="10">
        <f t="shared" si="98"/>
        <v>2.5992852259916033</v>
      </c>
    </row>
    <row r="750" spans="3:14">
      <c r="C750" s="4">
        <f>Pressure!AB750*1000000</f>
        <v>4854462.5740358122</v>
      </c>
      <c r="D750" s="78">
        <f>Pressure!I750</f>
        <v>1.0782541057508477E-4</v>
      </c>
      <c r="E750" s="40">
        <f>Pressure!H750</f>
        <v>107.82541057508477</v>
      </c>
      <c r="F750" s="10">
        <f t="shared" si="94"/>
        <v>4.4999999999999991</v>
      </c>
      <c r="G750" s="4">
        <f t="shared" si="93"/>
        <v>205723.82744542934</v>
      </c>
      <c r="H750" s="42">
        <f t="shared" si="95"/>
        <v>7.7673839705670886</v>
      </c>
      <c r="I750" s="10">
        <f t="shared" si="96"/>
        <v>1.2649169901663169</v>
      </c>
      <c r="J750" s="4">
        <f t="shared" si="97"/>
        <v>662.1010913068327</v>
      </c>
      <c r="K750" s="4">
        <f t="shared" si="91"/>
        <v>148.84696985451029</v>
      </c>
      <c r="L750" s="42">
        <f>Pressure!Q750</f>
        <v>0.63290899832546177</v>
      </c>
      <c r="M750" s="10">
        <f t="shared" si="92"/>
        <v>0.57485494011439375</v>
      </c>
      <c r="N750" s="10">
        <f t="shared" si="98"/>
        <v>2.5992852259916033</v>
      </c>
    </row>
    <row r="751" spans="3:14">
      <c r="C751" s="4">
        <f>Pressure!AB751*1000000</f>
        <v>4853231.5079601333</v>
      </c>
      <c r="D751" s="78">
        <f>Pressure!I751</f>
        <v>1.0782541057508477E-4</v>
      </c>
      <c r="E751" s="40">
        <f>Pressure!H751</f>
        <v>107.82541057508477</v>
      </c>
      <c r="F751" s="10">
        <f t="shared" si="94"/>
        <v>4.4999999999999991</v>
      </c>
      <c r="G751" s="4">
        <f t="shared" si="93"/>
        <v>205671.65696907599</v>
      </c>
      <c r="H751" s="42">
        <f t="shared" si="95"/>
        <v>7.7658462780653315</v>
      </c>
      <c r="I751" s="10">
        <f t="shared" si="96"/>
        <v>1.2648932412889127</v>
      </c>
      <c r="J751" s="4">
        <f t="shared" si="97"/>
        <v>661.92075813873748</v>
      </c>
      <c r="K751" s="4">
        <f t="shared" si="91"/>
        <v>148.80642914858538</v>
      </c>
      <c r="L751" s="42">
        <f>Pressure!Q751</f>
        <v>0.6337771789063591</v>
      </c>
      <c r="M751" s="10">
        <f t="shared" si="92"/>
        <v>0.57474502918620385</v>
      </c>
      <c r="N751" s="10">
        <f t="shared" si="98"/>
        <v>2.5992852259916033</v>
      </c>
    </row>
    <row r="752" spans="3:14">
      <c r="C752" s="4">
        <f>Pressure!AB752*1000000</f>
        <v>4851994.5960759604</v>
      </c>
      <c r="D752" s="78">
        <f>Pressure!I752</f>
        <v>1.0782541057508477E-4</v>
      </c>
      <c r="E752" s="40">
        <f>Pressure!H752</f>
        <v>107.82541057508477</v>
      </c>
      <c r="F752" s="10">
        <f t="shared" si="94"/>
        <v>4.4999999999999991</v>
      </c>
      <c r="G752" s="4">
        <f t="shared" si="93"/>
        <v>205619.23875734938</v>
      </c>
      <c r="H752" s="42">
        <f t="shared" si="95"/>
        <v>7.764301214030418</v>
      </c>
      <c r="I752" s="10">
        <f t="shared" si="96"/>
        <v>1.2648693675009219</v>
      </c>
      <c r="J752" s="4">
        <f t="shared" si="97"/>
        <v>661.73956864522927</v>
      </c>
      <c r="K752" s="4">
        <f t="shared" si="91"/>
        <v>148.76569593211394</v>
      </c>
      <c r="L752" s="42">
        <f>Pressure!Q752</f>
        <v>0.63464542973196247</v>
      </c>
      <c r="M752" s="10">
        <f t="shared" si="92"/>
        <v>0.57463458577430837</v>
      </c>
      <c r="N752" s="10">
        <f t="shared" si="98"/>
        <v>2.5992852259916033</v>
      </c>
    </row>
    <row r="753" spans="3:14">
      <c r="C753" s="4">
        <f>Pressure!AB753*1000000</f>
        <v>4850751.8396055745</v>
      </c>
      <c r="D753" s="78">
        <f>Pressure!I753</f>
        <v>1.0782541057508477E-4</v>
      </c>
      <c r="E753" s="40">
        <f>Pressure!H753</f>
        <v>107.82541057508477</v>
      </c>
      <c r="F753" s="10">
        <f t="shared" si="94"/>
        <v>4.4999999999999991</v>
      </c>
      <c r="G753" s="4">
        <f t="shared" si="93"/>
        <v>205566.57286204764</v>
      </c>
      <c r="H753" s="42">
        <f t="shared" si="95"/>
        <v>7.7627487789768379</v>
      </c>
      <c r="I753" s="10">
        <f t="shared" si="96"/>
        <v>1.2648453686440864</v>
      </c>
      <c r="J753" s="4">
        <f t="shared" si="97"/>
        <v>661.55752300535414</v>
      </c>
      <c r="K753" s="4">
        <f t="shared" si="91"/>
        <v>148.72477024534737</v>
      </c>
      <c r="L753" s="42">
        <f>Pressure!Q753</f>
        <v>0.63551375115950792</v>
      </c>
      <c r="M753" s="10">
        <f t="shared" si="92"/>
        <v>0.57452360984438744</v>
      </c>
      <c r="N753" s="10">
        <f t="shared" si="98"/>
        <v>2.5992852259916033</v>
      </c>
    </row>
    <row r="754" spans="3:14">
      <c r="C754" s="4">
        <f>Pressure!AB754*1000000</f>
        <v>4849503.2397777392</v>
      </c>
      <c r="D754" s="78">
        <f>Pressure!I754</f>
        <v>1.0782541057508477E-4</v>
      </c>
      <c r="E754" s="40">
        <f>Pressure!H754</f>
        <v>107.82541057508477</v>
      </c>
      <c r="F754" s="10">
        <f t="shared" si="94"/>
        <v>4.4999999999999991</v>
      </c>
      <c r="G754" s="4">
        <f t="shared" si="93"/>
        <v>205513.65933524369</v>
      </c>
      <c r="H754" s="42">
        <f t="shared" si="95"/>
        <v>7.7611889734221426</v>
      </c>
      <c r="I754" s="10">
        <f t="shared" si="96"/>
        <v>1.2648212445592311</v>
      </c>
      <c r="J754" s="4">
        <f t="shared" si="97"/>
        <v>661.37462139910815</v>
      </c>
      <c r="K754" s="4">
        <f t="shared" si="91"/>
        <v>148.68365212875054</v>
      </c>
      <c r="L754" s="42">
        <f>Pressure!Q754</f>
        <v>0.63638214354651224</v>
      </c>
      <c r="M754" s="10">
        <f t="shared" si="92"/>
        <v>0.57441210136206278</v>
      </c>
      <c r="N754" s="10">
        <f t="shared" si="98"/>
        <v>2.5992852259916033</v>
      </c>
    </row>
    <row r="755" spans="3:14">
      <c r="C755" s="4">
        <f>Pressure!AB755*1000000</f>
        <v>4848248.7978277048</v>
      </c>
      <c r="D755" s="78">
        <f>Pressure!I755</f>
        <v>1.0782541057508477E-4</v>
      </c>
      <c r="E755" s="40">
        <f>Pressure!H755</f>
        <v>107.82541057508477</v>
      </c>
      <c r="F755" s="10">
        <f t="shared" si="94"/>
        <v>4.4999999999999991</v>
      </c>
      <c r="G755" s="4">
        <f t="shared" si="93"/>
        <v>205460.49822928532</v>
      </c>
      <c r="H755" s="42">
        <f t="shared" si="95"/>
        <v>7.7596217978869415</v>
      </c>
      <c r="I755" s="10">
        <f t="shared" si="96"/>
        <v>1.2647969950862614</v>
      </c>
      <c r="J755" s="4">
        <f t="shared" si="97"/>
        <v>661.19086400743743</v>
      </c>
      <c r="K755" s="4">
        <f t="shared" si="91"/>
        <v>148.64234162300198</v>
      </c>
      <c r="L755" s="42">
        <f>Pressure!Q755</f>
        <v>0.63725060725077454</v>
      </c>
      <c r="M755" s="10">
        <f t="shared" si="92"/>
        <v>0.57430006029281844</v>
      </c>
      <c r="N755" s="10">
        <f t="shared" si="98"/>
        <v>2.5992852259916033</v>
      </c>
    </row>
    <row r="756" spans="3:14">
      <c r="C756" s="4">
        <f>Pressure!AB756*1000000</f>
        <v>4846988.5149970707</v>
      </c>
      <c r="D756" s="78">
        <f>Pressure!I756</f>
        <v>1.0782541057508477E-4</v>
      </c>
      <c r="E756" s="40">
        <f>Pressure!H756</f>
        <v>107.82541057508477</v>
      </c>
      <c r="F756" s="10">
        <f t="shared" si="94"/>
        <v>4.4999999999999991</v>
      </c>
      <c r="G756" s="4">
        <f t="shared" si="93"/>
        <v>205407.08959678942</v>
      </c>
      <c r="H756" s="42">
        <f t="shared" si="95"/>
        <v>7.7580472528947357</v>
      </c>
      <c r="I756" s="10">
        <f t="shared" si="96"/>
        <v>1.2647726200641587</v>
      </c>
      <c r="J756" s="4">
        <f t="shared" si="97"/>
        <v>661.00625101221772</v>
      </c>
      <c r="K756" s="4">
        <f t="shared" si="91"/>
        <v>148.60083876898921</v>
      </c>
      <c r="L756" s="42">
        <f>Pressure!Q756</f>
        <v>0.63811914263037794</v>
      </c>
      <c r="M756" s="10">
        <f t="shared" si="92"/>
        <v>0.57418748660206342</v>
      </c>
      <c r="N756" s="10">
        <f t="shared" si="98"/>
        <v>2.5992852259916033</v>
      </c>
    </row>
    <row r="757" spans="3:14">
      <c r="C757" s="4">
        <f>Pressure!AB757*1000000</f>
        <v>4845722.3925342243</v>
      </c>
      <c r="D757" s="78">
        <f>Pressure!I757</f>
        <v>1.0782541057508477E-4</v>
      </c>
      <c r="E757" s="40">
        <f>Pressure!H757</f>
        <v>107.82541057508477</v>
      </c>
      <c r="F757" s="10">
        <f t="shared" si="94"/>
        <v>4.4999999999999991</v>
      </c>
      <c r="G757" s="4">
        <f t="shared" si="93"/>
        <v>205353.43349066051</v>
      </c>
      <c r="H757" s="42">
        <f t="shared" si="95"/>
        <v>7.7564653389724594</v>
      </c>
      <c r="I757" s="10">
        <f t="shared" si="96"/>
        <v>1.2647481193309851</v>
      </c>
      <c r="J757" s="4">
        <f t="shared" si="97"/>
        <v>660.82078259632021</v>
      </c>
      <c r="K757" s="4">
        <f t="shared" si="91"/>
        <v>148.55914360782344</v>
      </c>
      <c r="L757" s="42">
        <f>Pressure!Q757</f>
        <v>0.63898775004369079</v>
      </c>
      <c r="M757" s="10">
        <f t="shared" si="92"/>
        <v>0.57407438025485469</v>
      </c>
      <c r="N757" s="10">
        <f t="shared" si="98"/>
        <v>2.5992852259916033</v>
      </c>
    </row>
    <row r="758" spans="3:14">
      <c r="C758" s="4">
        <f>Pressure!AB758*1000000</f>
        <v>4844450.431693879</v>
      </c>
      <c r="D758" s="78">
        <f>Pressure!I758</f>
        <v>1.0782541057508477E-4</v>
      </c>
      <c r="E758" s="40">
        <f>Pressure!H758</f>
        <v>107.82541057508477</v>
      </c>
      <c r="F758" s="10">
        <f t="shared" si="94"/>
        <v>4.4999999999999991</v>
      </c>
      <c r="G758" s="4">
        <f t="shared" si="93"/>
        <v>205299.52996407115</v>
      </c>
      <c r="H758" s="42">
        <f t="shared" si="95"/>
        <v>7.7548760566498984</v>
      </c>
      <c r="I758" s="10">
        <f t="shared" si="96"/>
        <v>1.2647234927238722</v>
      </c>
      <c r="J758" s="4">
        <f t="shared" si="97"/>
        <v>660.6344589435414</v>
      </c>
      <c r="K758" s="4">
        <f t="shared" si="91"/>
        <v>148.51725618082403</v>
      </c>
      <c r="L758" s="42">
        <f>Pressure!Q758</f>
        <v>0.63985642984936852</v>
      </c>
      <c r="M758" s="10">
        <f t="shared" si="92"/>
        <v>0.57396074121633245</v>
      </c>
      <c r="N758" s="10">
        <f t="shared" si="98"/>
        <v>2.5992852259916033</v>
      </c>
    </row>
    <row r="759" spans="3:14">
      <c r="C759" s="4">
        <f>Pressure!AB759*1000000</f>
        <v>4843172.633737321</v>
      </c>
      <c r="D759" s="78">
        <f>Pressure!I759</f>
        <v>1.0782541057508477E-4</v>
      </c>
      <c r="E759" s="40">
        <f>Pressure!H759</f>
        <v>107.82541057508477</v>
      </c>
      <c r="F759" s="10">
        <f t="shared" si="94"/>
        <v>4.4999999999999991</v>
      </c>
      <c r="G759" s="4">
        <f t="shared" si="93"/>
        <v>205245.37907047253</v>
      </c>
      <c r="H759" s="42">
        <f t="shared" si="95"/>
        <v>7.7532794064600008</v>
      </c>
      <c r="I759" s="10">
        <f t="shared" si="96"/>
        <v>1.2646987400790235</v>
      </c>
      <c r="J759" s="4">
        <f t="shared" si="97"/>
        <v>660.44728023864161</v>
      </c>
      <c r="K759" s="4">
        <f t="shared" si="91"/>
        <v>148.47517652952692</v>
      </c>
      <c r="L759" s="42">
        <f>Pressure!Q759</f>
        <v>0.6407251824063549</v>
      </c>
      <c r="M759" s="10">
        <f t="shared" si="92"/>
        <v>0.57384656945126378</v>
      </c>
      <c r="N759" s="10">
        <f t="shared" si="98"/>
        <v>2.5992852259916033</v>
      </c>
    </row>
    <row r="760" spans="3:14">
      <c r="C760" s="4">
        <f>Pressure!AB760*1000000</f>
        <v>4841888.9999323981</v>
      </c>
      <c r="D760" s="78">
        <f>Pressure!I760</f>
        <v>1.0782541057508477E-4</v>
      </c>
      <c r="E760" s="40">
        <f>Pressure!H760</f>
        <v>107.82541057508477</v>
      </c>
      <c r="F760" s="10">
        <f t="shared" si="94"/>
        <v>4.4999999999999991</v>
      </c>
      <c r="G760" s="4">
        <f t="shared" si="93"/>
        <v>205190.9808635939</v>
      </c>
      <c r="H760" s="42">
        <f t="shared" si="95"/>
        <v>7.751675388938847</v>
      </c>
      <c r="I760" s="10">
        <f t="shared" si="96"/>
        <v>1.2646738612317112</v>
      </c>
      <c r="J760" s="4">
        <f t="shared" si="97"/>
        <v>660.25924666734193</v>
      </c>
      <c r="K760" s="4">
        <f t="shared" si="91"/>
        <v>148.43290469568407</v>
      </c>
      <c r="L760" s="42">
        <f>Pressure!Q760</f>
        <v>0.641594008073884</v>
      </c>
      <c r="M760" s="10">
        <f t="shared" si="92"/>
        <v>0.57373186492456851</v>
      </c>
      <c r="N760" s="10">
        <f t="shared" si="98"/>
        <v>2.5992852259916033</v>
      </c>
    </row>
    <row r="761" spans="3:14">
      <c r="C761" s="4">
        <f>Pressure!AB761*1000000</f>
        <v>4840599.5315533737</v>
      </c>
      <c r="D761" s="78">
        <f>Pressure!I761</f>
        <v>1.0782541057508477E-4</v>
      </c>
      <c r="E761" s="40">
        <f>Pressure!H761</f>
        <v>107.82541057508477</v>
      </c>
      <c r="F761" s="10">
        <f t="shared" si="94"/>
        <v>4.4999999999999991</v>
      </c>
      <c r="G761" s="4">
        <f t="shared" si="93"/>
        <v>205136.33539743628</v>
      </c>
      <c r="H761" s="42">
        <f t="shared" si="95"/>
        <v>7.7500640046254894</v>
      </c>
      <c r="I761" s="10">
        <f t="shared" si="96"/>
        <v>1.2646488560162708</v>
      </c>
      <c r="J761" s="4">
        <f t="shared" si="97"/>
        <v>660.07035841630318</v>
      </c>
      <c r="K761" s="4">
        <f t="shared" si="91"/>
        <v>148.39044072125876</v>
      </c>
      <c r="L761" s="42">
        <f>Pressure!Q761</f>
        <v>0.64246290721148125</v>
      </c>
      <c r="M761" s="10">
        <f t="shared" si="92"/>
        <v>0.57361662760064547</v>
      </c>
      <c r="N761" s="10">
        <f t="shared" si="98"/>
        <v>2.5992852259916033</v>
      </c>
    </row>
    <row r="762" spans="3:14">
      <c r="C762" s="4">
        <f>Pressure!AB762*1000000</f>
        <v>4839304.2298811795</v>
      </c>
      <c r="D762" s="78">
        <f>Pressure!I762</f>
        <v>1.0782541057508477E-4</v>
      </c>
      <c r="E762" s="40">
        <f>Pressure!H762</f>
        <v>107.82541057508477</v>
      </c>
      <c r="F762" s="10">
        <f t="shared" si="94"/>
        <v>4.4999999999999991</v>
      </c>
      <c r="G762" s="4">
        <f t="shared" si="93"/>
        <v>205081.44272628348</v>
      </c>
      <c r="H762" s="42">
        <f t="shared" si="95"/>
        <v>7.7484452540622391</v>
      </c>
      <c r="I762" s="10">
        <f t="shared" si="96"/>
        <v>1.2646237242661029</v>
      </c>
      <c r="J762" s="4">
        <f t="shared" si="97"/>
        <v>659.88061567316322</v>
      </c>
      <c r="K762" s="4">
        <f t="shared" si="91"/>
        <v>148.34778464843379</v>
      </c>
      <c r="L762" s="42">
        <f>Pressure!Q762</f>
        <v>0.64333188017896537</v>
      </c>
      <c r="M762" s="10">
        <f t="shared" si="92"/>
        <v>0.57350085744403667</v>
      </c>
      <c r="N762" s="10">
        <f t="shared" si="98"/>
        <v>2.5992852259916033</v>
      </c>
    </row>
    <row r="763" spans="3:14">
      <c r="C763" s="4">
        <f>Pressure!AB763*1000000</f>
        <v>4838003.0962031027</v>
      </c>
      <c r="D763" s="78">
        <f>Pressure!I763</f>
        <v>1.0782541057508477E-4</v>
      </c>
      <c r="E763" s="40">
        <f>Pressure!H763</f>
        <v>107.82541057508477</v>
      </c>
      <c r="F763" s="10">
        <f t="shared" si="94"/>
        <v>4.4999999999999991</v>
      </c>
      <c r="G763" s="4">
        <f t="shared" si="93"/>
        <v>205026.30290468843</v>
      </c>
      <c r="H763" s="42">
        <f t="shared" si="95"/>
        <v>7.7468191377942972</v>
      </c>
      <c r="I763" s="10">
        <f t="shared" si="96"/>
        <v>1.2645984658136651</v>
      </c>
      <c r="J763" s="4">
        <f t="shared" si="97"/>
        <v>659.690018626491</v>
      </c>
      <c r="K763" s="4">
        <f t="shared" si="91"/>
        <v>148.30493651960143</v>
      </c>
      <c r="L763" s="42">
        <f>Pressure!Q763</f>
        <v>0.64420092733644985</v>
      </c>
      <c r="M763" s="10">
        <f t="shared" si="92"/>
        <v>0.57338455441905434</v>
      </c>
      <c r="N763" s="10">
        <f t="shared" si="98"/>
        <v>2.5992852259916033</v>
      </c>
    </row>
    <row r="764" spans="3:14">
      <c r="C764" s="4">
        <f>Pressure!AB764*1000000</f>
        <v>4836696.1318133036</v>
      </c>
      <c r="D764" s="78">
        <f>Pressure!I764</f>
        <v>1.0782541057508477E-4</v>
      </c>
      <c r="E764" s="40">
        <f>Pressure!H764</f>
        <v>107.82541057508477</v>
      </c>
      <c r="F764" s="10">
        <f t="shared" si="94"/>
        <v>4.4999999999999991</v>
      </c>
      <c r="G764" s="4">
        <f t="shared" si="93"/>
        <v>204970.91598749548</v>
      </c>
      <c r="H764" s="42">
        <f t="shared" si="95"/>
        <v>7.7451856563703645</v>
      </c>
      <c r="I764" s="10">
        <f t="shared" si="96"/>
        <v>1.2645730804904785</v>
      </c>
      <c r="J764" s="4">
        <f t="shared" si="97"/>
        <v>659.4985674658617</v>
      </c>
      <c r="K764" s="4">
        <f t="shared" si="91"/>
        <v>148.26189637738</v>
      </c>
      <c r="L764" s="42">
        <f>Pressure!Q764</f>
        <v>0.6450700490443444</v>
      </c>
      <c r="M764" s="10">
        <f t="shared" si="92"/>
        <v>0.57326771848979041</v>
      </c>
      <c r="N764" s="10">
        <f t="shared" si="98"/>
        <v>2.5992852259916033</v>
      </c>
    </row>
    <row r="765" spans="3:14">
      <c r="C765" s="4">
        <f>Pressure!AB765*1000000</f>
        <v>4835383.3380121198</v>
      </c>
      <c r="D765" s="78">
        <f>Pressure!I765</f>
        <v>1.0782541057508477E-4</v>
      </c>
      <c r="E765" s="40">
        <f>Pressure!H765</f>
        <v>107.82541057508477</v>
      </c>
      <c r="F765" s="10">
        <f t="shared" si="94"/>
        <v>4.4999999999999991</v>
      </c>
      <c r="G765" s="4">
        <f t="shared" si="93"/>
        <v>204915.28202981074</v>
      </c>
      <c r="H765" s="42">
        <f t="shared" si="95"/>
        <v>7.7435448103418132</v>
      </c>
      <c r="I765" s="10">
        <f t="shared" si="96"/>
        <v>1.2645475681271114</v>
      </c>
      <c r="J765" s="4">
        <f t="shared" si="97"/>
        <v>659.30626238175591</v>
      </c>
      <c r="K765" s="4">
        <f t="shared" si="91"/>
        <v>148.2186642645915</v>
      </c>
      <c r="L765" s="42">
        <f>Pressure!Q765</f>
        <v>0.64593924566335659</v>
      </c>
      <c r="M765" s="10">
        <f t="shared" si="92"/>
        <v>0.5731503496202488</v>
      </c>
      <c r="N765" s="10">
        <f t="shared" si="98"/>
        <v>2.5992852259916033</v>
      </c>
    </row>
    <row r="766" spans="3:14">
      <c r="C766" s="4">
        <f>Pressure!AB766*1000000</f>
        <v>4834064.7161066383</v>
      </c>
      <c r="D766" s="78">
        <f>Pressure!I766</f>
        <v>1.0782541057508477E-4</v>
      </c>
      <c r="E766" s="40">
        <f>Pressure!H766</f>
        <v>107.82541057508477</v>
      </c>
      <c r="F766" s="10">
        <f t="shared" si="94"/>
        <v>4.4999999999999991</v>
      </c>
      <c r="G766" s="4">
        <f t="shared" si="93"/>
        <v>204859.40108702626</v>
      </c>
      <c r="H766" s="42">
        <f t="shared" si="95"/>
        <v>7.7418966002633613</v>
      </c>
      <c r="I766" s="10">
        <f t="shared" si="96"/>
        <v>1.2645219285531886</v>
      </c>
      <c r="J766" s="4">
        <f t="shared" si="97"/>
        <v>659.11310356564275</v>
      </c>
      <c r="K766" s="4">
        <f t="shared" si="91"/>
        <v>148.17524022428012</v>
      </c>
      <c r="L766" s="42">
        <f>Pressure!Q766</f>
        <v>0.64680851755449353</v>
      </c>
      <c r="M766" s="10">
        <f t="shared" si="92"/>
        <v>0.57303244777433471</v>
      </c>
      <c r="N766" s="10">
        <f t="shared" si="98"/>
        <v>2.5992852259916033</v>
      </c>
    </row>
    <row r="767" spans="3:14">
      <c r="C767" s="4">
        <f>Pressure!AB767*1000000</f>
        <v>4832740.2674105549</v>
      </c>
      <c r="D767" s="78">
        <f>Pressure!I767</f>
        <v>1.0782541057508477E-4</v>
      </c>
      <c r="E767" s="40">
        <f>Pressure!H767</f>
        <v>107.82541057508477</v>
      </c>
      <c r="F767" s="10">
        <f t="shared" si="94"/>
        <v>4.4999999999999991</v>
      </c>
      <c r="G767" s="4">
        <f t="shared" si="93"/>
        <v>204803.27321481428</v>
      </c>
      <c r="H767" s="42">
        <f t="shared" si="95"/>
        <v>7.74024102669292</v>
      </c>
      <c r="I767" s="10">
        <f t="shared" si="96"/>
        <v>1.2644961615973849</v>
      </c>
      <c r="J767" s="4">
        <f t="shared" si="97"/>
        <v>658.91909120995945</v>
      </c>
      <c r="K767" s="4">
        <f t="shared" si="91"/>
        <v>148.13162429970762</v>
      </c>
      <c r="L767" s="42">
        <f>Pressure!Q767</f>
        <v>0.64767786507906322</v>
      </c>
      <c r="M767" s="10">
        <f t="shared" si="92"/>
        <v>0.5729140129156598</v>
      </c>
      <c r="N767" s="10">
        <f t="shared" si="98"/>
        <v>2.5992852259916033</v>
      </c>
    </row>
    <row r="768" spans="3:14">
      <c r="C768" s="4">
        <f>Pressure!AB768*1000000</f>
        <v>4831409.9932439188</v>
      </c>
      <c r="D768" s="78">
        <f>Pressure!I768</f>
        <v>1.0782541057508477E-4</v>
      </c>
      <c r="E768" s="40">
        <f>Pressure!H768</f>
        <v>107.82541057508477</v>
      </c>
      <c r="F768" s="10">
        <f t="shared" si="94"/>
        <v>4.4999999999999991</v>
      </c>
      <c r="G768" s="4">
        <f t="shared" si="93"/>
        <v>204746.89846911619</v>
      </c>
      <c r="H768" s="42">
        <f t="shared" si="95"/>
        <v>7.7385780901912433</v>
      </c>
      <c r="I768" s="10">
        <f t="shared" si="96"/>
        <v>1.2644702670874175</v>
      </c>
      <c r="J768" s="4">
        <f t="shared" si="97"/>
        <v>658.72422550807391</v>
      </c>
      <c r="K768" s="4">
        <f t="shared" si="91"/>
        <v>148.08781653434511</v>
      </c>
      <c r="L768" s="42">
        <f>Pressure!Q768</f>
        <v>0.64854728859867639</v>
      </c>
      <c r="M768" s="10">
        <f t="shared" si="92"/>
        <v>0.57279504500787926</v>
      </c>
      <c r="N768" s="10">
        <f t="shared" si="98"/>
        <v>2.5992852259916033</v>
      </c>
    </row>
    <row r="769" spans="3:14">
      <c r="C769" s="4">
        <f>Pressure!AB769*1000000</f>
        <v>4830073.8949337061</v>
      </c>
      <c r="D769" s="78">
        <f>Pressure!I769</f>
        <v>1.0782541057508477E-4</v>
      </c>
      <c r="E769" s="40">
        <f>Pressure!H769</f>
        <v>107.82541057508477</v>
      </c>
      <c r="F769" s="10">
        <f t="shared" si="94"/>
        <v>4.4999999999999991</v>
      </c>
      <c r="G769" s="4">
        <f t="shared" si="93"/>
        <v>204690.27690616698</v>
      </c>
      <c r="H769" s="42">
        <f t="shared" si="95"/>
        <v>7.7369077913226834</v>
      </c>
      <c r="I769" s="10">
        <f t="shared" si="96"/>
        <v>1.2644442448500541</v>
      </c>
      <c r="J769" s="4">
        <f t="shared" si="97"/>
        <v>658.52850665436881</v>
      </c>
      <c r="K769" s="4">
        <f t="shared" si="91"/>
        <v>148.04381697189174</v>
      </c>
      <c r="L769" s="42">
        <f>Pressure!Q769</f>
        <v>0.64941678847524775</v>
      </c>
      <c r="M769" s="10">
        <f t="shared" si="92"/>
        <v>0.5726755440142699</v>
      </c>
      <c r="N769" s="10">
        <f t="shared" si="98"/>
        <v>2.5992852259916033</v>
      </c>
    </row>
    <row r="770" spans="3:14">
      <c r="C770" s="4">
        <f>Pressure!AB770*1000000</f>
        <v>4828731.9738130271</v>
      </c>
      <c r="D770" s="78">
        <f>Pressure!I770</f>
        <v>1.0782541057508477E-4</v>
      </c>
      <c r="E770" s="40">
        <f>Pressure!H770</f>
        <v>107.82541057508477</v>
      </c>
      <c r="F770" s="10">
        <f t="shared" si="94"/>
        <v>4.4999999999999991</v>
      </c>
      <c r="G770" s="4">
        <f t="shared" si="93"/>
        <v>204633.40858246159</v>
      </c>
      <c r="H770" s="42">
        <f t="shared" si="95"/>
        <v>7.7352301306541484</v>
      </c>
      <c r="I770" s="10">
        <f t="shared" si="96"/>
        <v>1.2644180947110955</v>
      </c>
      <c r="J770" s="4">
        <f t="shared" si="97"/>
        <v>658.33193484412493</v>
      </c>
      <c r="K770" s="4">
        <f t="shared" si="91"/>
        <v>147.99962565624858</v>
      </c>
      <c r="L770" s="42">
        <f>Pressure!Q770</f>
        <v>0.65028636507099802</v>
      </c>
      <c r="M770" s="10">
        <f t="shared" si="92"/>
        <v>0.5725555098982259</v>
      </c>
      <c r="N770" s="10">
        <f t="shared" si="98"/>
        <v>2.5992852259916033</v>
      </c>
    </row>
    <row r="771" spans="3:14">
      <c r="C771" s="4">
        <f>Pressure!AB771*1000000</f>
        <v>4827384.2312218584</v>
      </c>
      <c r="D771" s="78">
        <f>Pressure!I771</f>
        <v>1.0782541057508477E-4</v>
      </c>
      <c r="E771" s="40">
        <f>Pressure!H771</f>
        <v>107.82541057508477</v>
      </c>
      <c r="F771" s="10">
        <f t="shared" si="94"/>
        <v>4.4999999999999991</v>
      </c>
      <c r="G771" s="4">
        <f t="shared" si="93"/>
        <v>204576.29355478595</v>
      </c>
      <c r="H771" s="42">
        <f t="shared" si="95"/>
        <v>7.7335451087560649</v>
      </c>
      <c r="I771" s="10">
        <f t="shared" si="96"/>
        <v>1.2643918164953858</v>
      </c>
      <c r="J771" s="4">
        <f t="shared" si="97"/>
        <v>658.13451027362964</v>
      </c>
      <c r="K771" s="4">
        <f t="shared" si="91"/>
        <v>147.95524263154303</v>
      </c>
      <c r="L771" s="42">
        <f>Pressure!Q771</f>
        <v>0.65115601874845519</v>
      </c>
      <c r="M771" s="10">
        <f t="shared" si="92"/>
        <v>0.57243494262281258</v>
      </c>
      <c r="N771" s="10">
        <f t="shared" si="98"/>
        <v>2.5992852259916033</v>
      </c>
    </row>
    <row r="772" spans="3:14">
      <c r="C772" s="4">
        <f>Pressure!AB772*1000000</f>
        <v>4826030.6685067164</v>
      </c>
      <c r="D772" s="78">
        <f>Pressure!I772</f>
        <v>1.0782541057508477E-4</v>
      </c>
      <c r="E772" s="40">
        <f>Pressure!H772</f>
        <v>107.82541057508477</v>
      </c>
      <c r="F772" s="10">
        <f t="shared" si="94"/>
        <v>4.4999999999999991</v>
      </c>
      <c r="G772" s="4">
        <f t="shared" si="93"/>
        <v>204518.9318802031</v>
      </c>
      <c r="H772" s="42">
        <f t="shared" si="95"/>
        <v>7.7318527262019145</v>
      </c>
      <c r="I772" s="10">
        <f t="shared" si="96"/>
        <v>1.2643654100268038</v>
      </c>
      <c r="J772" s="4">
        <f t="shared" si="97"/>
        <v>657.93623314012768</v>
      </c>
      <c r="K772" s="4">
        <f t="shared" si="91"/>
        <v>147.91066794211764</v>
      </c>
      <c r="L772" s="42">
        <f>Pressure!Q772</f>
        <v>0.65202574987045603</v>
      </c>
      <c r="M772" s="10">
        <f t="shared" si="92"/>
        <v>0.57231384215086245</v>
      </c>
      <c r="N772" s="10">
        <f t="shared" si="98"/>
        <v>2.5992852259916033</v>
      </c>
    </row>
    <row r="773" spans="3:14">
      <c r="C773" s="4">
        <f>Pressure!AB773*1000000</f>
        <v>4824671.2870207457</v>
      </c>
      <c r="D773" s="78">
        <f>Pressure!I773</f>
        <v>1.0782541057508477E-4</v>
      </c>
      <c r="E773" s="40">
        <f>Pressure!H773</f>
        <v>107.82541057508477</v>
      </c>
      <c r="F773" s="10">
        <f t="shared" si="94"/>
        <v>4.4999999999999991</v>
      </c>
      <c r="G773" s="4">
        <f t="shared" si="93"/>
        <v>204461.32361605702</v>
      </c>
      <c r="H773" s="42">
        <f t="shared" si="95"/>
        <v>7.7301529835683915</v>
      </c>
      <c r="I773" s="10">
        <f t="shared" si="96"/>
        <v>1.2643388751282616</v>
      </c>
      <c r="J773" s="4">
        <f t="shared" si="97"/>
        <v>657.73710364183501</v>
      </c>
      <c r="K773" s="4">
        <f t="shared" si="91"/>
        <v>147.86590163253339</v>
      </c>
      <c r="L773" s="42">
        <f>Pressure!Q773</f>
        <v>0.65289555880014816</v>
      </c>
      <c r="M773" s="10">
        <f t="shared" si="92"/>
        <v>0.5721922084453952</v>
      </c>
      <c r="N773" s="10">
        <f t="shared" si="98"/>
        <v>2.5992852259916033</v>
      </c>
    </row>
    <row r="774" spans="3:14">
      <c r="C774" s="4">
        <f>Pressure!AB774*1000000</f>
        <v>4823306.0881235497</v>
      </c>
      <c r="D774" s="78">
        <f>Pressure!I774</f>
        <v>1.0782541057508477E-4</v>
      </c>
      <c r="E774" s="40">
        <f>Pressure!H774</f>
        <v>107.82541057508477</v>
      </c>
      <c r="F774" s="10">
        <f t="shared" si="94"/>
        <v>4.4999999999999991</v>
      </c>
      <c r="G774" s="4">
        <f t="shared" si="93"/>
        <v>204403.46881996535</v>
      </c>
      <c r="H774" s="42">
        <f t="shared" si="95"/>
        <v>7.7284458814351478</v>
      </c>
      <c r="I774" s="10">
        <f t="shared" si="96"/>
        <v>1.264312211621698</v>
      </c>
      <c r="J774" s="4">
        <f t="shared" si="97"/>
        <v>657.53712197791367</v>
      </c>
      <c r="K774" s="4">
        <f t="shared" si="91"/>
        <v>147.82094374756389</v>
      </c>
      <c r="L774" s="42">
        <f>Pressure!Q774</f>
        <v>0.65376544590099106</v>
      </c>
      <c r="M774" s="10">
        <f t="shared" si="92"/>
        <v>0.57207004146887885</v>
      </c>
      <c r="N774" s="10">
        <f t="shared" si="98"/>
        <v>2.5992852259916033</v>
      </c>
    </row>
    <row r="775" spans="3:14">
      <c r="C775" s="4">
        <f>Pressure!AB775*1000000</f>
        <v>4821935.0731815202</v>
      </c>
      <c r="D775" s="78">
        <f>Pressure!I775</f>
        <v>1.0782541057508477E-4</v>
      </c>
      <c r="E775" s="40">
        <f>Pressure!H775</f>
        <v>107.82541057508477</v>
      </c>
      <c r="F775" s="10">
        <f t="shared" si="94"/>
        <v>4.4999999999999991</v>
      </c>
      <c r="G775" s="4">
        <f t="shared" si="93"/>
        <v>204345.36754983346</v>
      </c>
      <c r="H775" s="42">
        <f t="shared" si="95"/>
        <v>7.7267314203852351</v>
      </c>
      <c r="I775" s="10">
        <f t="shared" si="96"/>
        <v>1.2642854193280832</v>
      </c>
      <c r="J775" s="4">
        <f t="shared" si="97"/>
        <v>657.33628834851993</v>
      </c>
      <c r="K775" s="4">
        <f t="shared" si="91"/>
        <v>147.77579433220626</v>
      </c>
      <c r="L775" s="42">
        <f>Pressure!Q775</f>
        <v>0.65463541153675808</v>
      </c>
      <c r="M775" s="10">
        <f t="shared" si="92"/>
        <v>0.57194734118389456</v>
      </c>
      <c r="N775" s="10">
        <f t="shared" si="98"/>
        <v>2.5992852259916033</v>
      </c>
    </row>
    <row r="776" spans="3:14">
      <c r="C776" s="4">
        <f>Pressure!AB776*1000000</f>
        <v>4820558.2435675077</v>
      </c>
      <c r="D776" s="78">
        <f>Pressure!I776</f>
        <v>1.0782541057508477E-4</v>
      </c>
      <c r="E776" s="40">
        <f>Pressure!H776</f>
        <v>107.82541057508477</v>
      </c>
      <c r="F776" s="10">
        <f t="shared" si="94"/>
        <v>4.4999999999999991</v>
      </c>
      <c r="G776" s="4">
        <f t="shared" si="93"/>
        <v>204287.01986384043</v>
      </c>
      <c r="H776" s="42">
        <f t="shared" si="95"/>
        <v>7.7250096010046647</v>
      </c>
      <c r="I776" s="10">
        <f t="shared" si="96"/>
        <v>1.2642584980674079</v>
      </c>
      <c r="J776" s="4">
        <f t="shared" si="97"/>
        <v>657.13460295475659</v>
      </c>
      <c r="K776" s="4">
        <f t="shared" si="91"/>
        <v>147.73045343167047</v>
      </c>
      <c r="L776" s="42">
        <f>Pressure!Q776</f>
        <v>0.65550545607153798</v>
      </c>
      <c r="M776" s="10">
        <f t="shared" si="92"/>
        <v>0.57182410755284063</v>
      </c>
      <c r="N776" s="10">
        <f t="shared" si="98"/>
        <v>2.5992852259916033</v>
      </c>
    </row>
    <row r="777" spans="3:14">
      <c r="C777" s="4">
        <f>Pressure!AB777*1000000</f>
        <v>4819175.6006610896</v>
      </c>
      <c r="D777" s="78">
        <f>Pressure!I777</f>
        <v>1.0782541057508477E-4</v>
      </c>
      <c r="E777" s="40">
        <f>Pressure!H777</f>
        <v>107.82541057508477</v>
      </c>
      <c r="F777" s="10">
        <f t="shared" si="94"/>
        <v>4.4999999999999991</v>
      </c>
      <c r="G777" s="4">
        <f t="shared" si="93"/>
        <v>204228.42582045033</v>
      </c>
      <c r="H777" s="42">
        <f t="shared" si="95"/>
        <v>7.7232804238827439</v>
      </c>
      <c r="I777" s="10">
        <f t="shared" si="96"/>
        <v>1.2642314476586856</v>
      </c>
      <c r="J777" s="4">
        <f t="shared" si="97"/>
        <v>656.93206599871121</v>
      </c>
      <c r="K777" s="4">
        <f t="shared" si="91"/>
        <v>147.68492109138779</v>
      </c>
      <c r="L777" s="42">
        <f>Pressure!Q777</f>
        <v>0.65637557986973638</v>
      </c>
      <c r="M777" s="10">
        <f t="shared" si="92"/>
        <v>0.57170034053785324</v>
      </c>
      <c r="N777" s="10">
        <f t="shared" si="98"/>
        <v>2.5992852259916033</v>
      </c>
    </row>
    <row r="778" spans="3:14">
      <c r="C778" s="4">
        <f>Pressure!AB778*1000000</f>
        <v>4817787.1458482556</v>
      </c>
      <c r="D778" s="78">
        <f>Pressure!I778</f>
        <v>1.0782541057508477E-4</v>
      </c>
      <c r="E778" s="40">
        <f>Pressure!H778</f>
        <v>107.82541057508477</v>
      </c>
      <c r="F778" s="10">
        <f t="shared" si="94"/>
        <v>4.4999999999999991</v>
      </c>
      <c r="G778" s="4">
        <f t="shared" si="93"/>
        <v>204169.58547839909</v>
      </c>
      <c r="H778" s="42">
        <f t="shared" si="95"/>
        <v>7.7215438896117021</v>
      </c>
      <c r="I778" s="10">
        <f t="shared" si="96"/>
        <v>1.2642042679199452</v>
      </c>
      <c r="J778" s="4">
        <f t="shared" si="97"/>
        <v>656.72867768341121</v>
      </c>
      <c r="K778" s="4">
        <f t="shared" si="91"/>
        <v>147.63919735700085</v>
      </c>
      <c r="L778" s="42">
        <f>Pressure!Q778</f>
        <v>0.65724578329607763</v>
      </c>
      <c r="M778" s="10">
        <f t="shared" si="92"/>
        <v>0.57157604010109131</v>
      </c>
      <c r="N778" s="10">
        <f t="shared" si="98"/>
        <v>2.5992852259916033</v>
      </c>
    </row>
    <row r="779" spans="3:14">
      <c r="C779" s="4">
        <f>Pressure!AB779*1000000</f>
        <v>4816392.8805218684</v>
      </c>
      <c r="D779" s="78">
        <f>Pressure!I779</f>
        <v>1.0782541057508477E-4</v>
      </c>
      <c r="E779" s="40">
        <f>Pressure!H779</f>
        <v>107.82541057508477</v>
      </c>
      <c r="F779" s="10">
        <f t="shared" si="94"/>
        <v>4.4999999999999991</v>
      </c>
      <c r="G779" s="4">
        <f t="shared" si="93"/>
        <v>204110.49889671381</v>
      </c>
      <c r="H779" s="42">
        <f t="shared" si="95"/>
        <v>7.7197999987872299</v>
      </c>
      <c r="I779" s="10">
        <f t="shared" si="96"/>
        <v>1.2641769586682345</v>
      </c>
      <c r="J779" s="4">
        <f t="shared" si="97"/>
        <v>656.52443821289046</v>
      </c>
      <c r="K779" s="4">
        <f t="shared" si="91"/>
        <v>147.59328227437851</v>
      </c>
      <c r="L779" s="42">
        <f>Pressure!Q779</f>
        <v>0.65811606671560618</v>
      </c>
      <c r="M779" s="10">
        <f t="shared" si="92"/>
        <v>0.57145120620437839</v>
      </c>
      <c r="N779" s="10">
        <f t="shared" si="98"/>
        <v>2.5992852259916033</v>
      </c>
    </row>
    <row r="780" spans="3:14">
      <c r="C780" s="4">
        <f>Pressure!AB780*1000000</f>
        <v>4814992.8060813798</v>
      </c>
      <c r="D780" s="78">
        <f>Pressure!I780</f>
        <v>1.0782541057508477E-4</v>
      </c>
      <c r="E780" s="40">
        <f>Pressure!H780</f>
        <v>107.82541057508477</v>
      </c>
      <c r="F780" s="10">
        <f t="shared" si="94"/>
        <v>4.4999999999999991</v>
      </c>
      <c r="G780" s="4">
        <f t="shared" si="93"/>
        <v>204051.16613470091</v>
      </c>
      <c r="H780" s="42">
        <f t="shared" si="95"/>
        <v>7.7180487520081487</v>
      </c>
      <c r="I780" s="10">
        <f t="shared" si="96"/>
        <v>1.2641495197196138</v>
      </c>
      <c r="J780" s="4">
        <f t="shared" si="97"/>
        <v>656.31934779214828</v>
      </c>
      <c r="K780" s="4">
        <f t="shared" si="91"/>
        <v>147.54717588960665</v>
      </c>
      <c r="L780" s="42">
        <f>Pressure!Q780</f>
        <v>0.65898643049368821</v>
      </c>
      <c r="M780" s="10">
        <f t="shared" si="92"/>
        <v>0.57132583880942978</v>
      </c>
      <c r="N780" s="10">
        <f t="shared" si="98"/>
        <v>2.5992852259916033</v>
      </c>
    </row>
    <row r="781" spans="3:14">
      <c r="C781" s="4">
        <f>Pressure!AB781*1000000</f>
        <v>4813586.9239327656</v>
      </c>
      <c r="D781" s="78">
        <f>Pressure!I781</f>
        <v>1.0782541057508477E-4</v>
      </c>
      <c r="E781" s="40">
        <f>Pressure!H781</f>
        <v>107.82541057508477</v>
      </c>
      <c r="F781" s="10">
        <f t="shared" si="94"/>
        <v>4.4999999999999991</v>
      </c>
      <c r="G781" s="4">
        <f t="shared" si="93"/>
        <v>203991.58725194322</v>
      </c>
      <c r="H781" s="42">
        <f t="shared" si="95"/>
        <v>7.716290149876313</v>
      </c>
      <c r="I781" s="10">
        <f t="shared" si="96"/>
        <v>1.2641219508891495</v>
      </c>
      <c r="J781" s="4">
        <f t="shared" si="97"/>
        <v>656.11340662713951</v>
      </c>
      <c r="K781" s="4">
        <f t="shared" si="91"/>
        <v>147.500878248986</v>
      </c>
      <c r="L781" s="42">
        <f>Pressure!Q781</f>
        <v>0.65985687499601353</v>
      </c>
      <c r="M781" s="10">
        <f t="shared" si="92"/>
        <v>0.57119993787797185</v>
      </c>
      <c r="N781" s="10">
        <f t="shared" si="98"/>
        <v>2.5992852259916033</v>
      </c>
    </row>
    <row r="782" spans="3:14">
      <c r="C782" s="4">
        <f>Pressure!AB782*1000000</f>
        <v>4812175.235488683</v>
      </c>
      <c r="D782" s="78">
        <f>Pressure!I782</f>
        <v>1.0782541057508477E-4</v>
      </c>
      <c r="E782" s="40">
        <f>Pressure!H782</f>
        <v>107.82541057508477</v>
      </c>
      <c r="F782" s="10">
        <f t="shared" si="94"/>
        <v>4.4999999999999991</v>
      </c>
      <c r="G782" s="4">
        <f t="shared" si="93"/>
        <v>203931.76230830673</v>
      </c>
      <c r="H782" s="42">
        <f t="shared" si="95"/>
        <v>7.7145241929968025</v>
      </c>
      <c r="I782" s="10">
        <f t="shared" si="96"/>
        <v>1.264094251990916</v>
      </c>
      <c r="J782" s="4">
        <f t="shared" si="97"/>
        <v>655.90661492479774</v>
      </c>
      <c r="K782" s="4">
        <f t="shared" si="91"/>
        <v>147.4543893990373</v>
      </c>
      <c r="L782" s="42">
        <f>Pressure!Q782</f>
        <v>0.66072740058859691</v>
      </c>
      <c r="M782" s="10">
        <f t="shared" si="92"/>
        <v>0.57107350337138096</v>
      </c>
      <c r="N782" s="10">
        <f t="shared" si="98"/>
        <v>2.5992852259916033</v>
      </c>
    </row>
    <row r="783" spans="3:14">
      <c r="C783" s="4">
        <f>Pressure!AB783*1000000</f>
        <v>4810757.7421685029</v>
      </c>
      <c r="D783" s="78">
        <f>Pressure!I783</f>
        <v>1.0782541057508477E-4</v>
      </c>
      <c r="E783" s="40">
        <f>Pressure!H783</f>
        <v>107.82541057508477</v>
      </c>
      <c r="F783" s="10">
        <f t="shared" si="94"/>
        <v>4.4999999999999991</v>
      </c>
      <c r="G783" s="4">
        <f t="shared" si="93"/>
        <v>203871.69136394194</v>
      </c>
      <c r="H783" s="42">
        <f t="shared" si="95"/>
        <v>7.7127508819779695</v>
      </c>
      <c r="I783" s="10">
        <f t="shared" si="96"/>
        <v>1.2640664228379919</v>
      </c>
      <c r="J783" s="4">
        <f t="shared" si="97"/>
        <v>655.69897289304004</v>
      </c>
      <c r="K783" s="4">
        <f t="shared" ref="K783:K846" si="99">J783/4.4482</f>
        <v>147.4077093865024</v>
      </c>
      <c r="L783" s="42">
        <f>Pressure!Q783</f>
        <v>0.66159800763777987</v>
      </c>
      <c r="M783" s="10">
        <f t="shared" ref="M783:M846" si="100">(J783+J782)/2*(L783-L782)</f>
        <v>0.57094653525098382</v>
      </c>
      <c r="N783" s="10">
        <f t="shared" si="98"/>
        <v>2.5992852259916033</v>
      </c>
    </row>
    <row r="784" spans="3:14">
      <c r="C784" s="4">
        <f>Pressure!AB784*1000000</f>
        <v>4809334.4453982534</v>
      </c>
      <c r="D784" s="78">
        <f>Pressure!I784</f>
        <v>1.0782541057508477E-4</v>
      </c>
      <c r="E784" s="40">
        <f>Pressure!H784</f>
        <v>107.82541057508477</v>
      </c>
      <c r="F784" s="10">
        <f t="shared" si="94"/>
        <v>4.4999999999999991</v>
      </c>
      <c r="G784" s="4">
        <f t="shared" si="93"/>
        <v>203811.37447928151</v>
      </c>
      <c r="H784" s="42">
        <f t="shared" si="95"/>
        <v>7.710970217431365</v>
      </c>
      <c r="I784" s="10">
        <f t="shared" si="96"/>
        <v>1.2640384632424562</v>
      </c>
      <c r="J784" s="4">
        <f t="shared" si="97"/>
        <v>655.49048074075893</v>
      </c>
      <c r="K784" s="4">
        <f t="shared" si="99"/>
        <v>147.36083825834245</v>
      </c>
      <c r="L784" s="42">
        <f>Pressure!Q784</f>
        <v>0.66246869651023221</v>
      </c>
      <c r="M784" s="10">
        <f t="shared" si="100"/>
        <v>0.57081903347790675</v>
      </c>
      <c r="N784" s="10">
        <f t="shared" si="98"/>
        <v>2.5992852259916033</v>
      </c>
    </row>
    <row r="785" spans="3:14">
      <c r="C785" s="4">
        <f>Pressure!AB785*1000000</f>
        <v>4807905.3466105545</v>
      </c>
      <c r="D785" s="78">
        <f>Pressure!I785</f>
        <v>1.0782541057508477E-4</v>
      </c>
      <c r="E785" s="40">
        <f>Pressure!H785</f>
        <v>107.82541057508477</v>
      </c>
      <c r="F785" s="10">
        <f t="shared" si="94"/>
        <v>4.4999999999999991</v>
      </c>
      <c r="G785" s="4">
        <f t="shared" si="93"/>
        <v>203750.81171503745</v>
      </c>
      <c r="H785" s="42">
        <f t="shared" si="95"/>
        <v>7.7091821999716377</v>
      </c>
      <c r="I785" s="10">
        <f t="shared" si="96"/>
        <v>1.2640103730153838</v>
      </c>
      <c r="J785" s="4">
        <f t="shared" si="97"/>
        <v>655.2811386778119</v>
      </c>
      <c r="K785" s="4">
        <f t="shared" si="99"/>
        <v>147.31377606173552</v>
      </c>
      <c r="L785" s="42">
        <f>Pressure!Q785</f>
        <v>0.66333946757295381</v>
      </c>
      <c r="M785" s="10">
        <f t="shared" si="100"/>
        <v>0.57069099801320955</v>
      </c>
      <c r="N785" s="10">
        <f t="shared" si="98"/>
        <v>2.5992852259916033</v>
      </c>
    </row>
    <row r="786" spans="3:14">
      <c r="C786" s="4">
        <f>Pressure!AB786*1000000</f>
        <v>4806470.4472446907</v>
      </c>
      <c r="D786" s="78">
        <f>Pressure!I786</f>
        <v>1.0782541057508477E-4</v>
      </c>
      <c r="E786" s="40">
        <f>Pressure!H786</f>
        <v>107.82541057508477</v>
      </c>
      <c r="F786" s="10">
        <f t="shared" si="94"/>
        <v>4.4999999999999991</v>
      </c>
      <c r="G786" s="4">
        <f t="shared" si="93"/>
        <v>203690.00313220412</v>
      </c>
      <c r="H786" s="42">
        <f t="shared" si="95"/>
        <v>7.7073868302166364</v>
      </c>
      <c r="I786" s="10">
        <f t="shared" si="96"/>
        <v>1.2639821519668439</v>
      </c>
      <c r="J786" s="4">
        <f t="shared" si="97"/>
        <v>655.07094691503323</v>
      </c>
      <c r="K786" s="4">
        <f t="shared" si="99"/>
        <v>147.26652284407922</v>
      </c>
      <c r="L786" s="42">
        <f>Pressure!Q786</f>
        <v>0.66421032119327617</v>
      </c>
      <c r="M786" s="10">
        <f t="shared" si="100"/>
        <v>0.570562428817738</v>
      </c>
      <c r="N786" s="10">
        <f t="shared" si="98"/>
        <v>2.5992852259916033</v>
      </c>
    </row>
    <row r="787" spans="3:14">
      <c r="C787" s="4">
        <f>Pressure!AB787*1000000</f>
        <v>4805029.7487465516</v>
      </c>
      <c r="D787" s="78">
        <f>Pressure!I787</f>
        <v>1.0782541057508477E-4</v>
      </c>
      <c r="E787" s="40">
        <f>Pressure!H787</f>
        <v>107.82541057508477</v>
      </c>
      <c r="F787" s="10">
        <f t="shared" si="94"/>
        <v>4.4999999999999991</v>
      </c>
      <c r="G787" s="4">
        <f t="shared" si="93"/>
        <v>203628.94879205589</v>
      </c>
      <c r="H787" s="42">
        <f t="shared" si="95"/>
        <v>7.7055841087873294</v>
      </c>
      <c r="I787" s="10">
        <f t="shared" si="96"/>
        <v>1.2639537999058952</v>
      </c>
      <c r="J787" s="4">
        <f t="shared" si="97"/>
        <v>654.85990566422458</v>
      </c>
      <c r="K787" s="4">
        <f t="shared" si="99"/>
        <v>147.21907865298877</v>
      </c>
      <c r="L787" s="42">
        <f>Pressure!Q787</f>
        <v>0.66508125773886406</v>
      </c>
      <c r="M787" s="10">
        <f t="shared" si="100"/>
        <v>0.57043332585219375</v>
      </c>
      <c r="N787" s="10">
        <f t="shared" si="98"/>
        <v>2.5992852259916033</v>
      </c>
    </row>
    <row r="788" spans="3:14">
      <c r="C788" s="4">
        <f>Pressure!AB788*1000000</f>
        <v>4803583.2525689676</v>
      </c>
      <c r="D788" s="78">
        <f>Pressure!I788</f>
        <v>1.0782541057508477E-4</v>
      </c>
      <c r="E788" s="40">
        <f>Pressure!H788</f>
        <v>107.82541057508477</v>
      </c>
      <c r="F788" s="10">
        <f t="shared" si="94"/>
        <v>4.4999999999999991</v>
      </c>
      <c r="G788" s="4">
        <f t="shared" si="93"/>
        <v>203567.64875616122</v>
      </c>
      <c r="H788" s="42">
        <f t="shared" si="95"/>
        <v>7.7037740363082321</v>
      </c>
      <c r="I788" s="10">
        <f t="shared" si="96"/>
        <v>1.2639253166405899</v>
      </c>
      <c r="J788" s="4">
        <f t="shared" si="97"/>
        <v>654.6480151382043</v>
      </c>
      <c r="K788" s="4">
        <f t="shared" si="99"/>
        <v>147.17144353630778</v>
      </c>
      <c r="L788" s="42">
        <f>Pressure!Q788</f>
        <v>0.66595227757771702</v>
      </c>
      <c r="M788" s="10">
        <f t="shared" si="100"/>
        <v>0.57030368907700324</v>
      </c>
      <c r="N788" s="10">
        <f t="shared" si="98"/>
        <v>2.5992852259916033</v>
      </c>
    </row>
    <row r="789" spans="3:14">
      <c r="C789" s="4">
        <f>Pressure!AB789*1000000</f>
        <v>4802130.9601712367</v>
      </c>
      <c r="D789" s="78">
        <f>Pressure!I789</f>
        <v>1.0782541057508477E-4</v>
      </c>
      <c r="E789" s="40">
        <f>Pressure!H789</f>
        <v>107.82541057508477</v>
      </c>
      <c r="F789" s="10">
        <f t="shared" si="94"/>
        <v>4.4999999999999991</v>
      </c>
      <c r="G789" s="4">
        <f t="shared" si="93"/>
        <v>203506.10308636265</v>
      </c>
      <c r="H789" s="42">
        <f t="shared" si="95"/>
        <v>7.7019566134067823</v>
      </c>
      <c r="I789" s="10">
        <f t="shared" si="96"/>
        <v>1.2638967019779606</v>
      </c>
      <c r="J789" s="4">
        <f t="shared" si="97"/>
        <v>654.4352755507382</v>
      </c>
      <c r="K789" s="4">
        <f t="shared" si="99"/>
        <v>147.12361754209303</v>
      </c>
      <c r="L789" s="42">
        <f>Pressure!Q789</f>
        <v>0.66682338107817141</v>
      </c>
      <c r="M789" s="10">
        <f t="shared" si="100"/>
        <v>0.57017351845274111</v>
      </c>
      <c r="N789" s="10">
        <f t="shared" si="98"/>
        <v>2.5992852259916033</v>
      </c>
    </row>
    <row r="790" spans="3:14">
      <c r="C790" s="4">
        <f>Pressure!AB790*1000000</f>
        <v>4800672.8730193414</v>
      </c>
      <c r="D790" s="78">
        <f>Pressure!I790</f>
        <v>1.0782541057508477E-4</v>
      </c>
      <c r="E790" s="40">
        <f>Pressure!H790</f>
        <v>107.82541057508477</v>
      </c>
      <c r="F790" s="10">
        <f t="shared" si="94"/>
        <v>4.4999999999999991</v>
      </c>
      <c r="G790" s="4">
        <f t="shared" si="93"/>
        <v>203444.31184478602</v>
      </c>
      <c r="H790" s="42">
        <f t="shared" si="95"/>
        <v>7.7001318407136372</v>
      </c>
      <c r="I790" s="10">
        <f t="shared" si="96"/>
        <v>1.2638679557240216</v>
      </c>
      <c r="J790" s="4">
        <f t="shared" si="97"/>
        <v>654.22168711657139</v>
      </c>
      <c r="K790" s="4">
        <f t="shared" si="99"/>
        <v>147.07560071862133</v>
      </c>
      <c r="L790" s="42">
        <f>Pressure!Q790</f>
        <v>0.66769456860890175</v>
      </c>
      <c r="M790" s="10">
        <f t="shared" si="100"/>
        <v>0.57004281393960266</v>
      </c>
      <c r="N790" s="10">
        <f t="shared" si="98"/>
        <v>2.5992852259916033</v>
      </c>
    </row>
    <row r="791" spans="3:14">
      <c r="C791" s="4">
        <f>Pressure!AB791*1000000</f>
        <v>4799208.992585972</v>
      </c>
      <c r="D791" s="78">
        <f>Pressure!I791</f>
        <v>1.0782541057508477E-4</v>
      </c>
      <c r="E791" s="40">
        <f>Pressure!H791</f>
        <v>107.82541057508477</v>
      </c>
      <c r="F791" s="10">
        <f t="shared" si="94"/>
        <v>4.4999999999999991</v>
      </c>
      <c r="G791" s="4">
        <f t="shared" si="93"/>
        <v>203382.27509384145</v>
      </c>
      <c r="H791" s="42">
        <f t="shared" si="95"/>
        <v>7.6982997188626907</v>
      </c>
      <c r="I791" s="10">
        <f t="shared" si="96"/>
        <v>1.263839077683766</v>
      </c>
      <c r="J791" s="4">
        <f t="shared" si="97"/>
        <v>654.00725005143136</v>
      </c>
      <c r="K791" s="4">
        <f t="shared" si="99"/>
        <v>147.02739311439041</v>
      </c>
      <c r="L791" s="42">
        <f>Pressure!Q791</f>
        <v>0.66856584053892243</v>
      </c>
      <c r="M791" s="10">
        <f t="shared" si="100"/>
        <v>0.56991157549763327</v>
      </c>
      <c r="N791" s="10">
        <f t="shared" si="98"/>
        <v>2.5992852259916033</v>
      </c>
    </row>
    <row r="792" spans="3:14">
      <c r="C792" s="4">
        <f>Pressure!AB792*1000000</f>
        <v>4797739.3203506311</v>
      </c>
      <c r="D792" s="78">
        <f>Pressure!I792</f>
        <v>1.0782541057508477E-4</v>
      </c>
      <c r="E792" s="40">
        <f>Pressure!H792</f>
        <v>107.82541057508477</v>
      </c>
      <c r="F792" s="10">
        <f t="shared" si="94"/>
        <v>4.4999999999999991</v>
      </c>
      <c r="G792" s="4">
        <f t="shared" si="93"/>
        <v>203319.99289622772</v>
      </c>
      <c r="H792" s="42">
        <f t="shared" si="95"/>
        <v>7.6964602484912001</v>
      </c>
      <c r="I792" s="10">
        <f t="shared" si="96"/>
        <v>1.2638100676611645</v>
      </c>
      <c r="J792" s="4">
        <f t="shared" si="97"/>
        <v>653.79196457204364</v>
      </c>
      <c r="K792" s="4">
        <f t="shared" si="99"/>
        <v>146.97899477812231</v>
      </c>
      <c r="L792" s="42">
        <f>Pressure!Q792</f>
        <v>0.66943719723758943</v>
      </c>
      <c r="M792" s="10">
        <f t="shared" si="100"/>
        <v>0.5697798030868052</v>
      </c>
      <c r="N792" s="10">
        <f t="shared" si="98"/>
        <v>2.5992852259916033</v>
      </c>
    </row>
    <row r="793" spans="3:14">
      <c r="C793" s="4">
        <f>Pressure!AB793*1000000</f>
        <v>4796263.8577994909</v>
      </c>
      <c r="D793" s="78">
        <f>Pressure!I793</f>
        <v>1.0782541057508477E-4</v>
      </c>
      <c r="E793" s="40">
        <f>Pressure!H793</f>
        <v>107.82541057508477</v>
      </c>
      <c r="F793" s="10">
        <f t="shared" si="94"/>
        <v>4.4999999999999991</v>
      </c>
      <c r="G793" s="4">
        <f t="shared" si="93"/>
        <v>203257.46531492623</v>
      </c>
      <c r="H793" s="42">
        <f t="shared" si="95"/>
        <v>7.6946134302396016</v>
      </c>
      <c r="I793" s="10">
        <f t="shared" si="96"/>
        <v>1.2637809254591592</v>
      </c>
      <c r="J793" s="4">
        <f t="shared" si="97"/>
        <v>653.57583089611046</v>
      </c>
      <c r="K793" s="4">
        <f t="shared" si="99"/>
        <v>146.9304057587587</v>
      </c>
      <c r="L793" s="42">
        <f>Pressure!Q793</f>
        <v>0.67030863907460192</v>
      </c>
      <c r="M793" s="10">
        <f t="shared" si="100"/>
        <v>0.5696474966668672</v>
      </c>
      <c r="N793" s="10">
        <f t="shared" si="98"/>
        <v>2.5992852259916033</v>
      </c>
    </row>
    <row r="794" spans="3:14">
      <c r="C794" s="4">
        <f>Pressure!AB794*1000000</f>
        <v>4794782.6064253608</v>
      </c>
      <c r="D794" s="78">
        <f>Pressure!I794</f>
        <v>1.0782541057508477E-4</v>
      </c>
      <c r="E794" s="40">
        <f>Pressure!H794</f>
        <v>107.82541057508477</v>
      </c>
      <c r="F794" s="10">
        <f t="shared" si="94"/>
        <v>4.4999999999999991</v>
      </c>
      <c r="G794" s="4">
        <f t="shared" si="93"/>
        <v>203194.69241319975</v>
      </c>
      <c r="H794" s="42">
        <f t="shared" si="95"/>
        <v>7.6927592647514587</v>
      </c>
      <c r="I794" s="10">
        <f t="shared" si="96"/>
        <v>1.2637516508796598</v>
      </c>
      <c r="J794" s="4">
        <f t="shared" si="97"/>
        <v>653.35884924230709</v>
      </c>
      <c r="K794" s="4">
        <f t="shared" si="99"/>
        <v>146.88162610545999</v>
      </c>
      <c r="L794" s="42">
        <f>Pressure!Q794</f>
        <v>0.67118016642000411</v>
      </c>
      <c r="M794" s="10">
        <f t="shared" si="100"/>
        <v>0.56951465619754771</v>
      </c>
      <c r="N794" s="10">
        <f t="shared" si="98"/>
        <v>2.5992852259916033</v>
      </c>
    </row>
    <row r="795" spans="3:14">
      <c r="C795" s="4">
        <f>Pressure!AB795*1000000</f>
        <v>4793295.5677278852</v>
      </c>
      <c r="D795" s="78">
        <f>Pressure!I795</f>
        <v>1.0782541057508477E-4</v>
      </c>
      <c r="E795" s="40">
        <f>Pressure!H795</f>
        <v>107.82541057508477</v>
      </c>
      <c r="F795" s="10">
        <f t="shared" si="94"/>
        <v>4.4999999999999991</v>
      </c>
      <c r="G795" s="4">
        <f t="shared" si="93"/>
        <v>203131.67425460063</v>
      </c>
      <c r="H795" s="42">
        <f t="shared" si="95"/>
        <v>7.6908977526737337</v>
      </c>
      <c r="I795" s="10">
        <f t="shared" si="96"/>
        <v>1.2637222437235434</v>
      </c>
      <c r="J795" s="4">
        <f t="shared" si="97"/>
        <v>653.14101983030901</v>
      </c>
      <c r="K795" s="4">
        <f t="shared" si="99"/>
        <v>146.83265586761141</v>
      </c>
      <c r="L795" s="42">
        <f>Pressure!Q795</f>
        <v>0.67205177964418661</v>
      </c>
      <c r="M795" s="10">
        <f t="shared" si="100"/>
        <v>0.56938128163819801</v>
      </c>
      <c r="N795" s="10">
        <f t="shared" si="98"/>
        <v>2.5992852259916033</v>
      </c>
    </row>
    <row r="796" spans="3:14">
      <c r="C796" s="4">
        <f>Pressure!AB796*1000000</f>
        <v>4791802.7432132456</v>
      </c>
      <c r="D796" s="78">
        <f>Pressure!I796</f>
        <v>1.0782541057508477E-4</v>
      </c>
      <c r="E796" s="40">
        <f>Pressure!H796</f>
        <v>107.82541057508477</v>
      </c>
      <c r="F796" s="10">
        <f t="shared" si="94"/>
        <v>4.4999999999999991</v>
      </c>
      <c r="G796" s="4">
        <f t="shared" ref="G796:G862" si="101">IF(C796/(1+(k-1)/2*N796^2)^(k/(k-1))&lt;patm*1000000,patm*1000000,C796/(1+(k-1)/2*N796^2)^(k/(k-1)))</f>
        <v>203068.41090295825</v>
      </c>
      <c r="H796" s="42">
        <f t="shared" si="95"/>
        <v>7.6890288946563992</v>
      </c>
      <c r="I796" s="10">
        <f t="shared" si="96"/>
        <v>1.2636927037906465</v>
      </c>
      <c r="J796" s="4">
        <f t="shared" si="97"/>
        <v>652.92234288074985</v>
      </c>
      <c r="K796" s="4">
        <f t="shared" si="99"/>
        <v>146.78349509481359</v>
      </c>
      <c r="L796" s="42">
        <f>Pressure!Q796</f>
        <v>0.67292347911788852</v>
      </c>
      <c r="M796" s="10">
        <f t="shared" si="100"/>
        <v>0.56924737294829131</v>
      </c>
      <c r="N796" s="10">
        <f t="shared" si="98"/>
        <v>2.5992852259916033</v>
      </c>
    </row>
    <row r="797" spans="3:14">
      <c r="C797" s="4">
        <f>Pressure!AB797*1000000</f>
        <v>4790304.1343945432</v>
      </c>
      <c r="D797" s="78">
        <f>Pressure!I797</f>
        <v>1.0782541057508477E-4</v>
      </c>
      <c r="E797" s="40">
        <f>Pressure!H797</f>
        <v>107.82541057508477</v>
      </c>
      <c r="F797" s="10">
        <f t="shared" ref="F797:F860" si="102">aexit/E797</f>
        <v>4.4999999999999991</v>
      </c>
      <c r="G797" s="4">
        <f t="shared" si="101"/>
        <v>203004.90242239524</v>
      </c>
      <c r="H797" s="42">
        <f t="shared" ref="H797:H860" si="103">1/(((k+1)/2)^(1/(k-1))*(patm*1000000/C797)^(1/k)*SQRT((k+1)/(k-1)*(1-(patm*1000000/C797)^((k-1)/k))))</f>
        <v>7.6871526913528845</v>
      </c>
      <c r="I797" s="10">
        <f t="shared" ref="I797:I860" si="104">etanoz*SQRT(2*k^2/(k-1)*(2/(k+1))^((k+1)/(k-1))*(1-(G797/C797)^((k-1)/k)))+(G797-patm*1000000)/C797*(aexit/E797)</f>
        <v>1.2636630308797681</v>
      </c>
      <c r="J797" s="4">
        <f t="shared" ref="J797:J860" si="105">I797*D797*C797</f>
        <v>652.70281861527701</v>
      </c>
      <c r="K797" s="4">
        <f t="shared" si="99"/>
        <v>146.73414383689516</v>
      </c>
      <c r="L797" s="42">
        <f>Pressure!Q797</f>
        <v>0.67379526521219879</v>
      </c>
      <c r="M797" s="10">
        <f t="shared" si="100"/>
        <v>0.56911293008691666</v>
      </c>
      <c r="N797" s="10">
        <f t="shared" si="98"/>
        <v>2.5992852259916033</v>
      </c>
    </row>
    <row r="798" spans="3:14">
      <c r="C798" s="4">
        <f>Pressure!AB798*1000000</f>
        <v>4788799.742791554</v>
      </c>
      <c r="D798" s="78">
        <f>Pressure!I798</f>
        <v>1.0782541057508477E-4</v>
      </c>
      <c r="E798" s="40">
        <f>Pressure!H798</f>
        <v>107.82541057508477</v>
      </c>
      <c r="F798" s="10">
        <f t="shared" si="102"/>
        <v>4.4999999999999991</v>
      </c>
      <c r="G798" s="4">
        <f t="shared" si="101"/>
        <v>202941.14887731714</v>
      </c>
      <c r="H798" s="42">
        <f t="shared" si="103"/>
        <v>7.685269143419811</v>
      </c>
      <c r="I798" s="10">
        <f t="shared" si="104"/>
        <v>1.2636332247886621</v>
      </c>
      <c r="J798" s="4">
        <f t="shared" si="105"/>
        <v>652.48244725651534</v>
      </c>
      <c r="K798" s="4">
        <f t="shared" si="99"/>
        <v>146.68460214390436</v>
      </c>
      <c r="L798" s="42">
        <f>Pressure!Q798</f>
        <v>0.67466713829855807</v>
      </c>
      <c r="M798" s="10">
        <f t="shared" si="100"/>
        <v>0.56897795301314591</v>
      </c>
      <c r="N798" s="10">
        <f t="shared" ref="N798:N861" si="106">N797-1/834*(me-mef)</f>
        <v>2.5992852259916033</v>
      </c>
    </row>
    <row r="799" spans="3:14">
      <c r="C799" s="4">
        <f>Pressure!AB799*1000000</f>
        <v>4787289.5699307593</v>
      </c>
      <c r="D799" s="78">
        <f>Pressure!I799</f>
        <v>1.0782541057508477E-4</v>
      </c>
      <c r="E799" s="40">
        <f>Pressure!H799</f>
        <v>107.82541057508477</v>
      </c>
      <c r="F799" s="10">
        <f t="shared" si="102"/>
        <v>4.4999999999999991</v>
      </c>
      <c r="G799" s="4">
        <f t="shared" si="101"/>
        <v>202877.15033241364</v>
      </c>
      <c r="H799" s="42">
        <f t="shared" si="103"/>
        <v>7.6833782515170048</v>
      </c>
      <c r="I799" s="10">
        <f t="shared" si="104"/>
        <v>1.2636032853140338</v>
      </c>
      <c r="J799" s="4">
        <f t="shared" si="105"/>
        <v>652.26122902807197</v>
      </c>
      <c r="K799" s="4">
        <f t="shared" si="99"/>
        <v>146.63487006611032</v>
      </c>
      <c r="L799" s="42">
        <f>Pressure!Q799</f>
        <v>0.67553909874876039</v>
      </c>
      <c r="M799" s="10">
        <f t="shared" si="100"/>
        <v>0.5688424416858725</v>
      </c>
      <c r="N799" s="10">
        <f t="shared" si="106"/>
        <v>2.5992852259916033</v>
      </c>
    </row>
    <row r="800" spans="3:14">
      <c r="C800" s="4">
        <f>Pressure!AB800*1000000</f>
        <v>4785773.6173453853</v>
      </c>
      <c r="D800" s="78">
        <f>Pressure!I800</f>
        <v>1.0782541057508477E-4</v>
      </c>
      <c r="E800" s="40">
        <f>Pressure!H800</f>
        <v>107.82541057508477</v>
      </c>
      <c r="F800" s="10">
        <f t="shared" si="102"/>
        <v>4.4999999999999991</v>
      </c>
      <c r="G800" s="4">
        <f t="shared" si="101"/>
        <v>202812.90685266018</v>
      </c>
      <c r="H800" s="42">
        <f t="shared" si="103"/>
        <v>7.6814800163075416</v>
      </c>
      <c r="I800" s="10">
        <f t="shared" si="104"/>
        <v>1.2635732122515375</v>
      </c>
      <c r="J800" s="4">
        <f t="shared" si="105"/>
        <v>652.03916415454194</v>
      </c>
      <c r="K800" s="4">
        <f t="shared" si="99"/>
        <v>146.58494765400431</v>
      </c>
      <c r="L800" s="42">
        <f>Pressure!Q800</f>
        <v>0.67641114693495474</v>
      </c>
      <c r="M800" s="10">
        <f t="shared" si="100"/>
        <v>0.56870639606373918</v>
      </c>
      <c r="N800" s="10">
        <f t="shared" si="106"/>
        <v>2.5992852259916033</v>
      </c>
    </row>
    <row r="801" spans="3:14">
      <c r="C801" s="4">
        <f>Pressure!AB801*1000000</f>
        <v>4784251.8865755834</v>
      </c>
      <c r="D801" s="78">
        <f>Pressure!I801</f>
        <v>1.0782541057508477E-4</v>
      </c>
      <c r="E801" s="40">
        <f>Pressure!H801</f>
        <v>107.82541057508477</v>
      </c>
      <c r="F801" s="10">
        <f t="shared" si="102"/>
        <v>4.4999999999999991</v>
      </c>
      <c r="G801" s="4">
        <f t="shared" si="101"/>
        <v>202748.41850332581</v>
      </c>
      <c r="H801" s="42">
        <f t="shared" si="103"/>
        <v>7.6795744384579709</v>
      </c>
      <c r="I801" s="10">
        <f t="shared" si="104"/>
        <v>1.2635430053957775</v>
      </c>
      <c r="J801" s="4">
        <f t="shared" si="105"/>
        <v>651.81625286153519</v>
      </c>
      <c r="K801" s="4">
        <f t="shared" si="99"/>
        <v>146.53483495830565</v>
      </c>
      <c r="L801" s="42">
        <f>Pressure!Q801</f>
        <v>0.67728328322964682</v>
      </c>
      <c r="M801" s="10">
        <f t="shared" si="100"/>
        <v>0.56856981610529389</v>
      </c>
      <c r="N801" s="10">
        <f t="shared" si="106"/>
        <v>2.5992852259916033</v>
      </c>
    </row>
    <row r="802" spans="3:14">
      <c r="C802" s="4">
        <f>Pressure!AB802*1000000</f>
        <v>4782724.3791680969</v>
      </c>
      <c r="D802" s="78">
        <f>Pressure!I802</f>
        <v>1.0782541057508477E-4</v>
      </c>
      <c r="E802" s="40">
        <f>Pressure!H802</f>
        <v>107.82541057508477</v>
      </c>
      <c r="F802" s="10">
        <f t="shared" si="102"/>
        <v>4.4999999999999991</v>
      </c>
      <c r="G802" s="4">
        <f t="shared" si="101"/>
        <v>202683.6853499588</v>
      </c>
      <c r="H802" s="42">
        <f t="shared" si="103"/>
        <v>7.6776615186379065</v>
      </c>
      <c r="I802" s="10">
        <f t="shared" si="104"/>
        <v>1.2635126645402961</v>
      </c>
      <c r="J802" s="4">
        <f t="shared" si="105"/>
        <v>651.59249537562687</v>
      </c>
      <c r="K802" s="4">
        <f t="shared" si="99"/>
        <v>146.48453202995074</v>
      </c>
      <c r="L802" s="42">
        <f>Pressure!Q802</f>
        <v>0.6781555080057009</v>
      </c>
      <c r="M802" s="10">
        <f t="shared" si="100"/>
        <v>0.56843270176904814</v>
      </c>
      <c r="N802" s="10">
        <f t="shared" si="106"/>
        <v>2.5992852259916033</v>
      </c>
    </row>
    <row r="803" spans="3:14">
      <c r="C803" s="4">
        <f>Pressure!AB803*1000000</f>
        <v>4781191.0966764512</v>
      </c>
      <c r="D803" s="78">
        <f>Pressure!I803</f>
        <v>1.0782541057508477E-4</v>
      </c>
      <c r="E803" s="40">
        <f>Pressure!H803</f>
        <v>107.82541057508477</v>
      </c>
      <c r="F803" s="10">
        <f t="shared" si="102"/>
        <v>4.4999999999999991</v>
      </c>
      <c r="G803" s="4">
        <f t="shared" si="101"/>
        <v>202618.70745839496</v>
      </c>
      <c r="H803" s="42">
        <f t="shared" si="103"/>
        <v>7.6757412575202366</v>
      </c>
      <c r="I803" s="10">
        <f t="shared" si="104"/>
        <v>1.2634821894775756</v>
      </c>
      <c r="J803" s="4">
        <f t="shared" si="105"/>
        <v>651.36789192438584</v>
      </c>
      <c r="K803" s="4">
        <f t="shared" si="99"/>
        <v>146.43403892009934</v>
      </c>
      <c r="L803" s="42">
        <f>Pressure!Q803</f>
        <v>0.67902782163634146</v>
      </c>
      <c r="M803" s="10">
        <f t="shared" si="100"/>
        <v>0.56829505301324779</v>
      </c>
      <c r="N803" s="10">
        <f t="shared" si="106"/>
        <v>2.5992852259916033</v>
      </c>
    </row>
    <row r="804" spans="3:14">
      <c r="C804" s="4">
        <f>Pressure!AB804*1000000</f>
        <v>4779652.0406610053</v>
      </c>
      <c r="D804" s="78">
        <f>Pressure!I804</f>
        <v>1.0782541057508477E-4</v>
      </c>
      <c r="E804" s="40">
        <f>Pressure!H804</f>
        <v>107.82541057508477</v>
      </c>
      <c r="F804" s="10">
        <f t="shared" si="102"/>
        <v>4.4999999999999991</v>
      </c>
      <c r="G804" s="4">
        <f t="shared" si="101"/>
        <v>202553.48489475963</v>
      </c>
      <c r="H804" s="42">
        <f t="shared" si="103"/>
        <v>7.673813655781216</v>
      </c>
      <c r="I804" s="10">
        <f t="shared" si="104"/>
        <v>1.2634515799990347</v>
      </c>
      <c r="J804" s="4">
        <f t="shared" si="105"/>
        <v>651.14244273638155</v>
      </c>
      <c r="K804" s="4">
        <f t="shared" si="99"/>
        <v>146.38335568013613</v>
      </c>
      <c r="L804" s="42">
        <f>Pressure!Q804</f>
        <v>0.67990022449515475</v>
      </c>
      <c r="M804" s="10">
        <f t="shared" si="100"/>
        <v>0.56815686979595603</v>
      </c>
      <c r="N804" s="10">
        <f t="shared" si="106"/>
        <v>2.5992852259916033</v>
      </c>
    </row>
    <row r="805" spans="3:14">
      <c r="C805" s="4">
        <f>Pressure!AB805*1000000</f>
        <v>4778107.212688799</v>
      </c>
      <c r="D805" s="78">
        <f>Pressure!I805</f>
        <v>1.0782541057508477E-4</v>
      </c>
      <c r="E805" s="40">
        <f>Pressure!H805</f>
        <v>107.82541057508477</v>
      </c>
      <c r="F805" s="10">
        <f t="shared" si="102"/>
        <v>4.4999999999999991</v>
      </c>
      <c r="G805" s="4">
        <f t="shared" si="101"/>
        <v>202488.01772546125</v>
      </c>
      <c r="H805" s="42">
        <f t="shared" si="103"/>
        <v>7.6718787141002514</v>
      </c>
      <c r="I805" s="10">
        <f t="shared" si="104"/>
        <v>1.2634208358950225</v>
      </c>
      <c r="J805" s="4">
        <f t="shared" si="105"/>
        <v>650.91614804116284</v>
      </c>
      <c r="K805" s="4">
        <f t="shared" si="99"/>
        <v>146.33248236166602</v>
      </c>
      <c r="L805" s="42">
        <f>Pressure!Q805</f>
        <v>0.68077271695609065</v>
      </c>
      <c r="M805" s="10">
        <f t="shared" si="100"/>
        <v>0.56801815207511686</v>
      </c>
      <c r="N805" s="10">
        <f t="shared" si="106"/>
        <v>2.5992852259916033</v>
      </c>
    </row>
    <row r="806" spans="3:14">
      <c r="C806" s="4">
        <f>Pressure!AB806*1000000</f>
        <v>4776556.6143338187</v>
      </c>
      <c r="D806" s="78">
        <f>Pressure!I806</f>
        <v>1.0782541057508477E-4</v>
      </c>
      <c r="E806" s="40">
        <f>Pressure!H806</f>
        <v>107.82541057508477</v>
      </c>
      <c r="F806" s="10">
        <f t="shared" si="102"/>
        <v>4.4999999999999991</v>
      </c>
      <c r="G806" s="4">
        <f t="shared" si="101"/>
        <v>202422.30601720267</v>
      </c>
      <c r="H806" s="42">
        <f t="shared" si="103"/>
        <v>7.6699364331602338</v>
      </c>
      <c r="I806" s="10">
        <f t="shared" si="104"/>
        <v>1.2633899569548195</v>
      </c>
      <c r="J806" s="4">
        <f t="shared" si="105"/>
        <v>650.68900806929526</v>
      </c>
      <c r="K806" s="4">
        <f t="shared" si="99"/>
        <v>146.28141901652248</v>
      </c>
      <c r="L806" s="42">
        <f>Pressure!Q806</f>
        <v>0.68164529939346441</v>
      </c>
      <c r="M806" s="10">
        <f t="shared" si="100"/>
        <v>0.56787889980855788</v>
      </c>
      <c r="N806" s="10">
        <f t="shared" si="106"/>
        <v>2.5992852259916033</v>
      </c>
    </row>
    <row r="807" spans="3:14">
      <c r="C807" s="4">
        <f>Pressure!AB807*1000000</f>
        <v>4775000.2471767338</v>
      </c>
      <c r="D807" s="78">
        <f>Pressure!I807</f>
        <v>1.0782541057508477E-4</v>
      </c>
      <c r="E807" s="40">
        <f>Pressure!H807</f>
        <v>107.82541057508477</v>
      </c>
      <c r="F807" s="10">
        <f t="shared" si="102"/>
        <v>4.4999999999999991</v>
      </c>
      <c r="G807" s="4">
        <f t="shared" si="101"/>
        <v>202356.34983697001</v>
      </c>
      <c r="H807" s="42">
        <f t="shared" si="103"/>
        <v>7.6679868136472091</v>
      </c>
      <c r="I807" s="10">
        <f t="shared" si="104"/>
        <v>1.2633589429666296</v>
      </c>
      <c r="J807" s="4">
        <f t="shared" si="105"/>
        <v>650.46102305232398</v>
      </c>
      <c r="K807" s="4">
        <f t="shared" si="99"/>
        <v>146.23016569675914</v>
      </c>
      <c r="L807" s="42">
        <f>Pressure!Q807</f>
        <v>0.68251797218195831</v>
      </c>
      <c r="M807" s="10">
        <f t="shared" si="100"/>
        <v>0.5677391129539141</v>
      </c>
      <c r="N807" s="10">
        <f t="shared" si="106"/>
        <v>2.5992852259916033</v>
      </c>
    </row>
    <row r="808" spans="3:14">
      <c r="C808" s="4">
        <f>Pressure!AB808*1000000</f>
        <v>4773438.1128050415</v>
      </c>
      <c r="D808" s="78">
        <f>Pressure!I808</f>
        <v>1.0782541057508477E-4</v>
      </c>
      <c r="E808" s="40">
        <f>Pressure!H808</f>
        <v>107.82541057508477</v>
      </c>
      <c r="F808" s="10">
        <f t="shared" si="102"/>
        <v>4.4999999999999991</v>
      </c>
      <c r="G808" s="4">
        <f t="shared" si="101"/>
        <v>202290.14925203865</v>
      </c>
      <c r="H808" s="42">
        <f t="shared" si="103"/>
        <v>7.6660298562505549</v>
      </c>
      <c r="I808" s="10">
        <f t="shared" si="104"/>
        <v>1.2633277937175791</v>
      </c>
      <c r="J808" s="4">
        <f t="shared" si="105"/>
        <v>650.23219322279408</v>
      </c>
      <c r="K808" s="4">
        <f t="shared" si="99"/>
        <v>146.17872245465449</v>
      </c>
      <c r="L808" s="42">
        <f>Pressure!Q808</f>
        <v>0.68339073569662345</v>
      </c>
      <c r="M808" s="10">
        <f t="shared" si="100"/>
        <v>0.56759879146869019</v>
      </c>
      <c r="N808" s="10">
        <f t="shared" si="106"/>
        <v>2.5992852259916033</v>
      </c>
    </row>
    <row r="809" spans="3:14">
      <c r="C809" s="4">
        <f>Pressure!AB809*1000000</f>
        <v>4771870.2128130421</v>
      </c>
      <c r="D809" s="78">
        <f>Pressure!I809</f>
        <v>1.0782541057508477E-4</v>
      </c>
      <c r="E809" s="40">
        <f>Pressure!H809</f>
        <v>107.82541057508477</v>
      </c>
      <c r="F809" s="10">
        <f t="shared" si="102"/>
        <v>4.4999999999999991</v>
      </c>
      <c r="G809" s="4">
        <f t="shared" si="101"/>
        <v>202223.7043299723</v>
      </c>
      <c r="H809" s="42">
        <f t="shared" si="103"/>
        <v>7.6640655616629454</v>
      </c>
      <c r="I809" s="10">
        <f t="shared" si="104"/>
        <v>1.2632965089937116</v>
      </c>
      <c r="J809" s="4">
        <f t="shared" si="105"/>
        <v>650.0025188142472</v>
      </c>
      <c r="K809" s="4">
        <f t="shared" si="99"/>
        <v>146.12708934271103</v>
      </c>
      <c r="L809" s="42">
        <f>Pressure!Q809</f>
        <v>0.68426359031288131</v>
      </c>
      <c r="M809" s="10">
        <f t="shared" si="100"/>
        <v>0.56745793531011823</v>
      </c>
      <c r="N809" s="10">
        <f t="shared" si="106"/>
        <v>2.5992852259916033</v>
      </c>
    </row>
    <row r="810" spans="3:14">
      <c r="C810" s="4">
        <f>Pressure!AB810*1000000</f>
        <v>4770296.5488018701</v>
      </c>
      <c r="D810" s="78">
        <f>Pressure!I810</f>
        <v>1.0782541057508477E-4</v>
      </c>
      <c r="E810" s="40">
        <f>Pressure!H810</f>
        <v>107.82541057508477</v>
      </c>
      <c r="F810" s="10">
        <f t="shared" si="102"/>
        <v>4.4999999999999991</v>
      </c>
      <c r="G810" s="4">
        <f t="shared" si="101"/>
        <v>202157.01513862435</v>
      </c>
      <c r="H810" s="42">
        <f t="shared" si="103"/>
        <v>7.6620939305803795</v>
      </c>
      <c r="I810" s="10">
        <f t="shared" si="104"/>
        <v>1.2632650885799865</v>
      </c>
      <c r="J810" s="4">
        <f t="shared" si="105"/>
        <v>649.77200006122621</v>
      </c>
      <c r="K810" s="4">
        <f t="shared" si="99"/>
        <v>146.07526641365635</v>
      </c>
      <c r="L810" s="42">
        <f>Pressure!Q810</f>
        <v>0.68513653640652583</v>
      </c>
      <c r="M810" s="10">
        <f t="shared" si="100"/>
        <v>0.56731654443551638</v>
      </c>
      <c r="N810" s="10">
        <f t="shared" si="106"/>
        <v>2.5992852259916033</v>
      </c>
    </row>
    <row r="811" spans="3:14">
      <c r="C811" s="4">
        <f>Pressure!AB811*1000000</f>
        <v>4768717.1223794734</v>
      </c>
      <c r="D811" s="78">
        <f>Pressure!I811</f>
        <v>1.0782541057508477E-4</v>
      </c>
      <c r="E811" s="40">
        <f>Pressure!H811</f>
        <v>107.82541057508477</v>
      </c>
      <c r="F811" s="10">
        <f t="shared" si="102"/>
        <v>4.4999999999999991</v>
      </c>
      <c r="G811" s="4">
        <f t="shared" si="101"/>
        <v>202090.08174613683</v>
      </c>
      <c r="H811" s="42">
        <f t="shared" si="103"/>
        <v>7.6601149637021644</v>
      </c>
      <c r="I811" s="10">
        <f t="shared" si="104"/>
        <v>1.2632335322602739</v>
      </c>
      <c r="J811" s="4">
        <f t="shared" si="105"/>
        <v>649.54063719927183</v>
      </c>
      <c r="K811" s="4">
        <f t="shared" si="99"/>
        <v>146.0232537204424</v>
      </c>
      <c r="L811" s="42">
        <f>Pressure!Q811</f>
        <v>0.68600957435372489</v>
      </c>
      <c r="M811" s="10">
        <f t="shared" si="100"/>
        <v>0.56717461880185249</v>
      </c>
      <c r="N811" s="10">
        <f t="shared" si="106"/>
        <v>2.5992852259916033</v>
      </c>
    </row>
    <row r="812" spans="3:14">
      <c r="C812" s="4">
        <f>Pressure!AB812*1000000</f>
        <v>4767131.9351606276</v>
      </c>
      <c r="D812" s="78">
        <f>Pressure!I812</f>
        <v>1.0782541057508477E-4</v>
      </c>
      <c r="E812" s="40">
        <f>Pressure!H812</f>
        <v>107.82541057508477</v>
      </c>
      <c r="F812" s="10">
        <f t="shared" si="102"/>
        <v>4.4999999999999991</v>
      </c>
      <c r="G812" s="4">
        <f t="shared" si="101"/>
        <v>202022.90422094119</v>
      </c>
      <c r="H812" s="42">
        <f t="shared" si="103"/>
        <v>7.6581286617309337</v>
      </c>
      <c r="I812" s="10">
        <f t="shared" si="104"/>
        <v>1.2632018398173508</v>
      </c>
      <c r="J812" s="4">
        <f t="shared" si="105"/>
        <v>649.3084304649251</v>
      </c>
      <c r="K812" s="4">
        <f t="shared" si="99"/>
        <v>145.97105131624593</v>
      </c>
      <c r="L812" s="42">
        <f>Pressure!Q812</f>
        <v>0.68688270453102207</v>
      </c>
      <c r="M812" s="10">
        <f t="shared" si="100"/>
        <v>0.56703215836595644</v>
      </c>
      <c r="N812" s="10">
        <f t="shared" si="106"/>
        <v>2.5992852259916033</v>
      </c>
    </row>
    <row r="813" spans="3:14">
      <c r="C813" s="4">
        <f>Pressure!AB813*1000000</f>
        <v>4765540.9887669403</v>
      </c>
      <c r="D813" s="78">
        <f>Pressure!I813</f>
        <v>1.0782541057508477E-4</v>
      </c>
      <c r="E813" s="40">
        <f>Pressure!H813</f>
        <v>107.82541057508477</v>
      </c>
      <c r="F813" s="10">
        <f t="shared" si="102"/>
        <v>4.4999999999999991</v>
      </c>
      <c r="G813" s="4">
        <f t="shared" si="101"/>
        <v>201955.48263175841</v>
      </c>
      <c r="H813" s="42">
        <f t="shared" si="103"/>
        <v>7.6561350253726266</v>
      </c>
      <c r="I813" s="10">
        <f t="shared" si="104"/>
        <v>1.2631700110328985</v>
      </c>
      <c r="J813" s="4">
        <f t="shared" si="105"/>
        <v>649.07538009572772</v>
      </c>
      <c r="K813" s="4">
        <f t="shared" si="99"/>
        <v>145.91865925446871</v>
      </c>
      <c r="L813" s="42">
        <f>Pressure!Q813</f>
        <v>0.68775592731533841</v>
      </c>
      <c r="M813" s="10">
        <f t="shared" si="100"/>
        <v>0.56688916308451687</v>
      </c>
      <c r="N813" s="10">
        <f t="shared" si="106"/>
        <v>2.5992852259916033</v>
      </c>
    </row>
    <row r="814" spans="3:14">
      <c r="C814" s="4">
        <f>Pressure!AB814*1000000</f>
        <v>4763944.2848269008</v>
      </c>
      <c r="D814" s="78">
        <f>Pressure!I814</f>
        <v>1.0782541057508477E-4</v>
      </c>
      <c r="E814" s="40">
        <f>Pressure!H814</f>
        <v>107.82541057508477</v>
      </c>
      <c r="F814" s="10">
        <f t="shared" si="102"/>
        <v>4.4999999999999991</v>
      </c>
      <c r="G814" s="4">
        <f t="shared" si="101"/>
        <v>201887.81704760107</v>
      </c>
      <c r="H814" s="42">
        <f t="shared" si="103"/>
        <v>7.6541340553365673</v>
      </c>
      <c r="I814" s="10">
        <f t="shared" si="104"/>
        <v>1.2631380456874994</v>
      </c>
      <c r="J814" s="4">
        <f t="shared" si="105"/>
        <v>648.84148633022983</v>
      </c>
      <c r="K814" s="4">
        <f t="shared" si="99"/>
        <v>145.86607758873922</v>
      </c>
      <c r="L814" s="42">
        <f>Pressure!Q814</f>
        <v>0.68862924308397444</v>
      </c>
      <c r="M814" s="10">
        <f t="shared" si="100"/>
        <v>0.56674563291422586</v>
      </c>
      <c r="N814" s="10">
        <f t="shared" si="106"/>
        <v>2.5992852259916033</v>
      </c>
    </row>
    <row r="815" spans="3:14">
      <c r="C815" s="4">
        <f>Pressure!AB815*1000000</f>
        <v>4762341.8249757281</v>
      </c>
      <c r="D815" s="78">
        <f>Pressure!I815</f>
        <v>1.0782541057508477E-4</v>
      </c>
      <c r="E815" s="40">
        <f>Pressure!H815</f>
        <v>107.82541057508477</v>
      </c>
      <c r="F815" s="10">
        <f t="shared" si="102"/>
        <v>4.4999999999999991</v>
      </c>
      <c r="G815" s="4">
        <f t="shared" si="101"/>
        <v>201819.90753776694</v>
      </c>
      <c r="H815" s="42">
        <f t="shared" si="103"/>
        <v>7.652125752335257</v>
      </c>
      <c r="I815" s="10">
        <f t="shared" si="104"/>
        <v>1.2631059435606296</v>
      </c>
      <c r="J815" s="4">
        <f t="shared" si="105"/>
        <v>648.60674940796662</v>
      </c>
      <c r="K815" s="4">
        <f t="shared" si="99"/>
        <v>145.81330637290739</v>
      </c>
      <c r="L815" s="42">
        <f>Pressure!Q815</f>
        <v>0.68950265221461149</v>
      </c>
      <c r="M815" s="10">
        <f t="shared" si="100"/>
        <v>0.56660156781133519</v>
      </c>
      <c r="N815" s="10">
        <f t="shared" si="106"/>
        <v>2.5992852259916033</v>
      </c>
    </row>
    <row r="816" spans="3:14">
      <c r="C816" s="4">
        <f>Pressure!AB816*1000000</f>
        <v>4760733.6108556343</v>
      </c>
      <c r="D816" s="78">
        <f>Pressure!I816</f>
        <v>1.0782541057508477E-4</v>
      </c>
      <c r="E816" s="40">
        <f>Pressure!H816</f>
        <v>107.82541057508477</v>
      </c>
      <c r="F816" s="10">
        <f t="shared" si="102"/>
        <v>4.4999999999999991</v>
      </c>
      <c r="G816" s="4">
        <f t="shared" si="101"/>
        <v>201751.75417185019</v>
      </c>
      <c r="H816" s="42">
        <f t="shared" si="103"/>
        <v>7.6501101170847186</v>
      </c>
      <c r="I816" s="10">
        <f t="shared" si="104"/>
        <v>1.2630737044306615</v>
      </c>
      <c r="J816" s="4">
        <f t="shared" si="105"/>
        <v>648.37116956949865</v>
      </c>
      <c r="K816" s="4">
        <f t="shared" si="99"/>
        <v>145.76034566105361</v>
      </c>
      <c r="L816" s="42">
        <f>Pressure!Q816</f>
        <v>0.6903761550853138</v>
      </c>
      <c r="M816" s="10">
        <f t="shared" si="100"/>
        <v>0.56645696773216458</v>
      </c>
      <c r="N816" s="10">
        <f t="shared" si="106"/>
        <v>2.5992852259916033</v>
      </c>
    </row>
    <row r="817" spans="3:14">
      <c r="C817" s="4">
        <f>Pressure!AB817*1000000</f>
        <v>4759119.6441155383</v>
      </c>
      <c r="D817" s="78">
        <f>Pressure!I817</f>
        <v>1.0782541057508477E-4</v>
      </c>
      <c r="E817" s="40">
        <f>Pressure!H817</f>
        <v>107.82541057508477</v>
      </c>
      <c r="F817" s="10">
        <f t="shared" si="102"/>
        <v>4.4999999999999991</v>
      </c>
      <c r="G817" s="4">
        <f t="shared" si="101"/>
        <v>201683.35701972916</v>
      </c>
      <c r="H817" s="42">
        <f t="shared" si="103"/>
        <v>7.648087150304117</v>
      </c>
      <c r="I817" s="10">
        <f t="shared" si="104"/>
        <v>1.2630413280748525</v>
      </c>
      <c r="J817" s="4">
        <f t="shared" si="105"/>
        <v>648.13474705636804</v>
      </c>
      <c r="K817" s="4">
        <f t="shared" si="99"/>
        <v>145.70719550747899</v>
      </c>
      <c r="L817" s="42">
        <f>Pressure!Q817</f>
        <v>0.69124975207453021</v>
      </c>
      <c r="M817" s="10">
        <f t="shared" si="100"/>
        <v>0.56631183263280782</v>
      </c>
      <c r="N817" s="10">
        <f t="shared" si="106"/>
        <v>2.5992852259916033</v>
      </c>
    </row>
    <row r="818" spans="3:14">
      <c r="C818" s="4">
        <f>Pressure!AB818*1000000</f>
        <v>4757499.9264114313</v>
      </c>
      <c r="D818" s="78">
        <f>Pressure!I818</f>
        <v>1.0782541057508477E-4</v>
      </c>
      <c r="E818" s="40">
        <f>Pressure!H818</f>
        <v>107.82541057508477</v>
      </c>
      <c r="F818" s="10">
        <f t="shared" si="102"/>
        <v>4.4999999999999991</v>
      </c>
      <c r="G818" s="4">
        <f t="shared" si="101"/>
        <v>201614.71615158193</v>
      </c>
      <c r="H818" s="42">
        <f t="shared" si="103"/>
        <v>7.6460568527162236</v>
      </c>
      <c r="I818" s="10">
        <f t="shared" si="104"/>
        <v>1.2630088142693507</v>
      </c>
      <c r="J818" s="4">
        <f t="shared" si="105"/>
        <v>647.89748211115341</v>
      </c>
      <c r="K818" s="4">
        <f t="shared" si="99"/>
        <v>145.65385596671763</v>
      </c>
      <c r="L818" s="42">
        <f>Pressure!Q818</f>
        <v>0.6921234435610959</v>
      </c>
      <c r="M818" s="10">
        <f t="shared" si="100"/>
        <v>0.56616616246920615</v>
      </c>
      <c r="N818" s="10">
        <f t="shared" si="106"/>
        <v>2.5992852259916033</v>
      </c>
    </row>
    <row r="819" spans="3:14">
      <c r="C819" s="4">
        <f>Pressure!AB819*1000000</f>
        <v>4755874.4594059596</v>
      </c>
      <c r="D819" s="78">
        <f>Pressure!I819</f>
        <v>1.0782541057508477E-4</v>
      </c>
      <c r="E819" s="40">
        <f>Pressure!H819</f>
        <v>107.82541057508477</v>
      </c>
      <c r="F819" s="10">
        <f t="shared" si="102"/>
        <v>4.4999999999999991</v>
      </c>
      <c r="G819" s="4">
        <f t="shared" si="101"/>
        <v>201545.83163786863</v>
      </c>
      <c r="H819" s="42">
        <f t="shared" si="103"/>
        <v>7.6440192250468844</v>
      </c>
      <c r="I819" s="10">
        <f t="shared" si="104"/>
        <v>1.2629761627891809</v>
      </c>
      <c r="J819" s="4">
        <f t="shared" si="105"/>
        <v>647.65937497740833</v>
      </c>
      <c r="K819" s="4">
        <f t="shared" si="99"/>
        <v>145.60032709352285</v>
      </c>
      <c r="L819" s="42">
        <f>Pressure!Q819</f>
        <v>0.69299722992423407</v>
      </c>
      <c r="M819" s="10">
        <f t="shared" si="100"/>
        <v>0.56601995719706844</v>
      </c>
      <c r="N819" s="10">
        <f t="shared" si="106"/>
        <v>2.5992852259916033</v>
      </c>
    </row>
    <row r="820" spans="3:14">
      <c r="C820" s="4">
        <f>Pressure!AB820*1000000</f>
        <v>4754243.2447688775</v>
      </c>
      <c r="D820" s="78">
        <f>Pressure!I820</f>
        <v>1.0782541057508477E-4</v>
      </c>
      <c r="E820" s="40">
        <f>Pressure!H820</f>
        <v>107.82541057508477</v>
      </c>
      <c r="F820" s="10">
        <f t="shared" si="102"/>
        <v>4.4999999999999991</v>
      </c>
      <c r="G820" s="4">
        <f t="shared" si="101"/>
        <v>201476.70354935055</v>
      </c>
      <c r="H820" s="42">
        <f t="shared" si="103"/>
        <v>7.6419742680255807</v>
      </c>
      <c r="I820" s="10">
        <f t="shared" si="104"/>
        <v>1.26294337340825</v>
      </c>
      <c r="J820" s="4">
        <f t="shared" si="105"/>
        <v>647.42042589972698</v>
      </c>
      <c r="K820" s="4">
        <f t="shared" si="99"/>
        <v>145.54660894288185</v>
      </c>
      <c r="L820" s="42">
        <f>Pressure!Q820</f>
        <v>0.69387111154355785</v>
      </c>
      <c r="M820" s="10">
        <f t="shared" si="100"/>
        <v>0.56587321677201463</v>
      </c>
      <c r="N820" s="10">
        <f t="shared" si="106"/>
        <v>2.5992852259916033</v>
      </c>
    </row>
    <row r="821" spans="3:14">
      <c r="C821" s="4">
        <f>Pressure!AB821*1000000</f>
        <v>4752606.2841766523</v>
      </c>
      <c r="D821" s="78">
        <f>Pressure!I821</f>
        <v>1.0782541057508477E-4</v>
      </c>
      <c r="E821" s="40">
        <f>Pressure!H821</f>
        <v>107.82541057508477</v>
      </c>
      <c r="F821" s="10">
        <f t="shared" si="102"/>
        <v>4.4999999999999991</v>
      </c>
      <c r="G821" s="4">
        <f t="shared" si="101"/>
        <v>201407.33195707356</v>
      </c>
      <c r="H821" s="42">
        <f t="shared" si="103"/>
        <v>7.639921982384946</v>
      </c>
      <c r="I821" s="10">
        <f t="shared" si="104"/>
        <v>1.2629104458993359</v>
      </c>
      <c r="J821" s="4">
        <f t="shared" si="105"/>
        <v>647.18063512368747</v>
      </c>
      <c r="K821" s="4">
        <f t="shared" si="99"/>
        <v>145.49270157000302</v>
      </c>
      <c r="L821" s="42">
        <f>Pressure!Q821</f>
        <v>0.69474508879907215</v>
      </c>
      <c r="M821" s="10">
        <f t="shared" si="100"/>
        <v>0.56572594114957364</v>
      </c>
      <c r="N821" s="10">
        <f t="shared" si="106"/>
        <v>2.5992852259916033</v>
      </c>
    </row>
    <row r="822" spans="3:14">
      <c r="C822" s="4">
        <f>Pressure!AB822*1000000</f>
        <v>4750963.5793126486</v>
      </c>
      <c r="D822" s="78">
        <f>Pressure!I822</f>
        <v>1.0782541057508477E-4</v>
      </c>
      <c r="E822" s="40">
        <f>Pressure!H822</f>
        <v>107.82541057508477</v>
      </c>
      <c r="F822" s="10">
        <f t="shared" si="102"/>
        <v>4.4999999999999991</v>
      </c>
      <c r="G822" s="4">
        <f t="shared" si="101"/>
        <v>201337.71693237577</v>
      </c>
      <c r="H822" s="42">
        <f t="shared" si="103"/>
        <v>7.6378623688609801</v>
      </c>
      <c r="I822" s="10">
        <f t="shared" si="104"/>
        <v>1.2628773800340869</v>
      </c>
      <c r="J822" s="4">
        <f t="shared" si="105"/>
        <v>646.94000289587802</v>
      </c>
      <c r="K822" s="4">
        <f t="shared" si="99"/>
        <v>145.43860503032192</v>
      </c>
      <c r="L822" s="42">
        <f>Pressure!Q822</f>
        <v>0.69561916207117536</v>
      </c>
      <c r="M822" s="10">
        <f t="shared" si="100"/>
        <v>0.56557813028502379</v>
      </c>
      <c r="N822" s="10">
        <f t="shared" si="106"/>
        <v>2.5992852259916033</v>
      </c>
    </row>
    <row r="823" spans="3:14">
      <c r="C823" s="4">
        <f>Pressure!AB823*1000000</f>
        <v>4749315.1318673333</v>
      </c>
      <c r="D823" s="78">
        <f>Pressure!I823</f>
        <v>1.0782541057508477E-4</v>
      </c>
      <c r="E823" s="40">
        <f>Pressure!H823</f>
        <v>107.82541057508477</v>
      </c>
      <c r="F823" s="10">
        <f t="shared" si="102"/>
        <v>4.4999999999999991</v>
      </c>
      <c r="G823" s="4">
        <f t="shared" si="101"/>
        <v>201267.85854689626</v>
      </c>
      <c r="H823" s="42">
        <f t="shared" si="103"/>
        <v>7.6357954281933056</v>
      </c>
      <c r="I823" s="10">
        <f t="shared" si="104"/>
        <v>1.2628441755830218</v>
      </c>
      <c r="J823" s="4">
        <f t="shared" si="105"/>
        <v>646.69852946392757</v>
      </c>
      <c r="K823" s="4">
        <f t="shared" si="99"/>
        <v>145.38431937950801</v>
      </c>
      <c r="L823" s="42">
        <f>Pressure!Q823</f>
        <v>0.69649333174066108</v>
      </c>
      <c r="M823" s="10">
        <f t="shared" si="100"/>
        <v>0.56542978413348466</v>
      </c>
      <c r="N823" s="10">
        <f t="shared" si="106"/>
        <v>2.5992852259916033</v>
      </c>
    </row>
    <row r="824" spans="3:14">
      <c r="C824" s="4">
        <f>Pressure!AB824*1000000</f>
        <v>4747660.9435377494</v>
      </c>
      <c r="D824" s="78">
        <f>Pressure!I824</f>
        <v>1.0782541057508477E-4</v>
      </c>
      <c r="E824" s="40">
        <f>Pressure!H824</f>
        <v>107.82541057508477</v>
      </c>
      <c r="F824" s="10">
        <f t="shared" si="102"/>
        <v>4.4999999999999991</v>
      </c>
      <c r="G824" s="4">
        <f t="shared" si="101"/>
        <v>201197.7568725528</v>
      </c>
      <c r="H824" s="42">
        <f t="shared" si="103"/>
        <v>7.6337211611244999</v>
      </c>
      <c r="I824" s="10">
        <f t="shared" si="104"/>
        <v>1.2628108323155143</v>
      </c>
      <c r="J824" s="4">
        <f t="shared" si="105"/>
        <v>646.45621507642761</v>
      </c>
      <c r="K824" s="4">
        <f t="shared" si="99"/>
        <v>145.32984467344716</v>
      </c>
      <c r="L824" s="42">
        <f>Pressure!Q824</f>
        <v>0.69736759818872018</v>
      </c>
      <c r="M824" s="10">
        <f t="shared" si="100"/>
        <v>0.56528090265003605</v>
      </c>
      <c r="N824" s="10">
        <f t="shared" si="106"/>
        <v>2.5992852259916033</v>
      </c>
    </row>
    <row r="825" spans="3:14">
      <c r="C825" s="4">
        <f>Pressure!AB825*1000000</f>
        <v>4746001.0160281705</v>
      </c>
      <c r="D825" s="78">
        <f>Pressure!I825</f>
        <v>1.0782541057508477E-4</v>
      </c>
      <c r="E825" s="40">
        <f>Pressure!H825</f>
        <v>107.82541057508477</v>
      </c>
      <c r="F825" s="10">
        <f t="shared" si="102"/>
        <v>4.4999999999999991</v>
      </c>
      <c r="G825" s="4">
        <f t="shared" si="101"/>
        <v>201127.4119815696</v>
      </c>
      <c r="H825" s="42">
        <f t="shared" si="103"/>
        <v>7.6316395684009262</v>
      </c>
      <c r="I825" s="10">
        <f t="shared" si="104"/>
        <v>1.2627773499998045</v>
      </c>
      <c r="J825" s="4">
        <f t="shared" si="105"/>
        <v>646.21305998302967</v>
      </c>
      <c r="K825" s="4">
        <f t="shared" si="99"/>
        <v>145.2751809682635</v>
      </c>
      <c r="L825" s="42">
        <f>Pressure!Q825</f>
        <v>0.6982419617969422</v>
      </c>
      <c r="M825" s="10">
        <f t="shared" si="100"/>
        <v>0.56513148578936334</v>
      </c>
      <c r="N825" s="10">
        <f t="shared" si="106"/>
        <v>2.5992852259916033</v>
      </c>
    </row>
    <row r="826" spans="3:14">
      <c r="C826" s="4">
        <f>Pressure!AB826*1000000</f>
        <v>4744335.351049562</v>
      </c>
      <c r="D826" s="78">
        <f>Pressure!I826</f>
        <v>1.0782541057508477E-4</v>
      </c>
      <c r="E826" s="40">
        <f>Pressure!H826</f>
        <v>107.82541057508477</v>
      </c>
      <c r="F826" s="10">
        <f t="shared" si="102"/>
        <v>4.4999999999999991</v>
      </c>
      <c r="G826" s="4">
        <f t="shared" si="101"/>
        <v>201056.82394645447</v>
      </c>
      <c r="H826" s="42">
        <f t="shared" si="103"/>
        <v>7.6295506507720452</v>
      </c>
      <c r="I826" s="10">
        <f t="shared" si="104"/>
        <v>1.2627437284029819</v>
      </c>
      <c r="J826" s="4">
        <f t="shared" si="105"/>
        <v>645.96906443436501</v>
      </c>
      <c r="K826" s="4">
        <f t="shared" si="99"/>
        <v>145.22032832030146</v>
      </c>
      <c r="L826" s="42">
        <f>Pressure!Q826</f>
        <v>0.69911642294731757</v>
      </c>
      <c r="M826" s="10">
        <f t="shared" si="100"/>
        <v>0.56498153350626346</v>
      </c>
      <c r="N826" s="10">
        <f t="shared" si="106"/>
        <v>2.5992852259916033</v>
      </c>
    </row>
    <row r="827" spans="3:14">
      <c r="C827" s="4">
        <f>Pressure!AB827*1000000</f>
        <v>4742663.9503200715</v>
      </c>
      <c r="D827" s="78">
        <f>Pressure!I827</f>
        <v>1.0782541057508477E-4</v>
      </c>
      <c r="E827" s="40">
        <f>Pressure!H827</f>
        <v>107.82541057508477</v>
      </c>
      <c r="F827" s="10">
        <f t="shared" si="102"/>
        <v>4.4999999999999991</v>
      </c>
      <c r="G827" s="4">
        <f t="shared" si="101"/>
        <v>200985.99284001955</v>
      </c>
      <c r="H827" s="42">
        <f t="shared" si="103"/>
        <v>7.6274544089910163</v>
      </c>
      <c r="I827" s="10">
        <f t="shared" si="104"/>
        <v>1.2627099672909921</v>
      </c>
      <c r="J827" s="4">
        <f t="shared" si="105"/>
        <v>645.72422868211731</v>
      </c>
      <c r="K827" s="4">
        <f t="shared" si="99"/>
        <v>145.1652867861421</v>
      </c>
      <c r="L827" s="42">
        <f>Pressure!Q827</f>
        <v>0.69999098202223919</v>
      </c>
      <c r="M827" s="10">
        <f t="shared" si="100"/>
        <v>0.56483104575520682</v>
      </c>
      <c r="N827" s="10">
        <f t="shared" si="106"/>
        <v>2.5992852259916033</v>
      </c>
    </row>
    <row r="828" spans="3:14">
      <c r="C828" s="4">
        <f>Pressure!AB828*1000000</f>
        <v>4740986.815564502</v>
      </c>
      <c r="D828" s="78">
        <f>Pressure!I828</f>
        <v>1.0782541057508477E-4</v>
      </c>
      <c r="E828" s="40">
        <f>Pressure!H828</f>
        <v>107.82541057508477</v>
      </c>
      <c r="F828" s="10">
        <f t="shared" si="102"/>
        <v>4.4999999999999991</v>
      </c>
      <c r="G828" s="4">
        <f t="shared" si="101"/>
        <v>200914.91873535904</v>
      </c>
      <c r="H828" s="42">
        <f t="shared" si="103"/>
        <v>7.6253508438140569</v>
      </c>
      <c r="I828" s="10">
        <f t="shared" si="104"/>
        <v>1.2626760664286214</v>
      </c>
      <c r="J828" s="4">
        <f t="shared" si="105"/>
        <v>645.47855297894466</v>
      </c>
      <c r="K828" s="4">
        <f t="shared" si="99"/>
        <v>145.11005642258547</v>
      </c>
      <c r="L828" s="42">
        <f>Pressure!Q828</f>
        <v>0.7008656394045043</v>
      </c>
      <c r="M828" s="10">
        <f t="shared" si="100"/>
        <v>0.56468002249054605</v>
      </c>
      <c r="N828" s="10">
        <f t="shared" si="106"/>
        <v>2.5992852259916033</v>
      </c>
    </row>
    <row r="829" spans="3:14">
      <c r="C829" s="4">
        <f>Pressure!AB829*1000000</f>
        <v>4739303.9485147819</v>
      </c>
      <c r="D829" s="78">
        <f>Pressure!I829</f>
        <v>1.0782541057508477E-4</v>
      </c>
      <c r="E829" s="40">
        <f>Pressure!H829</f>
        <v>107.82541057508477</v>
      </c>
      <c r="F829" s="10">
        <f t="shared" si="102"/>
        <v>4.4999999999999991</v>
      </c>
      <c r="G829" s="4">
        <f t="shared" si="101"/>
        <v>200843.60170586914</v>
      </c>
      <c r="H829" s="42">
        <f t="shared" si="103"/>
        <v>7.6232399560010018</v>
      </c>
      <c r="I829" s="10">
        <f t="shared" si="104"/>
        <v>1.2626420255795034</v>
      </c>
      <c r="J829" s="4">
        <f t="shared" si="105"/>
        <v>645.23203757854935</v>
      </c>
      <c r="K829" s="4">
        <f t="shared" si="99"/>
        <v>145.05463728666638</v>
      </c>
      <c r="L829" s="42">
        <f>Pressure!Q829</f>
        <v>0.70174039547731637</v>
      </c>
      <c r="M829" s="10">
        <f t="shared" si="100"/>
        <v>0.56452846366650811</v>
      </c>
      <c r="N829" s="10">
        <f t="shared" si="106"/>
        <v>2.5992852259916033</v>
      </c>
    </row>
    <row r="830" spans="3:14">
      <c r="C830" s="4">
        <f>Pressure!AB830*1000000</f>
        <v>4737615.3509097267</v>
      </c>
      <c r="D830" s="78">
        <f>Pressure!I830</f>
        <v>1.0782541057508477E-4</v>
      </c>
      <c r="E830" s="40">
        <f>Pressure!H830</f>
        <v>107.82541057508477</v>
      </c>
      <c r="F830" s="10">
        <f t="shared" si="102"/>
        <v>4.4999999999999991</v>
      </c>
      <c r="G830" s="4">
        <f t="shared" si="101"/>
        <v>200772.04182523783</v>
      </c>
      <c r="H830" s="42">
        <f t="shared" si="103"/>
        <v>7.6211217463150289</v>
      </c>
      <c r="I830" s="10">
        <f t="shared" si="104"/>
        <v>1.2626078445061091</v>
      </c>
      <c r="J830" s="4">
        <f t="shared" si="105"/>
        <v>644.98468273564242</v>
      </c>
      <c r="K830" s="4">
        <f t="shared" si="99"/>
        <v>144.99902943564643</v>
      </c>
      <c r="L830" s="42">
        <f>Pressure!Q830</f>
        <v>0.70261525062428676</v>
      </c>
      <c r="M830" s="10">
        <f t="shared" si="100"/>
        <v>0.56437636923706203</v>
      </c>
      <c r="N830" s="10">
        <f t="shared" si="106"/>
        <v>2.5992852259916033</v>
      </c>
    </row>
    <row r="831" spans="3:14">
      <c r="C831" s="4">
        <f>Pressure!AB831*1000000</f>
        <v>4735921.0244952226</v>
      </c>
      <c r="D831" s="78">
        <f>Pressure!I831</f>
        <v>1.0782541057508477E-4</v>
      </c>
      <c r="E831" s="40">
        <f>Pressure!H831</f>
        <v>107.82541057508477</v>
      </c>
      <c r="F831" s="10">
        <f t="shared" si="102"/>
        <v>4.4999999999999991</v>
      </c>
      <c r="G831" s="4">
        <f t="shared" si="101"/>
        <v>200700.23916745279</v>
      </c>
      <c r="H831" s="42">
        <f t="shared" si="103"/>
        <v>7.6189962155228583</v>
      </c>
      <c r="I831" s="10">
        <f t="shared" si="104"/>
        <v>1.2625735229697463</v>
      </c>
      <c r="J831" s="4">
        <f t="shared" si="105"/>
        <v>644.73648870597083</v>
      </c>
      <c r="K831" s="4">
        <f t="shared" si="99"/>
        <v>144.94323292702012</v>
      </c>
      <c r="L831" s="42">
        <f>Pressure!Q831</f>
        <v>0.70349020522943684</v>
      </c>
      <c r="M831" s="10">
        <f t="shared" si="100"/>
        <v>0.56422373915619772</v>
      </c>
      <c r="N831" s="10">
        <f t="shared" si="106"/>
        <v>2.5992852259916033</v>
      </c>
    </row>
    <row r="832" spans="3:14">
      <c r="C832" s="4">
        <f>Pressure!AB832*1000000</f>
        <v>4734220.9710238529</v>
      </c>
      <c r="D832" s="78">
        <f>Pressure!I832</f>
        <v>1.0782541057508477E-4</v>
      </c>
      <c r="E832" s="40">
        <f>Pressure!H832</f>
        <v>107.82541057508477</v>
      </c>
      <c r="F832" s="10">
        <f t="shared" si="102"/>
        <v>4.4999999999999991</v>
      </c>
      <c r="G832" s="4">
        <f t="shared" si="101"/>
        <v>200628.19380678557</v>
      </c>
      <c r="H832" s="42">
        <f t="shared" si="103"/>
        <v>7.6168633643942947</v>
      </c>
      <c r="I832" s="10">
        <f t="shared" si="104"/>
        <v>1.2625390607305484</v>
      </c>
      <c r="J832" s="4">
        <f t="shared" si="105"/>
        <v>644.48745574626207</v>
      </c>
      <c r="K832" s="4">
        <f t="shared" si="99"/>
        <v>144.88724781850235</v>
      </c>
      <c r="L832" s="42">
        <f>Pressure!Q832</f>
        <v>0.70436525967719965</v>
      </c>
      <c r="M832" s="10">
        <f t="shared" si="100"/>
        <v>0.56407057337762212</v>
      </c>
      <c r="N832" s="10">
        <f t="shared" si="106"/>
        <v>2.5992852259916033</v>
      </c>
    </row>
    <row r="833" spans="3:14">
      <c r="C833" s="4">
        <f>Pressure!AB833*1000000</f>
        <v>4732515.1922555091</v>
      </c>
      <c r="D833" s="78">
        <f>Pressure!I833</f>
        <v>1.0782541057508477E-4</v>
      </c>
      <c r="E833" s="40">
        <f>Pressure!H833</f>
        <v>107.82541057508477</v>
      </c>
      <c r="F833" s="10">
        <f t="shared" si="102"/>
        <v>4.4999999999999991</v>
      </c>
      <c r="G833" s="4">
        <f t="shared" si="101"/>
        <v>200555.90581781729</v>
      </c>
      <c r="H833" s="42">
        <f t="shared" si="103"/>
        <v>7.6147231937029973</v>
      </c>
      <c r="I833" s="10">
        <f t="shared" si="104"/>
        <v>1.2625044575474826</v>
      </c>
      <c r="J833" s="4">
        <f t="shared" si="105"/>
        <v>644.23758411431481</v>
      </c>
      <c r="K833" s="4">
        <f t="shared" si="99"/>
        <v>144.83107416804884</v>
      </c>
      <c r="L833" s="42">
        <f>Pressure!Q833</f>
        <v>0.70524041435242157</v>
      </c>
      <c r="M833" s="10">
        <f t="shared" si="100"/>
        <v>0.56391687185477157</v>
      </c>
      <c r="N833" s="10">
        <f t="shared" si="106"/>
        <v>2.5992852259916033</v>
      </c>
    </row>
    <row r="834" spans="3:14">
      <c r="C834" s="4">
        <f>Pressure!AB834*1000000</f>
        <v>4730803.6899568103</v>
      </c>
      <c r="D834" s="78">
        <f>Pressure!I834</f>
        <v>1.0782541057508477E-4</v>
      </c>
      <c r="E834" s="40">
        <f>Pressure!H834</f>
        <v>107.82541057508477</v>
      </c>
      <c r="F834" s="10">
        <f t="shared" si="102"/>
        <v>4.4999999999999991</v>
      </c>
      <c r="G834" s="4">
        <f t="shared" si="101"/>
        <v>200483.37527541426</v>
      </c>
      <c r="H834" s="42">
        <f t="shared" si="103"/>
        <v>7.6125757042257325</v>
      </c>
      <c r="I834" s="10">
        <f t="shared" si="104"/>
        <v>1.2624697131783329</v>
      </c>
      <c r="J834" s="4">
        <f t="shared" si="105"/>
        <v>643.98687406891258</v>
      </c>
      <c r="K834" s="4">
        <f t="shared" si="99"/>
        <v>144.77471203383675</v>
      </c>
      <c r="L834" s="42">
        <f>Pressure!Q834</f>
        <v>0.70611566964036465</v>
      </c>
      <c r="M834" s="10">
        <f t="shared" si="100"/>
        <v>0.56376263454123787</v>
      </c>
      <c r="N834" s="10">
        <f t="shared" si="106"/>
        <v>2.5992852259916033</v>
      </c>
    </row>
    <row r="835" spans="3:14">
      <c r="C835" s="4">
        <f>Pressure!AB835*1000000</f>
        <v>4729086.4659014577</v>
      </c>
      <c r="D835" s="78">
        <f>Pressure!I835</f>
        <v>1.0782541057508477E-4</v>
      </c>
      <c r="E835" s="40">
        <f>Pressure!H835</f>
        <v>107.82541057508477</v>
      </c>
      <c r="F835" s="10">
        <f t="shared" si="102"/>
        <v>4.4999999999999991</v>
      </c>
      <c r="G835" s="4">
        <f t="shared" si="101"/>
        <v>200410.60225474293</v>
      </c>
      <c r="H835" s="42">
        <f t="shared" si="103"/>
        <v>7.6104208967428137</v>
      </c>
      <c r="I835" s="10">
        <f t="shared" si="104"/>
        <v>1.2624348273797046</v>
      </c>
      <c r="J835" s="4">
        <f t="shared" si="105"/>
        <v>643.73532586987687</v>
      </c>
      <c r="K835" s="4">
        <f t="shared" si="99"/>
        <v>144.71816147427654</v>
      </c>
      <c r="L835" s="42">
        <f>Pressure!Q835</f>
        <v>0.70699102592670804</v>
      </c>
      <c r="M835" s="10">
        <f t="shared" si="100"/>
        <v>0.56360786139017771</v>
      </c>
      <c r="N835" s="10">
        <f t="shared" si="106"/>
        <v>2.5992852259916033</v>
      </c>
    </row>
    <row r="836" spans="3:14">
      <c r="C836" s="4">
        <f>Pressure!AB836*1000000</f>
        <v>4727363.5218701391</v>
      </c>
      <c r="D836" s="78">
        <f>Pressure!I836</f>
        <v>1.0782541057508477E-4</v>
      </c>
      <c r="E836" s="40">
        <f>Pressure!H836</f>
        <v>107.82541057508477</v>
      </c>
      <c r="F836" s="10">
        <f t="shared" si="102"/>
        <v>4.4999999999999991</v>
      </c>
      <c r="G836" s="4">
        <f t="shared" si="101"/>
        <v>200337.5868312658</v>
      </c>
      <c r="H836" s="42">
        <f t="shared" si="103"/>
        <v>7.6082587720379964</v>
      </c>
      <c r="I836" s="10">
        <f t="shared" si="104"/>
        <v>1.2623997999070165</v>
      </c>
      <c r="J836" s="4">
        <f t="shared" si="105"/>
        <v>643.48293977805224</v>
      </c>
      <c r="K836" s="4">
        <f t="shared" si="99"/>
        <v>144.66142254800869</v>
      </c>
      <c r="L836" s="42">
        <f>Pressure!Q836</f>
        <v>0.70786648359754989</v>
      </c>
      <c r="M836" s="10">
        <f t="shared" si="100"/>
        <v>0.56345255235461111</v>
      </c>
      <c r="N836" s="10">
        <f t="shared" si="106"/>
        <v>2.5992852259916033</v>
      </c>
    </row>
    <row r="837" spans="3:14">
      <c r="C837" s="4">
        <f>Pressure!AB837*1000000</f>
        <v>4725634.8596505234</v>
      </c>
      <c r="D837" s="78">
        <f>Pressure!I837</f>
        <v>1.0782541057508477E-4</v>
      </c>
      <c r="E837" s="40">
        <f>Pressure!H837</f>
        <v>107.82541057508477</v>
      </c>
      <c r="F837" s="10">
        <f t="shared" si="102"/>
        <v>4.4999999999999991</v>
      </c>
      <c r="G837" s="4">
        <f t="shared" si="101"/>
        <v>200264.32908074121</v>
      </c>
      <c r="H837" s="42">
        <f t="shared" si="103"/>
        <v>7.6060893308984507</v>
      </c>
      <c r="I837" s="10">
        <f t="shared" si="104"/>
        <v>1.2623646305144973</v>
      </c>
      <c r="J837" s="4">
        <f t="shared" si="105"/>
        <v>643.2297160553062</v>
      </c>
      <c r="K837" s="4">
        <f t="shared" si="99"/>
        <v>144.60449531390364</v>
      </c>
      <c r="L837" s="42">
        <f>Pressure!Q837</f>
        <v>0.70874204303940957</v>
      </c>
      <c r="M837" s="10">
        <f t="shared" si="100"/>
        <v>0.56329670738762461</v>
      </c>
      <c r="N837" s="10">
        <f t="shared" si="106"/>
        <v>2.5992852259916033</v>
      </c>
    </row>
    <row r="838" spans="3:14">
      <c r="C838" s="4">
        <f>Pressure!AB838*1000000</f>
        <v>4723900.4810374081</v>
      </c>
      <c r="D838" s="78">
        <f>Pressure!I838</f>
        <v>1.0782541057508477E-4</v>
      </c>
      <c r="E838" s="40">
        <f>Pressure!H838</f>
        <v>107.82541057508477</v>
      </c>
      <c r="F838" s="10">
        <f t="shared" si="102"/>
        <v>4.4999999999999991</v>
      </c>
      <c r="G838" s="4">
        <f t="shared" si="101"/>
        <v>200190.82907922962</v>
      </c>
      <c r="H838" s="42">
        <f t="shared" si="103"/>
        <v>7.6039125741149522</v>
      </c>
      <c r="I838" s="10">
        <f t="shared" si="104"/>
        <v>1.262329318955185</v>
      </c>
      <c r="J838" s="4">
        <f t="shared" si="105"/>
        <v>642.97565496455047</v>
      </c>
      <c r="K838" s="4">
        <f t="shared" si="99"/>
        <v>144.54737983106662</v>
      </c>
      <c r="L838" s="42">
        <f>Pressure!Q838</f>
        <v>0.70961770463922902</v>
      </c>
      <c r="M838" s="10">
        <f t="shared" si="100"/>
        <v>0.56314032644180456</v>
      </c>
      <c r="N838" s="10">
        <f t="shared" si="106"/>
        <v>2.5992852259916033</v>
      </c>
    </row>
    <row r="839" spans="3:14">
      <c r="C839" s="4">
        <f>Pressure!AB839*1000000</f>
        <v>4722160.3878324199</v>
      </c>
      <c r="D839" s="78">
        <f>Pressure!I839</f>
        <v>1.0782541057508477E-4</v>
      </c>
      <c r="E839" s="40">
        <f>Pressure!H839</f>
        <v>107.82541057508477</v>
      </c>
      <c r="F839" s="10">
        <f t="shared" si="102"/>
        <v>4.4999999999999991</v>
      </c>
      <c r="G839" s="4">
        <f t="shared" si="101"/>
        <v>200117.0869030809</v>
      </c>
      <c r="H839" s="42">
        <f t="shared" si="103"/>
        <v>7.6017285024814925</v>
      </c>
      <c r="I839" s="10">
        <f t="shared" si="104"/>
        <v>1.2622938649809141</v>
      </c>
      <c r="J839" s="4">
        <f t="shared" si="105"/>
        <v>642.72075676969655</v>
      </c>
      <c r="K839" s="4">
        <f t="shared" si="99"/>
        <v>144.49007615882752</v>
      </c>
      <c r="L839" s="42">
        <f>Pressure!Q839</f>
        <v>0.71049346878437514</v>
      </c>
      <c r="M839" s="10">
        <f t="shared" si="100"/>
        <v>0.56298340946993741</v>
      </c>
      <c r="N839" s="10">
        <f t="shared" si="106"/>
        <v>2.5992852259916033</v>
      </c>
    </row>
    <row r="840" spans="3:14">
      <c r="C840" s="4">
        <f>Pressure!AB840*1000000</f>
        <v>4720414.5818443866</v>
      </c>
      <c r="D840" s="78">
        <f>Pressure!I840</f>
        <v>1.0782541057508477E-4</v>
      </c>
      <c r="E840" s="40">
        <f>Pressure!H840</f>
        <v>107.82541057508477</v>
      </c>
      <c r="F840" s="10">
        <f t="shared" si="102"/>
        <v>4.4999999999999991</v>
      </c>
      <c r="G840" s="4">
        <f t="shared" si="101"/>
        <v>200043.10262895006</v>
      </c>
      <c r="H840" s="42">
        <f t="shared" si="103"/>
        <v>7.5995371167957471</v>
      </c>
      <c r="I840" s="10">
        <f t="shared" si="104"/>
        <v>1.2622582683423211</v>
      </c>
      <c r="J840" s="4">
        <f t="shared" si="105"/>
        <v>642.46502173571139</v>
      </c>
      <c r="K840" s="4">
        <f t="shared" si="99"/>
        <v>144.43258435675361</v>
      </c>
      <c r="L840" s="42">
        <f>Pressure!Q840</f>
        <v>0.71136933586264117</v>
      </c>
      <c r="M840" s="10">
        <f t="shared" si="100"/>
        <v>0.56282595642429567</v>
      </c>
      <c r="N840" s="10">
        <f t="shared" si="106"/>
        <v>2.5992852259916033</v>
      </c>
    </row>
    <row r="841" spans="3:14">
      <c r="C841" s="4">
        <f>Pressure!AB841*1000000</f>
        <v>4718663.0648889327</v>
      </c>
      <c r="D841" s="78">
        <f>Pressure!I841</f>
        <v>1.0782541057508477E-4</v>
      </c>
      <c r="E841" s="40">
        <f>Pressure!H841</f>
        <v>107.82541057508477</v>
      </c>
      <c r="F841" s="10">
        <f t="shared" si="102"/>
        <v>4.4999999999999991</v>
      </c>
      <c r="G841" s="4">
        <f t="shared" si="101"/>
        <v>199968.87633378018</v>
      </c>
      <c r="H841" s="42">
        <f t="shared" si="103"/>
        <v>7.5973384178585768</v>
      </c>
      <c r="I841" s="10">
        <f t="shared" si="104"/>
        <v>1.2622225287888309</v>
      </c>
      <c r="J841" s="4">
        <f t="shared" si="105"/>
        <v>642.20845012855762</v>
      </c>
      <c r="K841" s="4">
        <f t="shared" si="99"/>
        <v>144.37490448463595</v>
      </c>
      <c r="L841" s="42">
        <f>Pressure!Q841</f>
        <v>0.71224530626224913</v>
      </c>
      <c r="M841" s="10">
        <f t="shared" si="100"/>
        <v>0.56266796725734547</v>
      </c>
      <c r="N841" s="10">
        <f t="shared" si="106"/>
        <v>2.5992852259916033</v>
      </c>
    </row>
    <row r="842" spans="3:14">
      <c r="C842" s="4">
        <f>Pressure!AB842*1000000</f>
        <v>4716905.8387890086</v>
      </c>
      <c r="D842" s="78">
        <f>Pressure!I842</f>
        <v>1.0782541057508477E-4</v>
      </c>
      <c r="E842" s="40">
        <f>Pressure!H842</f>
        <v>107.82541057508477</v>
      </c>
      <c r="F842" s="10">
        <f t="shared" si="102"/>
        <v>4.4999999999999991</v>
      </c>
      <c r="G842" s="4">
        <f t="shared" si="101"/>
        <v>199894.40809482476</v>
      </c>
      <c r="H842" s="42">
        <f t="shared" si="103"/>
        <v>7.5951324064746624</v>
      </c>
      <c r="I842" s="10">
        <f t="shared" si="104"/>
        <v>1.2621866460686633</v>
      </c>
      <c r="J842" s="4">
        <f t="shared" si="105"/>
        <v>641.9510422152706</v>
      </c>
      <c r="K842" s="4">
        <f t="shared" si="99"/>
        <v>144.31703660250676</v>
      </c>
      <c r="L842" s="42">
        <f>Pressure!Q842</f>
        <v>0.71312138037185113</v>
      </c>
      <c r="M842" s="10">
        <f t="shared" si="100"/>
        <v>0.56250944192103702</v>
      </c>
      <c r="N842" s="10">
        <f t="shared" si="106"/>
        <v>2.5992852259916033</v>
      </c>
    </row>
    <row r="843" spans="3:14">
      <c r="C843" s="4">
        <f>Pressure!AB843*1000000</f>
        <v>4715142.9053743947</v>
      </c>
      <c r="D843" s="78">
        <f>Pressure!I843</f>
        <v>1.0782541057508477E-4</v>
      </c>
      <c r="E843" s="40">
        <f>Pressure!H843</f>
        <v>107.82541057508477</v>
      </c>
      <c r="F843" s="10">
        <f t="shared" si="102"/>
        <v>4.4999999999999991</v>
      </c>
      <c r="G843" s="4">
        <f t="shared" si="101"/>
        <v>199819.69798962679</v>
      </c>
      <c r="H843" s="42">
        <f t="shared" si="103"/>
        <v>7.5929190834519007</v>
      </c>
      <c r="I843" s="10">
        <f t="shared" si="104"/>
        <v>1.2621506199288175</v>
      </c>
      <c r="J843" s="4">
        <f t="shared" si="105"/>
        <v>641.69279826388652</v>
      </c>
      <c r="K843" s="4">
        <f t="shared" si="99"/>
        <v>144.25898077062328</v>
      </c>
      <c r="L843" s="42">
        <f>Pressure!Q843</f>
        <v>0.71399755858053182</v>
      </c>
      <c r="M843" s="10">
        <f t="shared" si="100"/>
        <v>0.56235038036751395</v>
      </c>
      <c r="N843" s="10">
        <f t="shared" si="106"/>
        <v>2.5992852259916033</v>
      </c>
    </row>
    <row r="844" spans="3:14">
      <c r="C844" s="4">
        <f>Pressure!AB844*1000000</f>
        <v>4713374.2664820887</v>
      </c>
      <c r="D844" s="78">
        <f>Pressure!I844</f>
        <v>1.0782541057508477E-4</v>
      </c>
      <c r="E844" s="40">
        <f>Pressure!H844</f>
        <v>107.82541057508477</v>
      </c>
      <c r="F844" s="10">
        <f t="shared" si="102"/>
        <v>4.4999999999999991</v>
      </c>
      <c r="G844" s="4">
        <f t="shared" si="101"/>
        <v>199744.74609603509</v>
      </c>
      <c r="H844" s="42">
        <f t="shared" si="103"/>
        <v>7.5906984496018737</v>
      </c>
      <c r="I844" s="10">
        <f t="shared" si="104"/>
        <v>1.2621144501150776</v>
      </c>
      <c r="J844" s="4">
        <f t="shared" si="105"/>
        <v>641.4337185434988</v>
      </c>
      <c r="K844" s="4">
        <f t="shared" si="99"/>
        <v>144.20073704948041</v>
      </c>
      <c r="L844" s="42">
        <f>Pressure!Q844</f>
        <v>0.71487384127780973</v>
      </c>
      <c r="M844" s="10">
        <f t="shared" si="100"/>
        <v>0.56219078254839139</v>
      </c>
      <c r="N844" s="10">
        <f t="shared" si="106"/>
        <v>2.5992852259916033</v>
      </c>
    </row>
    <row r="845" spans="3:14">
      <c r="C845" s="4">
        <f>Pressure!AB845*1000000</f>
        <v>4711599.9239559444</v>
      </c>
      <c r="D845" s="78">
        <f>Pressure!I845</f>
        <v>1.0782541057508477E-4</v>
      </c>
      <c r="E845" s="40">
        <f>Pressure!H845</f>
        <v>107.82541057508477</v>
      </c>
      <c r="F845" s="10">
        <f t="shared" si="102"/>
        <v>4.4999999999999991</v>
      </c>
      <c r="G845" s="4">
        <f t="shared" si="101"/>
        <v>199669.55249218902</v>
      </c>
      <c r="H845" s="42">
        <f t="shared" si="103"/>
        <v>7.5884705057394015</v>
      </c>
      <c r="I845" s="10">
        <f t="shared" si="104"/>
        <v>1.2620781363719979</v>
      </c>
      <c r="J845" s="4">
        <f t="shared" si="105"/>
        <v>641.17380332420453</v>
      </c>
      <c r="K845" s="4">
        <f t="shared" si="99"/>
        <v>144.14230549979868</v>
      </c>
      <c r="L845" s="42">
        <f>Pressure!Q845</f>
        <v>0.7157502288536397</v>
      </c>
      <c r="M845" s="10">
        <f t="shared" si="100"/>
        <v>0.56203064841546302</v>
      </c>
      <c r="N845" s="10">
        <f t="shared" si="106"/>
        <v>2.5992852259916033</v>
      </c>
    </row>
    <row r="846" spans="3:14">
      <c r="C846" s="4">
        <f>Pressure!AB846*1000000</f>
        <v>4709819.879647091</v>
      </c>
      <c r="D846" s="78">
        <f>Pressure!I846</f>
        <v>1.0782541057508477E-4</v>
      </c>
      <c r="E846" s="40">
        <f>Pressure!H846</f>
        <v>107.82541057508477</v>
      </c>
      <c r="F846" s="10">
        <f t="shared" si="102"/>
        <v>4.4999999999999991</v>
      </c>
      <c r="G846" s="4">
        <f t="shared" si="101"/>
        <v>199594.11725653629</v>
      </c>
      <c r="H846" s="42">
        <f t="shared" si="103"/>
        <v>7.586235252683057</v>
      </c>
      <c r="I846" s="10">
        <f t="shared" si="104"/>
        <v>1.2620416784429098</v>
      </c>
      <c r="J846" s="4">
        <f t="shared" si="105"/>
        <v>640.91305287716762</v>
      </c>
      <c r="K846" s="4">
        <f t="shared" si="99"/>
        <v>144.08368618253846</v>
      </c>
      <c r="L846" s="42">
        <f>Pressure!Q846</f>
        <v>0.71662672169841446</v>
      </c>
      <c r="M846" s="10">
        <f t="shared" si="100"/>
        <v>0.56186997792013249</v>
      </c>
      <c r="N846" s="10">
        <f t="shared" si="106"/>
        <v>2.5992852259916033</v>
      </c>
    </row>
    <row r="847" spans="3:14">
      <c r="C847" s="4">
        <f>Pressure!AB847*1000000</f>
        <v>4708034.1354136281</v>
      </c>
      <c r="D847" s="78">
        <f>Pressure!I847</f>
        <v>1.0782541057508477E-4</v>
      </c>
      <c r="E847" s="40">
        <f>Pressure!H847</f>
        <v>107.82541057508477</v>
      </c>
      <c r="F847" s="10">
        <f t="shared" si="102"/>
        <v>4.4999999999999991</v>
      </c>
      <c r="G847" s="4">
        <f t="shared" si="101"/>
        <v>199518.44046781998</v>
      </c>
      <c r="H847" s="42">
        <f t="shared" si="103"/>
        <v>7.5839926912547702</v>
      </c>
      <c r="I847" s="10">
        <f t="shared" si="104"/>
        <v>1.2620050760699089</v>
      </c>
      <c r="J847" s="4">
        <f t="shared" si="105"/>
        <v>640.6514674745722</v>
      </c>
      <c r="K847" s="4">
        <f t="shared" ref="K847:K910" si="107">J847/4.4482</f>
        <v>144.02487915888949</v>
      </c>
      <c r="L847" s="42">
        <f>Pressure!Q847</f>
        <v>0.7175033202029667</v>
      </c>
      <c r="M847" s="10">
        <f t="shared" ref="M847:M910" si="108">(J847+J846)/2*(L847-L846)</f>
        <v>0.56170877101377159</v>
      </c>
      <c r="N847" s="10">
        <f t="shared" si="106"/>
        <v>2.5992852259916033</v>
      </c>
    </row>
    <row r="848" spans="3:14">
      <c r="C848" s="4">
        <f>Pressure!AB848*1000000</f>
        <v>4706242.6931207692</v>
      </c>
      <c r="D848" s="78">
        <f>Pressure!I848</f>
        <v>1.0782541057508477E-4</v>
      </c>
      <c r="E848" s="40">
        <f>Pressure!H848</f>
        <v>107.82541057508477</v>
      </c>
      <c r="F848" s="10">
        <f t="shared" si="102"/>
        <v>4.4999999999999991</v>
      </c>
      <c r="G848" s="4">
        <f t="shared" si="101"/>
        <v>199442.52220508462</v>
      </c>
      <c r="H848" s="42">
        <f t="shared" si="103"/>
        <v>7.581742822280038</v>
      </c>
      <c r="I848" s="10">
        <f t="shared" si="104"/>
        <v>1.2619683289938537</v>
      </c>
      <c r="J848" s="4">
        <f t="shared" si="105"/>
        <v>640.38904738964482</v>
      </c>
      <c r="K848" s="4">
        <f t="shared" si="107"/>
        <v>143.96588449027581</v>
      </c>
      <c r="L848" s="42">
        <f>Pressure!Q848</f>
        <v>0.71838002475857088</v>
      </c>
      <c r="M848" s="10">
        <f t="shared" si="108"/>
        <v>0.56154702764749154</v>
      </c>
      <c r="N848" s="10">
        <f t="shared" si="106"/>
        <v>2.5992852259916033</v>
      </c>
    </row>
    <row r="849" spans="3:14">
      <c r="C849" s="4">
        <f>Pressure!AB849*1000000</f>
        <v>4704445.554640769</v>
      </c>
      <c r="D849" s="78">
        <f>Pressure!I849</f>
        <v>1.0782541057508477E-4</v>
      </c>
      <c r="E849" s="40">
        <f>Pressure!H849</f>
        <v>107.82541057508477</v>
      </c>
      <c r="F849" s="10">
        <f t="shared" si="102"/>
        <v>4.4999999999999991</v>
      </c>
      <c r="G849" s="4">
        <f t="shared" si="101"/>
        <v>199366.3625476732</v>
      </c>
      <c r="H849" s="42">
        <f t="shared" si="103"/>
        <v>7.5794856465877869</v>
      </c>
      <c r="I849" s="10">
        <f t="shared" si="104"/>
        <v>1.2619314369543602</v>
      </c>
      <c r="J849" s="4">
        <f t="shared" si="105"/>
        <v>640.12579289664313</v>
      </c>
      <c r="K849" s="4">
        <f t="shared" si="107"/>
        <v>143.90670223835329</v>
      </c>
      <c r="L849" s="42">
        <f>Pressure!Q849</f>
        <v>0.71925683575694521</v>
      </c>
      <c r="M849" s="10">
        <f t="shared" si="108"/>
        <v>0.56138474777228498</v>
      </c>
      <c r="N849" s="10">
        <f t="shared" si="106"/>
        <v>2.5992852259916033</v>
      </c>
    </row>
    <row r="850" spans="3:14">
      <c r="C850" s="4">
        <f>Pressure!AB850*1000000</f>
        <v>4702642.7218531268</v>
      </c>
      <c r="D850" s="78">
        <f>Pressure!I850</f>
        <v>1.0782541057508477E-4</v>
      </c>
      <c r="E850" s="40">
        <f>Pressure!H850</f>
        <v>107.82541057508477</v>
      </c>
      <c r="F850" s="10">
        <f t="shared" si="102"/>
        <v>4.4999999999999991</v>
      </c>
      <c r="G850" s="4">
        <f t="shared" si="101"/>
        <v>199289.96157523571</v>
      </c>
      <c r="H850" s="42">
        <f t="shared" si="103"/>
        <v>7.5772211650106511</v>
      </c>
      <c r="I850" s="10">
        <f t="shared" si="104"/>
        <v>1.2618943996898013</v>
      </c>
      <c r="J850" s="4">
        <f t="shared" si="105"/>
        <v>639.86170427088678</v>
      </c>
      <c r="K850" s="4">
        <f t="shared" si="107"/>
        <v>143.84733246501659</v>
      </c>
      <c r="L850" s="42">
        <f>Pressure!Q850</f>
        <v>0.72013375359025367</v>
      </c>
      <c r="M850" s="10">
        <f t="shared" si="108"/>
        <v>0.5612219313390312</v>
      </c>
      <c r="N850" s="10">
        <f t="shared" si="106"/>
        <v>2.5992852259916033</v>
      </c>
    </row>
    <row r="851" spans="3:14">
      <c r="C851" s="4">
        <f>Pressure!AB851*1000000</f>
        <v>4700834.1966442559</v>
      </c>
      <c r="D851" s="78">
        <f>Pressure!I851</f>
        <v>1.0782541057508477E-4</v>
      </c>
      <c r="E851" s="40">
        <f>Pressure!H851</f>
        <v>107.82541057508477</v>
      </c>
      <c r="F851" s="10">
        <f t="shared" si="102"/>
        <v>4.4999999999999991</v>
      </c>
      <c r="G851" s="4">
        <f t="shared" si="101"/>
        <v>199213.31936771504</v>
      </c>
      <c r="H851" s="42">
        <f t="shared" si="103"/>
        <v>7.5749493783845496</v>
      </c>
      <c r="I851" s="10">
        <f t="shared" si="104"/>
        <v>1.2618572169372941</v>
      </c>
      <c r="J851" s="4">
        <f t="shared" si="105"/>
        <v>639.5967817887074</v>
      </c>
      <c r="K851" s="4">
        <f t="shared" si="107"/>
        <v>143.78777523238779</v>
      </c>
      <c r="L851" s="42">
        <f>Pressure!Q851</f>
        <v>0.72101077865110774</v>
      </c>
      <c r="M851" s="10">
        <f t="shared" si="108"/>
        <v>0.56105857829833927</v>
      </c>
      <c r="N851" s="10">
        <f t="shared" si="106"/>
        <v>2.5992852259916033</v>
      </c>
    </row>
    <row r="852" spans="3:14">
      <c r="C852" s="4">
        <f>Pressure!AB852*1000000</f>
        <v>4699019.9809077056</v>
      </c>
      <c r="D852" s="78">
        <f>Pressure!I852</f>
        <v>1.0782541057508477E-4</v>
      </c>
      <c r="E852" s="40">
        <f>Pressure!H852</f>
        <v>107.82541057508477</v>
      </c>
      <c r="F852" s="10">
        <f t="shared" si="102"/>
        <v>4.4999999999999991</v>
      </c>
      <c r="G852" s="4">
        <f t="shared" si="101"/>
        <v>199136.43600535666</v>
      </c>
      <c r="H852" s="42">
        <f t="shared" si="103"/>
        <v>7.572670287548954</v>
      </c>
      <c r="I852" s="10">
        <f t="shared" si="104"/>
        <v>1.2618198884327017</v>
      </c>
      <c r="J852" s="4">
        <f t="shared" si="105"/>
        <v>639.33102572748226</v>
      </c>
      <c r="K852" s="4">
        <f t="shared" si="107"/>
        <v>143.72803060282413</v>
      </c>
      <c r="L852" s="42">
        <f>Pressure!Q852</f>
        <v>0.72188791133256869</v>
      </c>
      <c r="M852" s="10">
        <f t="shared" si="108"/>
        <v>0.56089468860082192</v>
      </c>
      <c r="N852" s="10">
        <f t="shared" si="106"/>
        <v>2.5992852259916033</v>
      </c>
    </row>
    <row r="853" spans="3:14">
      <c r="C853" s="4">
        <f>Pressure!AB853*1000000</f>
        <v>4697200.0765444133</v>
      </c>
      <c r="D853" s="78">
        <f>Pressure!I853</f>
        <v>1.0782541057508477E-4</v>
      </c>
      <c r="E853" s="40">
        <f>Pressure!H853</f>
        <v>107.82541057508477</v>
      </c>
      <c r="F853" s="10">
        <f t="shared" si="102"/>
        <v>4.4999999999999991</v>
      </c>
      <c r="G853" s="4">
        <f t="shared" si="101"/>
        <v>199059.31156871899</v>
      </c>
      <c r="H853" s="42">
        <f t="shared" si="103"/>
        <v>7.5703838933472092</v>
      </c>
      <c r="I853" s="10">
        <f t="shared" si="104"/>
        <v>1.2617824139106317</v>
      </c>
      <c r="J853" s="4">
        <f t="shared" si="105"/>
        <v>639.0644363656711</v>
      </c>
      <c r="K853" s="4">
        <f t="shared" si="107"/>
        <v>143.6680986389261</v>
      </c>
      <c r="L853" s="42">
        <f>Pressure!Q853</f>
        <v>0.72276515202814906</v>
      </c>
      <c r="M853" s="10">
        <f t="shared" si="108"/>
        <v>0.56073026219669475</v>
      </c>
      <c r="N853" s="10">
        <f t="shared" si="106"/>
        <v>2.5992852259916033</v>
      </c>
    </row>
    <row r="854" spans="3:14">
      <c r="C854" s="4">
        <f>Pressure!AB854*1000000</f>
        <v>4695374.4854622018</v>
      </c>
      <c r="D854" s="78">
        <f>Pressure!I854</f>
        <v>1.0782541057508477E-4</v>
      </c>
      <c r="E854" s="40">
        <f>Pressure!H854</f>
        <v>107.82541057508477</v>
      </c>
      <c r="F854" s="10">
        <f t="shared" si="102"/>
        <v>4.4999999999999991</v>
      </c>
      <c r="G854" s="4">
        <f t="shared" si="101"/>
        <v>198981.94613865233</v>
      </c>
      <c r="H854" s="42">
        <f t="shared" si="103"/>
        <v>7.5680901966258807</v>
      </c>
      <c r="I854" s="10">
        <f t="shared" si="104"/>
        <v>1.2617447931044223</v>
      </c>
      <c r="J854" s="4">
        <f t="shared" si="105"/>
        <v>638.79701398274176</v>
      </c>
      <c r="K854" s="4">
        <f t="shared" si="107"/>
        <v>143.60797940352091</v>
      </c>
      <c r="L854" s="42">
        <f>Pressure!Q854</f>
        <v>0.72364250113181494</v>
      </c>
      <c r="M854" s="10">
        <f t="shared" si="108"/>
        <v>0.56056529903618124</v>
      </c>
      <c r="N854" s="10">
        <f t="shared" si="106"/>
        <v>2.5992852259916033</v>
      </c>
    </row>
    <row r="855" spans="3:14">
      <c r="C855" s="4">
        <f>Pressure!AB855*1000000</f>
        <v>4693543.2095759977</v>
      </c>
      <c r="D855" s="78">
        <f>Pressure!I855</f>
        <v>1.0782541057508477E-4</v>
      </c>
      <c r="E855" s="40">
        <f>Pressure!H855</f>
        <v>107.82541057508477</v>
      </c>
      <c r="F855" s="10">
        <f t="shared" si="102"/>
        <v>4.4999999999999991</v>
      </c>
      <c r="G855" s="4">
        <f t="shared" si="101"/>
        <v>198904.33979630799</v>
      </c>
      <c r="H855" s="42">
        <f t="shared" si="103"/>
        <v>7.5657891982350574</v>
      </c>
      <c r="I855" s="10">
        <f t="shared" si="104"/>
        <v>1.2617070257461418</v>
      </c>
      <c r="J855" s="4">
        <f t="shared" si="105"/>
        <v>638.52875885920298</v>
      </c>
      <c r="K855" s="4">
        <f t="shared" si="107"/>
        <v>143.54767295966974</v>
      </c>
      <c r="L855" s="42">
        <f>Pressure!Q855</f>
        <v>0.72451995903798794</v>
      </c>
      <c r="M855" s="10">
        <f t="shared" si="108"/>
        <v>0.56039979906934834</v>
      </c>
      <c r="N855" s="10">
        <f t="shared" si="106"/>
        <v>2.5992852259916033</v>
      </c>
    </row>
    <row r="856" spans="3:14">
      <c r="C856" s="4">
        <f>Pressure!AB856*1000000</f>
        <v>4691706.2508080536</v>
      </c>
      <c r="D856" s="78">
        <f>Pressure!I856</f>
        <v>1.0782541057508477E-4</v>
      </c>
      <c r="E856" s="40">
        <f>Pressure!H856</f>
        <v>107.82541057508477</v>
      </c>
      <c r="F856" s="10">
        <f t="shared" si="102"/>
        <v>4.4999999999999991</v>
      </c>
      <c r="G856" s="4">
        <f t="shared" si="101"/>
        <v>198826.49262314773</v>
      </c>
      <c r="H856" s="42">
        <f t="shared" si="103"/>
        <v>7.563480899028594</v>
      </c>
      <c r="I856" s="10">
        <f t="shared" si="104"/>
        <v>1.2616691115665879</v>
      </c>
      <c r="J856" s="4">
        <f t="shared" si="105"/>
        <v>638.25967127663694</v>
      </c>
      <c r="K856" s="4">
        <f t="shared" si="107"/>
        <v>143.48717937067508</v>
      </c>
      <c r="L856" s="42">
        <f>Pressure!Q856</f>
        <v>0.72539752614154696</v>
      </c>
      <c r="M856" s="10">
        <f t="shared" si="108"/>
        <v>0.56023376224598742</v>
      </c>
      <c r="N856" s="10">
        <f t="shared" si="106"/>
        <v>2.5992852259916033</v>
      </c>
    </row>
    <row r="857" spans="3:14">
      <c r="C857" s="4">
        <f>Pressure!AB857*1000000</f>
        <v>4689863.6110875709</v>
      </c>
      <c r="D857" s="78">
        <f>Pressure!I857</f>
        <v>1.0782541057508477E-4</v>
      </c>
      <c r="E857" s="40">
        <f>Pressure!H857</f>
        <v>107.82541057508477</v>
      </c>
      <c r="F857" s="10">
        <f t="shared" si="102"/>
        <v>4.4999999999999991</v>
      </c>
      <c r="G857" s="4">
        <f t="shared" si="101"/>
        <v>198748.40470092784</v>
      </c>
      <c r="H857" s="42">
        <f t="shared" si="103"/>
        <v>7.5611652998636503</v>
      </c>
      <c r="I857" s="10">
        <f t="shared" si="104"/>
        <v>1.2616310502952759</v>
      </c>
      <c r="J857" s="4">
        <f t="shared" si="105"/>
        <v>637.98975151764319</v>
      </c>
      <c r="K857" s="4">
        <f t="shared" si="107"/>
        <v>143.42649870006815</v>
      </c>
      <c r="L857" s="42">
        <f>Pressure!Q857</f>
        <v>0.72627520283783042</v>
      </c>
      <c r="M857" s="10">
        <f t="shared" si="108"/>
        <v>0.56006718851588422</v>
      </c>
      <c r="N857" s="10">
        <f t="shared" si="106"/>
        <v>2.5992852259916033</v>
      </c>
    </row>
    <row r="858" spans="3:14">
      <c r="C858" s="4">
        <f>Pressure!AB858*1000000</f>
        <v>4688015.2923511993</v>
      </c>
      <c r="D858" s="78">
        <f>Pressure!I858</f>
        <v>1.0782541057508477E-4</v>
      </c>
      <c r="E858" s="40">
        <f>Pressure!H858</f>
        <v>107.82541057508477</v>
      </c>
      <c r="F858" s="10">
        <f t="shared" si="102"/>
        <v>4.4999999999999991</v>
      </c>
      <c r="G858" s="4">
        <f t="shared" si="101"/>
        <v>198670.07611172021</v>
      </c>
      <c r="H858" s="42">
        <f t="shared" si="103"/>
        <v>7.5588424016013072</v>
      </c>
      <c r="I858" s="10">
        <f t="shared" si="104"/>
        <v>1.2615928416604425</v>
      </c>
      <c r="J858" s="4">
        <f t="shared" si="105"/>
        <v>637.71899986591245</v>
      </c>
      <c r="K858" s="4">
        <f t="shared" si="107"/>
        <v>143.36563101162548</v>
      </c>
      <c r="L858" s="42">
        <f>Pressure!Q858</f>
        <v>0.72715298952263796</v>
      </c>
      <c r="M858" s="10">
        <f t="shared" si="108"/>
        <v>0.55990007782846596</v>
      </c>
      <c r="N858" s="10">
        <f t="shared" si="106"/>
        <v>2.5992852259916033</v>
      </c>
    </row>
    <row r="859" spans="3:14">
      <c r="C859" s="4">
        <f>Pressure!AB859*1000000</f>
        <v>4686161.2965424471</v>
      </c>
      <c r="D859" s="78">
        <f>Pressure!I859</f>
        <v>1.0782541057508477E-4</v>
      </c>
      <c r="E859" s="40">
        <f>Pressure!H859</f>
        <v>107.82541057508477</v>
      </c>
      <c r="F859" s="10">
        <f t="shared" si="102"/>
        <v>4.4999999999999991</v>
      </c>
      <c r="G859" s="4">
        <f t="shared" si="101"/>
        <v>198591.5069378874</v>
      </c>
      <c r="H859" s="42">
        <f t="shared" si="103"/>
        <v>7.5565122051058333</v>
      </c>
      <c r="I859" s="10">
        <f t="shared" si="104"/>
        <v>1.261554485389031</v>
      </c>
      <c r="J859" s="4">
        <f t="shared" si="105"/>
        <v>637.44741660614056</v>
      </c>
      <c r="K859" s="4">
        <f t="shared" si="107"/>
        <v>143.30457636934952</v>
      </c>
      <c r="L859" s="42">
        <f>Pressure!Q859</f>
        <v>0.72803088659223258</v>
      </c>
      <c r="M859" s="10">
        <f t="shared" si="108"/>
        <v>0.55973243013314677</v>
      </c>
      <c r="N859" s="10">
        <f t="shared" si="106"/>
        <v>2.5992852259916033</v>
      </c>
    </row>
    <row r="860" spans="3:14">
      <c r="C860" s="4">
        <f>Pressure!AB860*1000000</f>
        <v>4684301.6256122189</v>
      </c>
      <c r="D860" s="78">
        <f>Pressure!I860</f>
        <v>1.0782541057508477E-4</v>
      </c>
      <c r="E860" s="40">
        <f>Pressure!H860</f>
        <v>107.82541057508477</v>
      </c>
      <c r="F860" s="10">
        <f t="shared" si="102"/>
        <v>4.4999999999999991</v>
      </c>
      <c r="G860" s="4">
        <f t="shared" si="101"/>
        <v>198512.69726210542</v>
      </c>
      <c r="H860" s="42">
        <f t="shared" si="103"/>
        <v>7.5541747112453423</v>
      </c>
      <c r="I860" s="10">
        <f t="shared" si="104"/>
        <v>1.2615159812066958</v>
      </c>
      <c r="J860" s="4">
        <f t="shared" si="105"/>
        <v>637.17500202410645</v>
      </c>
      <c r="K860" s="4">
        <f t="shared" si="107"/>
        <v>143.24333483748629</v>
      </c>
      <c r="L860" s="42">
        <f>Pressure!Q860</f>
        <v>0.72890889444334261</v>
      </c>
      <c r="M860" s="10">
        <f t="shared" si="108"/>
        <v>0.55956424537910598</v>
      </c>
      <c r="N860" s="10">
        <f t="shared" si="106"/>
        <v>2.5992852259916033</v>
      </c>
    </row>
    <row r="861" spans="3:14">
      <c r="C861" s="4">
        <f>Pressure!AB861*1000000</f>
        <v>4682436.2815185497</v>
      </c>
      <c r="D861" s="78">
        <f>Pressure!I861</f>
        <v>1.0782541057508477E-4</v>
      </c>
      <c r="E861" s="40">
        <f>Pressure!H861</f>
        <v>107.82541057508477</v>
      </c>
      <c r="F861" s="10">
        <f>aexit/E861</f>
        <v>4.4999999999999991</v>
      </c>
      <c r="G861" s="4">
        <f t="shared" si="101"/>
        <v>198433.64716735244</v>
      </c>
      <c r="H861" s="42">
        <f t="shared" ref="H861:H909" si="109">1/(((k+1)/2)^(1/(k-1))*(patm*1000000/C861)^(1/k)*SQRT((k+1)/(k-1)*(1-(patm*1000000/C861)^((k-1)/k))))</f>
        <v>7.5518299208914543</v>
      </c>
      <c r="I861" s="10">
        <f t="shared" ref="I861:I909" si="110">etanoz*SQRT(2*k^2/(k-1)*(2/(k+1))^((k+1)/(k-1))*(1-(G861/C861)^((k-1)/k)))+(G861-patm*1000000)/C861*(aexit/E861)</f>
        <v>1.2614773288377918</v>
      </c>
      <c r="J861" s="4">
        <f t="shared" ref="J861:J910" si="111">I861*D861*C861</f>
        <v>636.90175640663335</v>
      </c>
      <c r="K861" s="4">
        <f t="shared" si="107"/>
        <v>143.18190648051646</v>
      </c>
      <c r="L861" s="42">
        <f>Pressure!Q861</f>
        <v>0.72978701347316366</v>
      </c>
      <c r="M861" s="10">
        <f t="shared" si="108"/>
        <v>0.55939552351537158</v>
      </c>
      <c r="N861" s="10">
        <f t="shared" si="106"/>
        <v>2.5992852259916033</v>
      </c>
    </row>
    <row r="862" spans="3:14">
      <c r="C862" s="4">
        <f>Pressure!AB862*1000000</f>
        <v>4680565.2662266726</v>
      </c>
      <c r="D862" s="78">
        <f>Pressure!I862</f>
        <v>1.0782541057508477E-4</v>
      </c>
      <c r="E862" s="112">
        <f>Pressure!H862</f>
        <v>107.82541057508477</v>
      </c>
      <c r="F862" s="113">
        <f>aexit/E862</f>
        <v>4.4999999999999991</v>
      </c>
      <c r="G862" s="4">
        <f t="shared" si="101"/>
        <v>198354.35673691166</v>
      </c>
      <c r="H862" s="42">
        <f t="shared" si="109"/>
        <v>7.5494778349194034</v>
      </c>
      <c r="I862" s="10">
        <f t="shared" si="110"/>
        <v>1.2614385280053724</v>
      </c>
      <c r="J862" s="4">
        <f t="shared" si="111"/>
        <v>636.62768004159932</v>
      </c>
      <c r="K862" s="4">
        <f t="shared" si="107"/>
        <v>143.12029136315797</v>
      </c>
      <c r="L862" s="42">
        <f>Pressure!Q862</f>
        <v>0.73066524407936062</v>
      </c>
      <c r="M862" s="10">
        <f t="shared" si="108"/>
        <v>0.55922626449080293</v>
      </c>
      <c r="N862" s="113">
        <f>N861-1/834*(me-mef)</f>
        <v>2.5992852259916033</v>
      </c>
    </row>
    <row r="863" spans="3:14">
      <c r="C863" s="4">
        <f>Pressure!AB863*1000000</f>
        <v>4453664.6879496938</v>
      </c>
      <c r="D863" s="80">
        <f>astarf</f>
        <v>1.0782541057508477E-4</v>
      </c>
      <c r="E863" s="40">
        <f>atfinal</f>
        <v>107.82541057508477</v>
      </c>
      <c r="G863" s="4">
        <f t="shared" ref="G863:G910" si="112">IF(C863/(1+(k-1)/2*mef^2)^(k/(k-1))&lt;patm*1000000,patm*1000000,C863/(1+(k-1)/2*mef^2)^(k/(k-1)))</f>
        <v>188738.69801036507</v>
      </c>
      <c r="H863" s="42">
        <f t="shared" si="109"/>
        <v>7.262973258158536</v>
      </c>
      <c r="I863" s="10">
        <f t="shared" si="110"/>
        <v>1.2564913940679665</v>
      </c>
      <c r="J863" s="4">
        <f t="shared" si="111"/>
        <v>603.39006515504525</v>
      </c>
      <c r="K863" s="4">
        <f t="shared" si="107"/>
        <v>135.64814197991217</v>
      </c>
      <c r="L863" s="42">
        <f>Pressure!Q863</f>
        <v>0.73108349687646978</v>
      </c>
      <c r="M863" s="10">
        <f t="shared" si="108"/>
        <v>0.2593204451967478</v>
      </c>
    </row>
    <row r="864" spans="3:14">
      <c r="C864" s="4">
        <f>Pressure!AB864*1000000</f>
        <v>4237763.6085567316</v>
      </c>
      <c r="D864" s="80">
        <f t="shared" ref="D864:D910" si="113">astarf</f>
        <v>1.0782541057508477E-4</v>
      </c>
      <c r="E864" s="40">
        <f t="shared" ref="E864:E910" si="114">atfinal</f>
        <v>107.82541057508477</v>
      </c>
      <c r="G864" s="4">
        <f t="shared" si="112"/>
        <v>179589.17924800413</v>
      </c>
      <c r="H864" s="42">
        <f t="shared" si="109"/>
        <v>6.9879336025009469</v>
      </c>
      <c r="I864" s="10">
        <f t="shared" si="110"/>
        <v>1.251292218805077</v>
      </c>
      <c r="J864" s="4">
        <f t="shared" si="111"/>
        <v>571.76371591897225</v>
      </c>
      <c r="K864" s="4">
        <f t="shared" si="107"/>
        <v>128.53822128478311</v>
      </c>
      <c r="L864" s="42">
        <f>Pressure!Q864</f>
        <v>0.73150174967357895</v>
      </c>
      <c r="M864" s="10">
        <f t="shared" si="108"/>
        <v>0.24575567798380915</v>
      </c>
    </row>
    <row r="865" spans="3:13">
      <c r="C865" s="4">
        <f>Pressure!AB865*1000000</f>
        <v>4032328.8034230708</v>
      </c>
      <c r="D865" s="80">
        <f t="shared" si="113"/>
        <v>1.0782541057508477E-4</v>
      </c>
      <c r="E865" s="40">
        <f t="shared" si="114"/>
        <v>107.82541057508477</v>
      </c>
      <c r="G865" s="4">
        <f t="shared" si="112"/>
        <v>170883.20330153249</v>
      </c>
      <c r="H865" s="42">
        <f t="shared" si="109"/>
        <v>6.7238944863269197</v>
      </c>
      <c r="I865" s="10">
        <f t="shared" si="110"/>
        <v>1.2458281614829463</v>
      </c>
      <c r="J865" s="4">
        <f t="shared" si="111"/>
        <v>541.6705227275836</v>
      </c>
      <c r="K865" s="4">
        <f t="shared" si="107"/>
        <v>121.77296945451725</v>
      </c>
      <c r="L865" s="42">
        <f>Pressure!Q865</f>
        <v>0.73192000247068811</v>
      </c>
      <c r="M865" s="10">
        <f t="shared" si="108"/>
        <v>0.23284849235551741</v>
      </c>
    </row>
    <row r="866" spans="3:13">
      <c r="C866" s="4">
        <f>Pressure!AB866*1000000</f>
        <v>3836852.8971470734</v>
      </c>
      <c r="D866" s="80">
        <f t="shared" si="113"/>
        <v>1.0782541057508477E-4</v>
      </c>
      <c r="E866" s="40">
        <f t="shared" si="114"/>
        <v>107.82541057508477</v>
      </c>
      <c r="G866" s="4">
        <f t="shared" si="112"/>
        <v>162599.26846855058</v>
      </c>
      <c r="H866" s="42">
        <f t="shared" si="109"/>
        <v>6.4704106898674443</v>
      </c>
      <c r="I866" s="10">
        <f t="shared" si="110"/>
        <v>1.2400857271717523</v>
      </c>
      <c r="J866" s="4">
        <f t="shared" si="111"/>
        <v>513.03616250805771</v>
      </c>
      <c r="K866" s="4">
        <f t="shared" si="107"/>
        <v>115.33567791647357</v>
      </c>
      <c r="L866" s="42">
        <f>Pressure!Q866</f>
        <v>0.73233825526779728</v>
      </c>
      <c r="M866" s="10">
        <f t="shared" si="108"/>
        <v>0.22056701061477094</v>
      </c>
    </row>
    <row r="867" spans="3:13">
      <c r="C867" s="4">
        <f>Pressure!AB867*1000000</f>
        <v>3650853.1104528881</v>
      </c>
      <c r="D867" s="80">
        <f t="shared" si="113"/>
        <v>1.0782541057508477E-4</v>
      </c>
      <c r="E867" s="40">
        <f t="shared" si="114"/>
        <v>107.82541057508477</v>
      </c>
      <c r="G867" s="4">
        <f t="shared" si="112"/>
        <v>154716.91538843414</v>
      </c>
      <c r="H867" s="42">
        <f t="shared" si="109"/>
        <v>6.227055364085337</v>
      </c>
      <c r="I867" s="10">
        <f t="shared" si="110"/>
        <v>1.2340507334163204</v>
      </c>
      <c r="J867" s="4">
        <f t="shared" si="111"/>
        <v>485.78991516012928</v>
      </c>
      <c r="K867" s="4">
        <f t="shared" si="107"/>
        <v>109.21044808239947</v>
      </c>
      <c r="L867" s="42">
        <f>Pressure!Q867</f>
        <v>0.73275650806490644</v>
      </c>
      <c r="M867" s="10">
        <f t="shared" si="108"/>
        <v>0.20888090040514731</v>
      </c>
    </row>
    <row r="868" spans="3:13">
      <c r="C868" s="4">
        <f>Pressure!AB868*1000000</f>
        <v>3473870.067839772</v>
      </c>
      <c r="D868" s="80">
        <f t="shared" si="113"/>
        <v>1.0782541057508477E-4</v>
      </c>
      <c r="E868" s="40">
        <f t="shared" si="114"/>
        <v>107.82541057508477</v>
      </c>
      <c r="G868" s="4">
        <f t="shared" si="112"/>
        <v>147216.67651255004</v>
      </c>
      <c r="H868" s="42">
        <f t="shared" si="109"/>
        <v>5.9934192728556246</v>
      </c>
      <c r="I868" s="10">
        <f t="shared" si="110"/>
        <v>1.2277082752088138</v>
      </c>
      <c r="J868" s="4">
        <f t="shared" si="111"/>
        <v>459.86448889416113</v>
      </c>
      <c r="K868" s="4">
        <f t="shared" si="107"/>
        <v>103.3821520826764</v>
      </c>
      <c r="L868" s="42">
        <f>Pressure!Q868</f>
        <v>0.73317476086201561</v>
      </c>
      <c r="M868" s="10">
        <f t="shared" si="108"/>
        <v>0.1977612997971534</v>
      </c>
    </row>
    <row r="869" spans="3:13">
      <c r="C869" s="4">
        <f>Pressure!AB869*1000000</f>
        <v>3305466.6630332042</v>
      </c>
      <c r="D869" s="80">
        <f t="shared" si="113"/>
        <v>1.0782541057508477E-4</v>
      </c>
      <c r="E869" s="40">
        <f t="shared" si="114"/>
        <v>107.82541057508477</v>
      </c>
      <c r="G869" s="4">
        <f t="shared" si="112"/>
        <v>140080.02802401365</v>
      </c>
      <c r="H869" s="42">
        <f t="shared" si="109"/>
        <v>5.7691100670732371</v>
      </c>
      <c r="I869" s="10">
        <f t="shared" si="110"/>
        <v>1.2210426881768865</v>
      </c>
      <c r="J869" s="4">
        <f t="shared" si="111"/>
        <v>435.19585403633153</v>
      </c>
      <c r="K869" s="4">
        <f t="shared" si="107"/>
        <v>97.836395404058166</v>
      </c>
      <c r="L869" s="42">
        <f>Pressure!Q869</f>
        <v>0.73359301365912477</v>
      </c>
      <c r="M869" s="10">
        <f t="shared" si="108"/>
        <v>0.18718074600608317</v>
      </c>
    </row>
    <row r="870" spans="3:13">
      <c r="C870" s="4">
        <f>Pressure!AB870*1000000</f>
        <v>3145226.9794357256</v>
      </c>
      <c r="D870" s="80">
        <f t="shared" si="113"/>
        <v>1.0782541057508477E-4</v>
      </c>
      <c r="E870" s="40">
        <f t="shared" si="114"/>
        <v>107.82541057508477</v>
      </c>
      <c r="G870" s="4">
        <f t="shared" si="112"/>
        <v>133289.34408824032</v>
      </c>
      <c r="H870" s="42">
        <f t="shared" si="109"/>
        <v>5.553751589376672</v>
      </c>
      <c r="I870" s="10">
        <f t="shared" si="110"/>
        <v>1.2140375098963876</v>
      </c>
      <c r="J870" s="4">
        <f t="shared" si="111"/>
        <v>411.72308489047748</v>
      </c>
      <c r="K870" s="4">
        <f t="shared" si="107"/>
        <v>92.559481338626298</v>
      </c>
      <c r="L870" s="42">
        <f>Pressure!Q870</f>
        <v>0.73401126645623394</v>
      </c>
      <c r="M870" s="10">
        <f t="shared" si="108"/>
        <v>0.17711310756543167</v>
      </c>
    </row>
    <row r="871" spans="3:13">
      <c r="C871" s="4">
        <f>Pressure!AB871*1000000</f>
        <v>2992755.2629112718</v>
      </c>
      <c r="D871" s="80">
        <f t="shared" si="113"/>
        <v>1.0782541057508477E-4</v>
      </c>
      <c r="E871" s="40">
        <f t="shared" si="114"/>
        <v>107.82541057508477</v>
      </c>
      <c r="G871" s="4">
        <f t="shared" si="112"/>
        <v>126827.85332130094</v>
      </c>
      <c r="H871" s="42">
        <f t="shared" si="109"/>
        <v>5.3469832082342865</v>
      </c>
      <c r="I871" s="10">
        <f t="shared" si="110"/>
        <v>1.2066754392330656</v>
      </c>
      <c r="J871" s="4">
        <f t="shared" si="111"/>
        <v>389.38820926602949</v>
      </c>
      <c r="K871" s="4">
        <f t="shared" si="107"/>
        <v>87.538377156159683</v>
      </c>
      <c r="L871" s="42">
        <f>Pressure!Q871</f>
        <v>0.7344295192533431</v>
      </c>
      <c r="M871" s="10">
        <f t="shared" si="108"/>
        <v>0.16753351978835079</v>
      </c>
    </row>
    <row r="872" spans="3:13">
      <c r="C872" s="4">
        <f>Pressure!AB872*1000000</f>
        <v>2847674.9443660127</v>
      </c>
      <c r="D872" s="80">
        <f t="shared" si="113"/>
        <v>1.0782541057508477E-4</v>
      </c>
      <c r="E872" s="40">
        <f t="shared" si="114"/>
        <v>107.82541057508477</v>
      </c>
      <c r="G872" s="4">
        <f t="shared" si="112"/>
        <v>120679.59736856844</v>
      </c>
      <c r="H872" s="42">
        <f t="shared" si="109"/>
        <v>5.148459180196026</v>
      </c>
      <c r="I872" s="10">
        <f t="shared" si="110"/>
        <v>1.1989382936128561</v>
      </c>
      <c r="J872" s="4">
        <f t="shared" si="111"/>
        <v>368.13606530040448</v>
      </c>
      <c r="K872" s="4">
        <f t="shared" si="107"/>
        <v>82.760681916371681</v>
      </c>
      <c r="L872" s="42">
        <f>Pressure!Q872</f>
        <v>0.73484777205045226</v>
      </c>
      <c r="M872" s="10">
        <f t="shared" si="108"/>
        <v>0.1584183233577508</v>
      </c>
    </row>
    <row r="873" spans="3:13">
      <c r="C873" s="4">
        <f>Pressure!AB873*1000000</f>
        <v>2709627.709711723</v>
      </c>
      <c r="D873" s="80">
        <f t="shared" si="113"/>
        <v>1.0782541057508477E-4</v>
      </c>
      <c r="E873" s="40">
        <f t="shared" si="114"/>
        <v>107.82541057508477</v>
      </c>
      <c r="G873" s="4">
        <f t="shared" si="112"/>
        <v>114829.39149135484</v>
      </c>
      <c r="H873" s="42">
        <f t="shared" si="109"/>
        <v>4.9578480391674349</v>
      </c>
      <c r="I873" s="10">
        <f t="shared" si="110"/>
        <v>1.1908069641152232</v>
      </c>
      <c r="J873" s="4">
        <f t="shared" si="111"/>
        <v>347.91416522224773</v>
      </c>
      <c r="K873" s="4">
        <f t="shared" si="107"/>
        <v>78.214595841519653</v>
      </c>
      <c r="L873" s="42">
        <f>Pressure!Q873</f>
        <v>0.73526602484756143</v>
      </c>
      <c r="M873" s="10">
        <f t="shared" si="108"/>
        <v>0.14974500589338058</v>
      </c>
    </row>
    <row r="874" spans="3:13">
      <c r="C874" s="4">
        <f>Pressure!AB874*1000000</f>
        <v>2578272.6149146878</v>
      </c>
      <c r="D874" s="80">
        <f t="shared" si="113"/>
        <v>1.0782541057508477E-4</v>
      </c>
      <c r="E874" s="40">
        <f t="shared" si="114"/>
        <v>107.82541057508477</v>
      </c>
      <c r="G874" s="4">
        <f t="shared" si="112"/>
        <v>109262.78706419628</v>
      </c>
      <c r="H874" s="42">
        <f t="shared" si="109"/>
        <v>4.7748320116152589</v>
      </c>
      <c r="I874" s="10">
        <f t="shared" si="110"/>
        <v>1.1822613682786438</v>
      </c>
      <c r="J874" s="4">
        <f t="shared" si="111"/>
        <v>328.67256571904528</v>
      </c>
      <c r="K874" s="4">
        <f t="shared" si="107"/>
        <v>73.888891173743374</v>
      </c>
      <c r="L874" s="42">
        <f>Pressure!Q874</f>
        <v>0.73568427764467059</v>
      </c>
      <c r="M874" s="10">
        <f t="shared" si="108"/>
        <v>0.14149214635157067</v>
      </c>
    </row>
    <row r="875" spans="3:13">
      <c r="C875" s="4">
        <f>Pressure!AB875*1000000</f>
        <v>2453285.2439445439</v>
      </c>
      <c r="D875" s="80">
        <f t="shared" si="113"/>
        <v>1.0782541057508477E-4</v>
      </c>
      <c r="E875" s="40">
        <f t="shared" si="114"/>
        <v>107.82541057508477</v>
      </c>
      <c r="G875" s="4">
        <f t="shared" si="112"/>
        <v>103966.03589016404</v>
      </c>
      <c r="H875" s="42">
        <f t="shared" si="109"/>
        <v>4.599106456664356</v>
      </c>
      <c r="I875" s="10">
        <f t="shared" si="110"/>
        <v>1.1732804005016737</v>
      </c>
      <c r="J875" s="4">
        <f t="shared" si="111"/>
        <v>310.36374458894937</v>
      </c>
      <c r="K875" s="4">
        <f t="shared" si="107"/>
        <v>69.772884445157459</v>
      </c>
      <c r="L875" s="42">
        <f>Pressure!Q875</f>
        <v>0.73610253044177976</v>
      </c>
      <c r="M875" s="10">
        <f t="shared" si="108"/>
        <v>0.13363936212031932</v>
      </c>
    </row>
    <row r="876" spans="3:13">
      <c r="C876" s="4">
        <f>Pressure!AB876*1000000</f>
        <v>2334356.9075433831</v>
      </c>
      <c r="D876" s="80">
        <f t="shared" si="113"/>
        <v>1.0782541057508477E-4</v>
      </c>
      <c r="E876" s="40">
        <f t="shared" si="114"/>
        <v>107.82541057508477</v>
      </c>
      <c r="G876" s="4">
        <f t="shared" si="112"/>
        <v>101000</v>
      </c>
      <c r="H876" s="42">
        <f t="shared" si="109"/>
        <v>4.4303793300950129</v>
      </c>
      <c r="I876" s="10">
        <f t="shared" si="110"/>
        <v>1.1646663775683435</v>
      </c>
      <c r="J876" s="4">
        <f t="shared" si="111"/>
        <v>293.15001189787665</v>
      </c>
      <c r="K876" s="4">
        <f t="shared" si="107"/>
        <v>65.903064587445854</v>
      </c>
      <c r="L876" s="42">
        <f>Pressure!Q876</f>
        <v>0.73652078323888892</v>
      </c>
      <c r="M876" s="10">
        <f t="shared" si="108"/>
        <v>0.12621065837223699</v>
      </c>
    </row>
    <row r="877" spans="3:13">
      <c r="C877" s="4">
        <f>Pressure!AB877*1000000</f>
        <v>2221193.8808362572</v>
      </c>
      <c r="D877" s="80">
        <f t="shared" si="113"/>
        <v>1.0782541057508477E-4</v>
      </c>
      <c r="E877" s="40">
        <f t="shared" si="114"/>
        <v>107.82541057508477</v>
      </c>
      <c r="G877" s="4">
        <f t="shared" si="112"/>
        <v>101000</v>
      </c>
      <c r="H877" s="42">
        <f t="shared" si="109"/>
        <v>4.2683706712973741</v>
      </c>
      <c r="I877" s="10">
        <f t="shared" si="110"/>
        <v>1.156998639396724</v>
      </c>
      <c r="J877" s="4">
        <f t="shared" si="111"/>
        <v>277.10249562237829</v>
      </c>
      <c r="K877" s="4">
        <f t="shared" si="107"/>
        <v>62.295421883543519</v>
      </c>
      <c r="L877" s="42">
        <f>Pressure!Q877</f>
        <v>0.73693903603599809</v>
      </c>
      <c r="M877" s="10">
        <f t="shared" si="108"/>
        <v>0.1192548531644307</v>
      </c>
    </row>
    <row r="878" spans="3:13">
      <c r="C878" s="4">
        <f>Pressure!AB878*1000000</f>
        <v>2113516.6779001821</v>
      </c>
      <c r="D878" s="80">
        <f t="shared" si="113"/>
        <v>1.0782541057508477E-4</v>
      </c>
      <c r="E878" s="40">
        <f t="shared" si="114"/>
        <v>107.82541057508477</v>
      </c>
      <c r="G878" s="4">
        <f t="shared" si="112"/>
        <v>101000</v>
      </c>
      <c r="H878" s="42">
        <f t="shared" si="109"/>
        <v>4.1128121122863872</v>
      </c>
      <c r="I878" s="10">
        <f t="shared" si="110"/>
        <v>1.1492344351751804</v>
      </c>
      <c r="J878" s="4">
        <f t="shared" si="111"/>
        <v>261.89995890155859</v>
      </c>
      <c r="K878" s="4">
        <f t="shared" si="107"/>
        <v>58.877739063342162</v>
      </c>
      <c r="L878" s="42">
        <f>Pressure!Q878</f>
        <v>0.73735728883310725</v>
      </c>
      <c r="M878" s="10">
        <f t="shared" si="108"/>
        <v>0.11271964212667086</v>
      </c>
    </row>
    <row r="879" spans="3:13">
      <c r="C879" s="4">
        <f>Pressure!AB879*1000000</f>
        <v>2011059.3614999782</v>
      </c>
      <c r="D879" s="80">
        <f t="shared" si="113"/>
        <v>1.0782541057508477E-4</v>
      </c>
      <c r="E879" s="40">
        <f t="shared" si="114"/>
        <v>107.82541057508477</v>
      </c>
      <c r="G879" s="4">
        <f t="shared" si="112"/>
        <v>101000</v>
      </c>
      <c r="H879" s="42">
        <f t="shared" si="109"/>
        <v>3.9634464079261953</v>
      </c>
      <c r="I879" s="10">
        <f t="shared" si="110"/>
        <v>1.1413715293655737</v>
      </c>
      <c r="J879" s="4">
        <f t="shared" si="111"/>
        <v>247.49877048836947</v>
      </c>
      <c r="K879" s="4">
        <f t="shared" si="107"/>
        <v>55.640207384643112</v>
      </c>
      <c r="L879" s="42">
        <f>Pressure!Q879</f>
        <v>0.73777554163021641</v>
      </c>
      <c r="M879" s="10">
        <f t="shared" si="108"/>
        <v>0.10652872170559584</v>
      </c>
    </row>
    <row r="880" spans="3:13">
      <c r="C880" s="4">
        <f>Pressure!AB880*1000000</f>
        <v>1913568.8862861716</v>
      </c>
      <c r="D880" s="80">
        <f t="shared" si="113"/>
        <v>1.0782541057508477E-4</v>
      </c>
      <c r="E880" s="40">
        <f t="shared" si="114"/>
        <v>107.82541057508477</v>
      </c>
      <c r="G880" s="4">
        <f t="shared" si="112"/>
        <v>101000</v>
      </c>
      <c r="H880" s="42">
        <f t="shared" si="109"/>
        <v>3.8200269865577372</v>
      </c>
      <c r="I880" s="10">
        <f t="shared" si="110"/>
        <v>1.1334075974210172</v>
      </c>
      <c r="J880" s="4">
        <f t="shared" si="111"/>
        <v>233.85752061404582</v>
      </c>
      <c r="K880" s="4">
        <f t="shared" si="107"/>
        <v>52.573517515859407</v>
      </c>
      <c r="L880" s="42">
        <f>Pressure!Q880</f>
        <v>0.73819379442732558</v>
      </c>
      <c r="M880" s="10">
        <f t="shared" si="108"/>
        <v>0.10066430757983917</v>
      </c>
    </row>
    <row r="881" spans="3:13">
      <c r="C881" s="4">
        <f>Pressure!AB881*1000000</f>
        <v>1820804.4738328024</v>
      </c>
      <c r="D881" s="80">
        <f t="shared" si="113"/>
        <v>1.0782541057508477E-4</v>
      </c>
      <c r="E881" s="40">
        <f t="shared" si="114"/>
        <v>107.82541057508477</v>
      </c>
      <c r="G881" s="4">
        <f t="shared" si="112"/>
        <v>101000</v>
      </c>
      <c r="H881" s="42">
        <f t="shared" si="109"/>
        <v>3.6823175202674476</v>
      </c>
      <c r="I881" s="10">
        <f t="shared" si="110"/>
        <v>1.1253402206032843</v>
      </c>
      <c r="J881" s="4">
        <f t="shared" si="111"/>
        <v>220.93690888137886</v>
      </c>
      <c r="K881" s="4">
        <f t="shared" si="107"/>
        <v>49.668834333298605</v>
      </c>
      <c r="L881" s="42">
        <f>Pressure!Q881</f>
        <v>0.73861204722443474</v>
      </c>
      <c r="M881" s="10">
        <f t="shared" si="108"/>
        <v>9.5109521123063992E-2</v>
      </c>
    </row>
    <row r="882" spans="3:13">
      <c r="C882" s="4">
        <f>Pressure!AB882*1000000</f>
        <v>1732537.0179716356</v>
      </c>
      <c r="D882" s="80">
        <f t="shared" si="113"/>
        <v>1.0782541057508477E-4</v>
      </c>
      <c r="E882" s="40">
        <f t="shared" si="114"/>
        <v>107.82541057508477</v>
      </c>
      <c r="G882" s="4">
        <f t="shared" si="112"/>
        <v>101000</v>
      </c>
      <c r="H882" s="42">
        <f t="shared" si="109"/>
        <v>3.5500915140788178</v>
      </c>
      <c r="I882" s="10">
        <f t="shared" si="110"/>
        <v>1.1171668804016341</v>
      </c>
      <c r="J882" s="4">
        <f t="shared" si="111"/>
        <v>208.69963777004867</v>
      </c>
      <c r="K882" s="4">
        <f t="shared" si="107"/>
        <v>46.917772980092771</v>
      </c>
      <c r="L882" s="42">
        <f>Pressure!Q882</f>
        <v>0.73903030002154391</v>
      </c>
      <c r="M882" s="10">
        <f t="shared" si="108"/>
        <v>8.9848343688640753E-2</v>
      </c>
    </row>
    <row r="883" spans="3:13">
      <c r="C883" s="4">
        <f>Pressure!AB883*1000000</f>
        <v>1648548.5189540901</v>
      </c>
      <c r="D883" s="80">
        <f t="shared" si="113"/>
        <v>1.0782541057508477E-4</v>
      </c>
      <c r="E883" s="40">
        <f t="shared" si="114"/>
        <v>107.82541057508477</v>
      </c>
      <c r="G883" s="4">
        <f t="shared" si="112"/>
        <v>101000</v>
      </c>
      <c r="H883" s="42">
        <f t="shared" si="109"/>
        <v>3.4231319133922242</v>
      </c>
      <c r="I883" s="10">
        <f t="shared" si="110"/>
        <v>1.1088849525147837</v>
      </c>
      <c r="J883" s="4">
        <f t="shared" si="111"/>
        <v>197.11031147411333</v>
      </c>
      <c r="K883" s="4">
        <f t="shared" si="107"/>
        <v>44.312376123850846</v>
      </c>
      <c r="L883" s="42">
        <f>Pressure!Q883</f>
        <v>0.73944855281865307</v>
      </c>
      <c r="M883" s="10">
        <f t="shared" si="108"/>
        <v>8.4865573183049381E-2</v>
      </c>
    </row>
    <row r="884" spans="3:13">
      <c r="C884" s="4">
        <f>Pressure!AB884*1000000</f>
        <v>1568631.5450433951</v>
      </c>
      <c r="D884" s="80">
        <f t="shared" si="113"/>
        <v>1.0782541057508477E-4</v>
      </c>
      <c r="E884" s="40">
        <f t="shared" si="114"/>
        <v>107.82541057508477</v>
      </c>
      <c r="G884" s="4">
        <f t="shared" si="112"/>
        <v>101000</v>
      </c>
      <c r="H884" s="42">
        <f t="shared" si="109"/>
        <v>3.3012307290424259</v>
      </c>
      <c r="I884" s="10">
        <f t="shared" si="110"/>
        <v>1.1004917003533179</v>
      </c>
      <c r="J884" s="4">
        <f t="shared" si="111"/>
        <v>186.1353398055941</v>
      </c>
      <c r="K884" s="4">
        <f t="shared" si="107"/>
        <v>41.845092353220203</v>
      </c>
      <c r="L884" s="42">
        <f>Pressure!Q884</f>
        <v>0.73986680561576224</v>
      </c>
      <c r="M884" s="10">
        <f t="shared" si="108"/>
        <v>8.0146782813830503E-2</v>
      </c>
    </row>
    <row r="885" spans="3:13">
      <c r="C885" s="4">
        <f>Pressure!AB885*1000000</f>
        <v>1492588.7202072421</v>
      </c>
      <c r="D885" s="80">
        <f t="shared" si="113"/>
        <v>1.0782541057508477E-4</v>
      </c>
      <c r="E885" s="40">
        <f t="shared" si="114"/>
        <v>107.82541057508477</v>
      </c>
      <c r="G885" s="4">
        <f t="shared" si="112"/>
        <v>101000</v>
      </c>
      <c r="H885" s="42">
        <f t="shared" si="109"/>
        <v>3.1841886793875287</v>
      </c>
      <c r="I885" s="10">
        <f t="shared" si="110"/>
        <v>1.0919842680148066</v>
      </c>
      <c r="J885" s="4">
        <f t="shared" si="111"/>
        <v>175.74284691125362</v>
      </c>
      <c r="K885" s="4">
        <f t="shared" si="107"/>
        <v>39.508755656502323</v>
      </c>
      <c r="L885" s="42">
        <f>Pressure!Q885</f>
        <v>0.7402850584128714</v>
      </c>
      <c r="M885" s="10">
        <f t="shared" si="108"/>
        <v>7.5678281903556993E-2</v>
      </c>
    </row>
    <row r="886" spans="3:13">
      <c r="C886" s="4">
        <f>Pressure!AB886*1000000</f>
        <v>1420232.2366456438</v>
      </c>
      <c r="D886" s="80">
        <f t="shared" si="113"/>
        <v>1.0782541057508477E-4</v>
      </c>
      <c r="E886" s="40">
        <f t="shared" si="114"/>
        <v>107.82541057508477</v>
      </c>
      <c r="G886" s="4">
        <f t="shared" si="112"/>
        <v>101000</v>
      </c>
      <c r="H886" s="42">
        <f t="shared" si="109"/>
        <v>3.0718148488886561</v>
      </c>
      <c r="I886" s="10">
        <f t="shared" si="110"/>
        <v>1.0833596726781536</v>
      </c>
      <c r="J886" s="4">
        <f t="shared" si="111"/>
        <v>165.90258456215935</v>
      </c>
      <c r="K886" s="4">
        <f t="shared" si="107"/>
        <v>37.296565928276458</v>
      </c>
      <c r="L886" s="42">
        <f>Pressure!Q886</f>
        <v>0.74070331120998056</v>
      </c>
      <c r="M886" s="10">
        <f t="shared" si="108"/>
        <v>7.144707866666114E-2</v>
      </c>
    </row>
    <row r="887" spans="3:13">
      <c r="C887" s="4">
        <f>Pressure!AB887*1000000</f>
        <v>1351383.3909500698</v>
      </c>
      <c r="D887" s="80">
        <f t="shared" si="113"/>
        <v>1.0782541057508477E-4</v>
      </c>
      <c r="E887" s="40">
        <f t="shared" si="114"/>
        <v>107.82541057508477</v>
      </c>
      <c r="G887" s="4">
        <f t="shared" si="112"/>
        <v>101000</v>
      </c>
      <c r="H887" s="42">
        <f t="shared" si="109"/>
        <v>2.9639263626863634</v>
      </c>
      <c r="I887" s="10">
        <f t="shared" si="110"/>
        <v>1.0746147963571777</v>
      </c>
      <c r="J887" s="4">
        <f t="shared" si="111"/>
        <v>156.58584978750031</v>
      </c>
      <c r="K887" s="4">
        <f t="shared" si="107"/>
        <v>35.202070452655079</v>
      </c>
      <c r="L887" s="42">
        <f>Pressure!Q887</f>
        <v>0.74112156400708973</v>
      </c>
      <c r="M887" s="10">
        <f t="shared" si="108"/>
        <v>6.7440844851050119E-2</v>
      </c>
    </row>
    <row r="888" spans="3:13">
      <c r="C888" s="4">
        <f>Pressure!AB888*1000000</f>
        <v>1285872.1427482748</v>
      </c>
      <c r="D888" s="80">
        <f t="shared" si="113"/>
        <v>1.0782541057508477E-4</v>
      </c>
      <c r="E888" s="40">
        <f t="shared" si="114"/>
        <v>107.82541057508477</v>
      </c>
      <c r="G888" s="4">
        <f t="shared" si="112"/>
        <v>101000</v>
      </c>
      <c r="H888" s="42">
        <f t="shared" si="109"/>
        <v>2.8603480767286094</v>
      </c>
      <c r="I888" s="10">
        <f t="shared" si="110"/>
        <v>1.0657463769459252</v>
      </c>
      <c r="J888" s="4">
        <f t="shared" si="111"/>
        <v>147.76540663539859</v>
      </c>
      <c r="K888" s="4">
        <f t="shared" si="107"/>
        <v>33.219146314329073</v>
      </c>
      <c r="L888" s="42">
        <f>Pressure!Q888</f>
        <v>0.74153981680419889</v>
      </c>
      <c r="M888" s="10">
        <f t="shared" si="108"/>
        <v>6.3647882151282989E-2</v>
      </c>
    </row>
    <row r="889" spans="3:13">
      <c r="C889" s="4">
        <f>Pressure!AB889*1000000</f>
        <v>1223536.694744779</v>
      </c>
      <c r="D889" s="80">
        <f t="shared" si="113"/>
        <v>1.0782541057508477E-4</v>
      </c>
      <c r="E889" s="40">
        <f t="shared" si="114"/>
        <v>107.82541057508477</v>
      </c>
      <c r="G889" s="4">
        <f t="shared" si="112"/>
        <v>101000</v>
      </c>
      <c r="H889" s="42">
        <f t="shared" si="109"/>
        <v>2.7609122830564625</v>
      </c>
      <c r="I889" s="10">
        <f t="shared" si="110"/>
        <v>1.0567509984796464</v>
      </c>
      <c r="J889" s="4">
        <f t="shared" si="111"/>
        <v>139.41541185416921</v>
      </c>
      <c r="K889" s="4">
        <f t="shared" si="107"/>
        <v>31.341983690969204</v>
      </c>
      <c r="L889" s="42">
        <f>Pressure!Q889</f>
        <v>0.74195806960130806</v>
      </c>
      <c r="M889" s="10">
        <f t="shared" si="108"/>
        <v>6.0057090304680469E-2</v>
      </c>
    </row>
    <row r="890" spans="3:13">
      <c r="C890" s="4">
        <f>Pressure!AB890*1000000</f>
        <v>1164223.093119798</v>
      </c>
      <c r="D890" s="80">
        <f t="shared" si="113"/>
        <v>1.0782541057508477E-4</v>
      </c>
      <c r="E890" s="40">
        <f t="shared" si="114"/>
        <v>107.82541057508477</v>
      </c>
      <c r="G890" s="4">
        <f t="shared" si="112"/>
        <v>101000</v>
      </c>
      <c r="H890" s="42">
        <f t="shared" si="109"/>
        <v>2.6654584299084667</v>
      </c>
      <c r="I890" s="10">
        <f t="shared" si="110"/>
        <v>1.0476250805254961</v>
      </c>
      <c r="J890" s="4">
        <f t="shared" si="111"/>
        <v>131.51134429764838</v>
      </c>
      <c r="K890" s="4">
        <f t="shared" si="107"/>
        <v>29.565069982835389</v>
      </c>
      <c r="L890" s="42">
        <f>Pressure!Q890</f>
        <v>0.74237632239841722</v>
      </c>
      <c r="M890" s="10">
        <f t="shared" si="108"/>
        <v>5.6657936786105097E-2</v>
      </c>
    </row>
    <row r="891" spans="3:13">
      <c r="C891" s="4">
        <f>Pressure!AB891*1000000</f>
        <v>1107784.8472997039</v>
      </c>
      <c r="D891" s="80">
        <f t="shared" si="113"/>
        <v>1.0782541057508477E-4</v>
      </c>
      <c r="E891" s="40">
        <f t="shared" si="114"/>
        <v>107.82541057508477</v>
      </c>
      <c r="G891" s="4">
        <f t="shared" si="112"/>
        <v>101000</v>
      </c>
      <c r="H891" s="42">
        <f t="shared" si="109"/>
        <v>2.5738328563636461</v>
      </c>
      <c r="I891" s="10">
        <f t="shared" si="110"/>
        <v>1.0383648666056349</v>
      </c>
      <c r="J891" s="4">
        <f t="shared" si="111"/>
        <v>124.02993786785994</v>
      </c>
      <c r="K891" s="4">
        <f t="shared" si="107"/>
        <v>27.883174737615203</v>
      </c>
      <c r="L891" s="42">
        <f>Pressure!Q891</f>
        <v>0.74279457519552639</v>
      </c>
      <c r="M891" s="10">
        <f t="shared" si="108"/>
        <v>5.3440428021293028E-2</v>
      </c>
    </row>
    <row r="892" spans="3:13">
      <c r="C892" s="4">
        <f>Pressure!AB892*1000000</f>
        <v>1054082.568159942</v>
      </c>
      <c r="D892" s="80">
        <f t="shared" si="113"/>
        <v>1.0782541057508477E-4</v>
      </c>
      <c r="E892" s="40">
        <f t="shared" si="114"/>
        <v>107.82541057508477</v>
      </c>
      <c r="G892" s="4">
        <f t="shared" si="112"/>
        <v>101000</v>
      </c>
      <c r="H892" s="42">
        <f t="shared" si="109"/>
        <v>2.4858885413076641</v>
      </c>
      <c r="I892" s="10">
        <f t="shared" si="110"/>
        <v>1.0289664115422741</v>
      </c>
      <c r="J892" s="4">
        <f t="shared" si="111"/>
        <v>116.94911781744989</v>
      </c>
      <c r="K892" s="4">
        <f t="shared" si="107"/>
        <v>26.291335330571894</v>
      </c>
      <c r="L892" s="42">
        <f>Pressure!Q892</f>
        <v>0.74321282799263555</v>
      </c>
      <c r="M892" s="10">
        <f t="shared" si="108"/>
        <v>5.0395082042552955E-2</v>
      </c>
    </row>
    <row r="893" spans="3:13">
      <c r="C893" s="4">
        <f>Pressure!AB893*1000000</f>
        <v>1002983.6237668459</v>
      </c>
      <c r="D893" s="80">
        <f t="shared" si="113"/>
        <v>1.0782541057508477E-4</v>
      </c>
      <c r="E893" s="40">
        <f t="shared" si="114"/>
        <v>107.82541057508477</v>
      </c>
      <c r="G893" s="4">
        <f t="shared" si="112"/>
        <v>101000</v>
      </c>
      <c r="H893" s="42">
        <f t="shared" si="109"/>
        <v>2.4014848665779058</v>
      </c>
      <c r="I893" s="10">
        <f t="shared" si="110"/>
        <v>1.0194255675989372</v>
      </c>
      <c r="J893" s="4">
        <f t="shared" si="111"/>
        <v>110.24794024299858</v>
      </c>
      <c r="K893" s="4">
        <f t="shared" si="107"/>
        <v>24.784843362033762</v>
      </c>
      <c r="L893" s="42">
        <f>Pressure!Q893</f>
        <v>0.74363108078974471</v>
      </c>
      <c r="M893" s="10">
        <f t="shared" si="108"/>
        <v>4.7512902514377883E-2</v>
      </c>
    </row>
    <row r="894" spans="3:13">
      <c r="C894" s="4">
        <f>Pressure!AB894*1000000</f>
        <v>954361.81180811569</v>
      </c>
      <c r="D894" s="80">
        <f t="shared" si="113"/>
        <v>1.0782541057508477E-4</v>
      </c>
      <c r="E894" s="40">
        <f t="shared" si="114"/>
        <v>107.82541057508477</v>
      </c>
      <c r="G894" s="4">
        <f t="shared" si="112"/>
        <v>101000</v>
      </c>
      <c r="H894" s="42">
        <f t="shared" si="109"/>
        <v>2.3204873942231115</v>
      </c>
      <c r="I894" s="10">
        <f t="shared" si="110"/>
        <v>1.0097379692744963</v>
      </c>
      <c r="J894" s="4">
        <f t="shared" si="111"/>
        <v>103.9065346085554</v>
      </c>
      <c r="K894" s="4">
        <f t="shared" si="107"/>
        <v>23.359231736107954</v>
      </c>
      <c r="L894" s="42">
        <f>Pressure!Q894</f>
        <v>0.74404933358685388</v>
      </c>
      <c r="M894" s="10">
        <f t="shared" si="108"/>
        <v>4.4785354060053316E-2</v>
      </c>
    </row>
    <row r="895" spans="3:13">
      <c r="C895" s="4">
        <f>Pressure!AB895*1000000</f>
        <v>908097.04790294357</v>
      </c>
      <c r="D895" s="80">
        <f t="shared" si="113"/>
        <v>1.0782541057508477E-4</v>
      </c>
      <c r="E895" s="40">
        <f t="shared" si="114"/>
        <v>107.82541057508477</v>
      </c>
      <c r="G895" s="4">
        <f t="shared" si="112"/>
        <v>101000</v>
      </c>
      <c r="H895" s="42">
        <f t="shared" si="109"/>
        <v>2.2427676579035603</v>
      </c>
      <c r="I895" s="10">
        <f t="shared" si="110"/>
        <v>0.99989901658584979</v>
      </c>
      <c r="J895" s="4">
        <f t="shared" si="111"/>
        <v>97.906049146536091</v>
      </c>
      <c r="K895" s="4">
        <f t="shared" si="107"/>
        <v>22.010262386254237</v>
      </c>
      <c r="L895" s="42">
        <f>Pressure!Q895</f>
        <v>0.74446758638396304</v>
      </c>
      <c r="M895" s="10">
        <f t="shared" si="108"/>
        <v>4.2204338823697257E-2</v>
      </c>
    </row>
    <row r="896" spans="3:13">
      <c r="C896" s="4">
        <f>Pressure!AB896*1000000</f>
        <v>864075.06902198133</v>
      </c>
      <c r="D896" s="80">
        <f t="shared" si="113"/>
        <v>1.0782541057508477E-4</v>
      </c>
      <c r="E896" s="40">
        <f t="shared" si="114"/>
        <v>107.82541057508477</v>
      </c>
      <c r="G896" s="4">
        <f t="shared" si="112"/>
        <v>101000</v>
      </c>
      <c r="H896" s="42">
        <f t="shared" si="109"/>
        <v>2.1682029685613111</v>
      </c>
      <c r="I896" s="10">
        <f t="shared" si="110"/>
        <v>0.98990385665089586</v>
      </c>
      <c r="J896" s="4">
        <f t="shared" si="111"/>
        <v>92.228598990499407</v>
      </c>
      <c r="K896" s="4">
        <f t="shared" si="107"/>
        <v>20.733914615012679</v>
      </c>
      <c r="L896" s="42">
        <f>Pressure!Q896</f>
        <v>0.74488583918107221</v>
      </c>
      <c r="M896" s="10">
        <f t="shared" si="108"/>
        <v>3.9762174205340929E-2</v>
      </c>
    </row>
    <row r="897" spans="3:13">
      <c r="C897" s="4">
        <f>Pressure!AB897*1000000</f>
        <v>822187.15128467255</v>
      </c>
      <c r="D897" s="80">
        <f t="shared" si="113"/>
        <v>1.0782541057508477E-4</v>
      </c>
      <c r="E897" s="40">
        <f t="shared" si="114"/>
        <v>107.82541057508477</v>
      </c>
      <c r="G897" s="4">
        <f t="shared" si="112"/>
        <v>101000</v>
      </c>
      <c r="H897" s="42">
        <f t="shared" si="109"/>
        <v>2.0966762346099155</v>
      </c>
      <c r="I897" s="10">
        <f t="shared" si="110"/>
        <v>0.97974736335503554</v>
      </c>
      <c r="J897" s="4">
        <f t="shared" si="111"/>
        <v>86.857216901294919</v>
      </c>
      <c r="K897" s="4">
        <f t="shared" si="107"/>
        <v>19.526374016747205</v>
      </c>
      <c r="L897" s="42">
        <f>Pressure!Q897</f>
        <v>0.74530409197818137</v>
      </c>
      <c r="M897" s="10">
        <f t="shared" si="108"/>
        <v>3.7451571709659896E-2</v>
      </c>
    </row>
    <row r="898" spans="3:13">
      <c r="C898" s="4">
        <f>Pressure!AB898*1000000</f>
        <v>782329.84143696947</v>
      </c>
      <c r="D898" s="80">
        <f t="shared" si="113"/>
        <v>1.0782541057508477E-4</v>
      </c>
      <c r="E898" s="40">
        <f t="shared" si="114"/>
        <v>107.82541057508477</v>
      </c>
      <c r="G898" s="4">
        <f t="shared" si="112"/>
        <v>101000</v>
      </c>
      <c r="H898" s="42">
        <f t="shared" si="109"/>
        <v>2.028075797033182</v>
      </c>
      <c r="I898" s="10">
        <f t="shared" si="110"/>
        <v>0.96942411485093294</v>
      </c>
      <c r="J898" s="4">
        <f t="shared" si="111"/>
        <v>81.775806454652098</v>
      </c>
      <c r="K898" s="4">
        <f t="shared" si="107"/>
        <v>18.384021953745808</v>
      </c>
      <c r="L898" s="42">
        <f>Pressure!Q898</f>
        <v>0.74572234477529054</v>
      </c>
      <c r="M898" s="10">
        <f t="shared" si="108"/>
        <v>3.5265616851799936E-2</v>
      </c>
    </row>
    <row r="899" spans="3:13">
      <c r="C899" s="4">
        <f>Pressure!AB899*1000000</f>
        <v>744404.70134625374</v>
      </c>
      <c r="D899" s="80">
        <f t="shared" si="113"/>
        <v>1.0782541057508477E-4</v>
      </c>
      <c r="E899" s="40">
        <f t="shared" si="114"/>
        <v>107.82541057508477</v>
      </c>
      <c r="G899" s="4">
        <f t="shared" si="112"/>
        <v>101000</v>
      </c>
      <c r="H899" s="42">
        <f t="shared" si="109"/>
        <v>1.9622952799482487</v>
      </c>
      <c r="I899" s="10">
        <f t="shared" si="110"/>
        <v>0.95892836860162844</v>
      </c>
      <c r="J899" s="4">
        <f t="shared" si="111"/>
        <v>76.969097564478503</v>
      </c>
      <c r="K899" s="4">
        <f t="shared" si="107"/>
        <v>17.30342555741165</v>
      </c>
      <c r="L899" s="42">
        <f>Pressure!Q899</f>
        <v>0.7461405975723997</v>
      </c>
      <c r="M899" s="10">
        <f t="shared" si="108"/>
        <v>3.3197750066413602E-2</v>
      </c>
    </row>
    <row r="900" spans="3:13">
      <c r="C900" s="4">
        <f>Pressure!AB900*1000000</f>
        <v>708318.06488242059</v>
      </c>
      <c r="D900" s="80">
        <f t="shared" si="113"/>
        <v>1.0782541057508477E-4</v>
      </c>
      <c r="E900" s="40">
        <f t="shared" si="114"/>
        <v>107.82541057508477</v>
      </c>
      <c r="G900" s="4">
        <f t="shared" si="112"/>
        <v>101000</v>
      </c>
      <c r="H900" s="42">
        <f t="shared" si="109"/>
        <v>1.8992334573855827</v>
      </c>
      <c r="I900" s="10">
        <f t="shared" si="110"/>
        <v>0.94825403363005067</v>
      </c>
      <c r="J900" s="4">
        <f t="shared" si="111"/>
        <v>72.422604221954458</v>
      </c>
      <c r="K900" s="4">
        <f t="shared" si="107"/>
        <v>16.281328227587441</v>
      </c>
      <c r="L900" s="42">
        <f>Pressure!Q900</f>
        <v>0.74655885036950886</v>
      </c>
      <c r="M900" s="10">
        <f t="shared" si="108"/>
        <v>3.1241748568536863E-2</v>
      </c>
    </row>
    <row r="901" spans="3:13">
      <c r="C901" s="4">
        <f>Pressure!AB901*1000000</f>
        <v>673980.80658468104</v>
      </c>
      <c r="D901" s="80">
        <f t="shared" si="113"/>
        <v>1.0782541057508477E-4</v>
      </c>
      <c r="E901" s="40">
        <f t="shared" si="114"/>
        <v>107.82541057508477</v>
      </c>
      <c r="G901" s="4">
        <f t="shared" si="112"/>
        <v>101000</v>
      </c>
      <c r="H901" s="42">
        <f t="shared" si="109"/>
        <v>1.8387941372759333</v>
      </c>
      <c r="I901" s="10">
        <f t="shared" si="110"/>
        <v>0.93739463958186553</v>
      </c>
      <c r="J901" s="4">
        <f t="shared" si="111"/>
        <v>68.122584335958251</v>
      </c>
      <c r="K901" s="4">
        <f t="shared" si="107"/>
        <v>15.31464060427999</v>
      </c>
      <c r="L901" s="42">
        <f>Pressure!Q901</f>
        <v>0.74697710316661803</v>
      </c>
      <c r="M901" s="10">
        <f t="shared" si="108"/>
        <v>2.939170911729095E-2</v>
      </c>
    </row>
    <row r="902" spans="3:13">
      <c r="C902" s="4">
        <f>Pressure!AB902*1000000</f>
        <v>641308.12154274527</v>
      </c>
      <c r="D902" s="80">
        <f t="shared" si="113"/>
        <v>1.0782541057508477E-4</v>
      </c>
      <c r="E902" s="40">
        <f t="shared" si="114"/>
        <v>107.82541057508477</v>
      </c>
      <c r="G902" s="4">
        <f t="shared" si="112"/>
        <v>101000</v>
      </c>
      <c r="H902" s="42">
        <f t="shared" si="109"/>
        <v>1.7808860639219746</v>
      </c>
      <c r="I902" s="10">
        <f t="shared" si="110"/>
        <v>0.92634330214141947</v>
      </c>
      <c r="J902" s="4">
        <f t="shared" si="111"/>
        <v>64.056001565426371</v>
      </c>
      <c r="K902" s="4">
        <f t="shared" si="107"/>
        <v>14.400431987191757</v>
      </c>
      <c r="L902" s="42">
        <f>Pressure!Q902</f>
        <v>0.74739535596372719</v>
      </c>
      <c r="M902" s="10">
        <f t="shared" si="108"/>
        <v>2.7642031635594033E-2</v>
      </c>
    </row>
    <row r="903" spans="3:13">
      <c r="C903" s="4">
        <f>Pressure!AB903*1000000</f>
        <v>610219.31594874035</v>
      </c>
      <c r="D903" s="80">
        <f t="shared" si="113"/>
        <v>1.0782541057508477E-4</v>
      </c>
      <c r="E903" s="40">
        <f t="shared" si="114"/>
        <v>107.82541057508477</v>
      </c>
      <c r="G903" s="4">
        <f t="shared" si="112"/>
        <v>101000</v>
      </c>
      <c r="H903" s="42">
        <f t="shared" si="109"/>
        <v>1.7254228405839971</v>
      </c>
      <c r="I903" s="10">
        <f t="shared" si="110"/>
        <v>0.91509268425974666</v>
      </c>
      <c r="J903" s="4">
        <f t="shared" si="111"/>
        <v>60.210489038945632</v>
      </c>
      <c r="K903" s="4">
        <f t="shared" si="107"/>
        <v>13.535922179521071</v>
      </c>
      <c r="L903" s="42">
        <f>Pressure!Q903</f>
        <v>0.74781360876083636</v>
      </c>
      <c r="M903" s="10">
        <f t="shared" si="108"/>
        <v>2.5987403641109137E-2</v>
      </c>
    </row>
    <row r="904" spans="3:13">
      <c r="C904" s="4">
        <f>Pressure!AB904*1000000</f>
        <v>580637.60780258477</v>
      </c>
      <c r="D904" s="80">
        <f t="shared" si="113"/>
        <v>1.0782541057508477E-4</v>
      </c>
      <c r="E904" s="40">
        <f t="shared" si="114"/>
        <v>107.82541057508477</v>
      </c>
      <c r="G904" s="4">
        <f t="shared" si="112"/>
        <v>101000</v>
      </c>
      <c r="H904" s="42">
        <f t="shared" si="109"/>
        <v>1.6723228742419922</v>
      </c>
      <c r="I904" s="10">
        <f t="shared" si="110"/>
        <v>0.90363495255597059</v>
      </c>
      <c r="J904" s="4">
        <f t="shared" si="111"/>
        <v>56.574314861172269</v>
      </c>
      <c r="K904" s="4">
        <f t="shared" si="107"/>
        <v>12.718473733458987</v>
      </c>
      <c r="L904" s="42">
        <f>Pressure!Q904</f>
        <v>0.74823186155794552</v>
      </c>
      <c r="M904" s="10">
        <f t="shared" si="108"/>
        <v>2.4422785445534778E-2</v>
      </c>
    </row>
    <row r="905" spans="3:13">
      <c r="C905" s="4">
        <f>Pressure!AB905*1000000</f>
        <v>552489.93727859715</v>
      </c>
      <c r="D905" s="80">
        <f t="shared" si="113"/>
        <v>1.0782541057508477E-4</v>
      </c>
      <c r="E905" s="40">
        <f t="shared" si="114"/>
        <v>107.82541057508477</v>
      </c>
      <c r="G905" s="4">
        <f t="shared" si="112"/>
        <v>101000</v>
      </c>
      <c r="H905" s="42">
        <f t="shared" si="109"/>
        <v>1.6215093451335827</v>
      </c>
      <c r="I905" s="10">
        <f t="shared" si="110"/>
        <v>0.89196172813488195</v>
      </c>
      <c r="J905" s="4">
        <f t="shared" si="111"/>
        <v>53.136349309558767</v>
      </c>
      <c r="K905" s="4">
        <f t="shared" si="107"/>
        <v>11.94558457568427</v>
      </c>
      <c r="L905" s="42">
        <f>Pressure!Q905</f>
        <v>0.74865011435505469</v>
      </c>
      <c r="M905" s="10">
        <f t="shared" si="108"/>
        <v>2.2943396081056215E-2</v>
      </c>
    </row>
    <row r="906" spans="3:13">
      <c r="C906" s="4">
        <f>Pressure!AB906*1000000</f>
        <v>525706.78628500213</v>
      </c>
      <c r="D906" s="80">
        <f t="shared" si="113"/>
        <v>1.0782541057508477E-4</v>
      </c>
      <c r="E906" s="40">
        <f t="shared" si="114"/>
        <v>107.82541057508477</v>
      </c>
      <c r="G906" s="4">
        <f t="shared" si="112"/>
        <v>101000</v>
      </c>
      <c r="H906" s="42">
        <f t="shared" si="109"/>
        <v>1.572910204338785</v>
      </c>
      <c r="I906" s="10">
        <f t="shared" si="110"/>
        <v>0.88006403091873864</v>
      </c>
      <c r="J906" s="4">
        <f t="shared" si="111"/>
        <v>49.886033628313534</v>
      </c>
      <c r="K906" s="4">
        <f t="shared" si="107"/>
        <v>11.214880991932363</v>
      </c>
      <c r="L906" s="42">
        <f>Pressure!Q906</f>
        <v>0.74906836715216385</v>
      </c>
      <c r="M906" s="10">
        <f t="shared" si="108"/>
        <v>2.1544699914308265E-2</v>
      </c>
    </row>
    <row r="907" spans="3:13">
      <c r="C907" s="4">
        <f>Pressure!AB907*1000000</f>
        <v>500222.00677067618</v>
      </c>
      <c r="D907" s="80">
        <f t="shared" si="113"/>
        <v>1.0782541057508477E-4</v>
      </c>
      <c r="E907" s="40">
        <f t="shared" si="114"/>
        <v>107.82541057508477</v>
      </c>
      <c r="G907" s="4">
        <f t="shared" si="112"/>
        <v>101000</v>
      </c>
      <c r="H907" s="42">
        <f t="shared" si="109"/>
        <v>1.526458203528164</v>
      </c>
      <c r="I907" s="10">
        <f t="shared" si="110"/>
        <v>0.86793221641370977</v>
      </c>
      <c r="J907" s="4">
        <f t="shared" si="111"/>
        <v>46.813350329474645</v>
      </c>
      <c r="K907" s="4">
        <f t="shared" si="107"/>
        <v>10.524110950378725</v>
      </c>
      <c r="L907" s="42">
        <f>Pressure!Q907</f>
        <v>0.74948661994927301</v>
      </c>
      <c r="M907" s="10">
        <f t="shared" si="108"/>
        <v>2.0222393909538977E-2</v>
      </c>
    </row>
    <row r="908" spans="3:13">
      <c r="C908" s="4">
        <f>Pressure!AB908*1000000</f>
        <v>475972.65735510067</v>
      </c>
      <c r="D908" s="80">
        <f t="shared" si="113"/>
        <v>1.0782541057508477E-4</v>
      </c>
      <c r="E908" s="40">
        <f t="shared" si="114"/>
        <v>107.82541057508477</v>
      </c>
      <c r="G908" s="4">
        <f t="shared" si="112"/>
        <v>101000</v>
      </c>
      <c r="H908" s="42">
        <f t="shared" si="109"/>
        <v>1.482090962064156</v>
      </c>
      <c r="I908" s="10">
        <f t="shared" si="110"/>
        <v>0.85555590361207967</v>
      </c>
      <c r="J908" s="4">
        <f t="shared" si="111"/>
        <v>43.90879491339129</v>
      </c>
      <c r="K908" s="4">
        <f t="shared" si="107"/>
        <v>9.8711377441192596</v>
      </c>
      <c r="L908" s="42">
        <f>Pressure!Q908</f>
        <v>0.74990487274638218</v>
      </c>
      <c r="M908" s="10">
        <f t="shared" si="108"/>
        <v>1.8972395503786269E-2</v>
      </c>
    </row>
    <row r="909" spans="3:13">
      <c r="C909" s="4">
        <f>Pressure!AB909*1000000</f>
        <v>452898.84787803132</v>
      </c>
      <c r="D909" s="80">
        <f t="shared" si="113"/>
        <v>1.0782541057508477E-4</v>
      </c>
      <c r="E909" s="40">
        <f t="shared" si="114"/>
        <v>107.82541057508477</v>
      </c>
      <c r="G909" s="4">
        <f t="shared" si="112"/>
        <v>101000</v>
      </c>
      <c r="H909" s="42">
        <f t="shared" si="109"/>
        <v>1.4397510780178404</v>
      </c>
      <c r="I909" s="10">
        <f t="shared" si="110"/>
        <v>0.84292389245892285</v>
      </c>
      <c r="J909" s="4">
        <f t="shared" si="111"/>
        <v>41.163348922684584</v>
      </c>
      <c r="K909" s="4">
        <f t="shared" si="107"/>
        <v>9.2539339334302824</v>
      </c>
      <c r="L909" s="42">
        <f>Pressure!Q909</f>
        <v>0.75032312554349134</v>
      </c>
      <c r="M909" s="10">
        <f t="shared" si="108"/>
        <v>1.7790831057755942E-2</v>
      </c>
    </row>
    <row r="910" spans="3:13">
      <c r="C910" s="4">
        <f>Pressure!AB910*1000000</f>
        <v>0</v>
      </c>
      <c r="D910" s="80">
        <f t="shared" si="113"/>
        <v>1.0782541057508477E-4</v>
      </c>
      <c r="E910" s="40">
        <f t="shared" si="114"/>
        <v>107.82541057508477</v>
      </c>
      <c r="G910" s="4">
        <f t="shared" si="112"/>
        <v>101000</v>
      </c>
      <c r="H910" s="42">
        <v>1</v>
      </c>
      <c r="I910" s="59">
        <f>I909</f>
        <v>0.84292389245892285</v>
      </c>
      <c r="J910" s="4">
        <f t="shared" si="111"/>
        <v>0</v>
      </c>
      <c r="K910" s="4">
        <f t="shared" si="107"/>
        <v>0</v>
      </c>
      <c r="L910" s="42">
        <f>Pressure!Q910</f>
        <v>0.75074137834060051</v>
      </c>
      <c r="M910" s="10">
        <f t="shared" si="108"/>
        <v>8.6083429126466663E-3</v>
      </c>
    </row>
    <row r="911" spans="3:13">
      <c r="L911" s="60">
        <f>SUM(M28:M910)</f>
        <v>477.52197673288958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topLeftCell="A6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11.716978137365578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24.85546408783717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31.948748960906748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21.895739217478766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18.5</v>
      </c>
      <c r="AA14" s="341">
        <f>-Z14</f>
        <v>-18.5</v>
      </c>
      <c r="AB14" s="332"/>
    </row>
    <row r="15" spans="2:28" ht="13">
      <c r="B15" s="320" t="s">
        <v>511</v>
      </c>
      <c r="C15" s="361">
        <f>(C11-C10)/2/TAN(alpha)</f>
        <v>30.905858297774152</v>
      </c>
      <c r="D15" s="8" t="s">
        <v>2</v>
      </c>
      <c r="E15" s="151" t="s">
        <v>513</v>
      </c>
      <c r="X15" s="333">
        <v>2</v>
      </c>
      <c r="Y15" s="340">
        <f>(C9-C10)/2/TAN(beta)</f>
        <v>21.895739217478766</v>
      </c>
      <c r="Z15" s="340">
        <f>C10/2</f>
        <v>5.8584890686827888</v>
      </c>
      <c r="AA15" s="341">
        <f>-Z15</f>
        <v>-5.8584890686827888</v>
      </c>
      <c r="AB15" s="332"/>
    </row>
    <row r="16" spans="2:28" ht="13">
      <c r="B16" s="320" t="s">
        <v>8</v>
      </c>
      <c r="C16" s="361">
        <f>C15+C14</f>
        <v>52.801597515252922</v>
      </c>
      <c r="D16" s="8" t="s">
        <v>2</v>
      </c>
      <c r="E16" s="151" t="s">
        <v>514</v>
      </c>
      <c r="X16" s="333">
        <v>3</v>
      </c>
      <c r="Y16" s="340">
        <f>((C11-C10)/2/TAN(alpha)+Y15)</f>
        <v>52.801597515252922</v>
      </c>
      <c r="Z16" s="340">
        <f>C11/2</f>
        <v>12.427732043918585</v>
      </c>
      <c r="AA16" s="341">
        <f>-Z16</f>
        <v>-12.427732043918585</v>
      </c>
      <c r="AB16" s="332"/>
    </row>
    <row r="17" spans="2:28">
      <c r="B17" s="2"/>
      <c r="X17" s="333">
        <v>4</v>
      </c>
      <c r="Y17" s="340">
        <f>((C12-C10)/2/TAN(alpha)+Y15)</f>
        <v>69.487238309728511</v>
      </c>
      <c r="Z17" s="340">
        <f>C12/2</f>
        <v>15.974374480453374</v>
      </c>
      <c r="AA17" s="341">
        <f>-Z17</f>
        <v>-15.974374480453374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0.59177673560753419</v>
      </c>
      <c r="Z21" s="340">
        <f t="shared" si="0"/>
        <v>0.15833754239683212</v>
      </c>
      <c r="AA21" s="341">
        <f t="shared" si="0"/>
        <v>-0.15833754239683212</v>
      </c>
      <c r="AB21" s="332"/>
    </row>
    <row r="22" spans="2:28">
      <c r="B22" s="2"/>
      <c r="X22" s="333">
        <v>3</v>
      </c>
      <c r="Y22" s="340">
        <f t="shared" si="0"/>
        <v>1.4270702031149438</v>
      </c>
      <c r="Z22" s="340">
        <f t="shared" si="0"/>
        <v>0.33588464983563743</v>
      </c>
      <c r="AA22" s="341">
        <f t="shared" si="0"/>
        <v>-0.33588464983563743</v>
      </c>
      <c r="AB22" s="332"/>
    </row>
    <row r="23" spans="2:28">
      <c r="B23" s="2"/>
      <c r="X23" s="333">
        <v>4</v>
      </c>
      <c r="Y23" s="340">
        <f t="shared" si="0"/>
        <v>1.8780334678305004</v>
      </c>
      <c r="Z23" s="340">
        <f t="shared" si="0"/>
        <v>0.43173985082306415</v>
      </c>
      <c r="AA23" s="341">
        <f t="shared" si="0"/>
        <v>-0.43173985082306415</v>
      </c>
      <c r="AB23" s="332"/>
    </row>
    <row r="24" spans="2:28">
      <c r="B24" s="2"/>
      <c r="X24" s="333"/>
      <c r="Y24" s="340">
        <f>Y22</f>
        <v>1.4270702031149438</v>
      </c>
      <c r="Z24" s="340">
        <f>Z22</f>
        <v>0.33588464983563743</v>
      </c>
      <c r="AA24" s="336"/>
      <c r="AB24" s="332"/>
    </row>
    <row r="25" spans="2:28">
      <c r="B25" s="2"/>
      <c r="X25" s="333"/>
      <c r="Y25" s="340">
        <f>Y22</f>
        <v>1.4270702031149438</v>
      </c>
      <c r="Z25" s="340">
        <f>-Z22</f>
        <v>-0.33588464983563743</v>
      </c>
      <c r="AA25" s="336"/>
      <c r="AB25" s="332"/>
    </row>
    <row r="26" spans="2:28">
      <c r="X26" s="333"/>
      <c r="Y26" s="340">
        <f>Y23</f>
        <v>1.8780334678305004</v>
      </c>
      <c r="Z26" s="340">
        <f>Z23</f>
        <v>0.43173985082306415</v>
      </c>
      <c r="AA26" s="336"/>
      <c r="AB26" s="332"/>
    </row>
    <row r="27" spans="2:28">
      <c r="X27" s="333"/>
      <c r="Y27" s="340">
        <f>Y23</f>
        <v>1.8780334678305004</v>
      </c>
      <c r="Z27" s="340">
        <f>-Z23</f>
        <v>-0.43173985082306415</v>
      </c>
      <c r="AA27" s="336"/>
      <c r="AB27" s="332"/>
    </row>
    <row r="28" spans="2:28">
      <c r="X28" s="333"/>
      <c r="Y28" s="340">
        <f>Y24</f>
        <v>1.4270702031149438</v>
      </c>
      <c r="Z28" s="332">
        <v>1</v>
      </c>
      <c r="AA28" s="336"/>
      <c r="AB28" s="332"/>
    </row>
    <row r="29" spans="2:28">
      <c r="X29" s="342"/>
      <c r="Y29" s="343">
        <f>Y25</f>
        <v>1.4270702031149438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zoomScaleNormal="100" workbookViewId="0">
      <selection activeCell="G32" sqref="G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9" t="s">
        <v>1091</v>
      </c>
    </row>
    <row r="3" spans="2:15">
      <c r="B3" s="787" t="s">
        <v>1088</v>
      </c>
      <c r="C3" s="10">
        <f>dc</f>
        <v>37</v>
      </c>
      <c r="D3" s="787" t="s">
        <v>2</v>
      </c>
    </row>
    <row r="4" spans="2:15">
      <c r="B4" s="787" t="s">
        <v>1089</v>
      </c>
      <c r="C4" s="10">
        <f>dto</f>
        <v>11.716978137365578</v>
      </c>
      <c r="D4" s="787" t="s">
        <v>2</v>
      </c>
    </row>
    <row r="5" spans="2:15">
      <c r="B5" s="787" t="s">
        <v>1090</v>
      </c>
      <c r="C5" s="10">
        <f>'Nozzle Design'!C11</f>
        <v>24.85546408783717</v>
      </c>
      <c r="D5" s="787" t="s">
        <v>2</v>
      </c>
    </row>
    <row r="6" spans="2:15">
      <c r="B6" s="787" t="s">
        <v>1092</v>
      </c>
      <c r="C6" s="4">
        <f>etac*tothe</f>
        <v>1582.4</v>
      </c>
      <c r="D6" s="787" t="s">
        <v>73</v>
      </c>
    </row>
    <row r="7" spans="2:15">
      <c r="B7" s="787" t="s">
        <v>1092</v>
      </c>
      <c r="C7">
        <f>CONVERT(C6,"K","C")</f>
        <v>1309.25</v>
      </c>
      <c r="D7" s="787" t="s">
        <v>66</v>
      </c>
    </row>
    <row r="8" spans="2:15">
      <c r="B8" s="787" t="s">
        <v>1093</v>
      </c>
      <c r="C8" s="10">
        <f>pmax</f>
        <v>4.8811093602548565</v>
      </c>
      <c r="D8" s="787" t="s">
        <v>87</v>
      </c>
    </row>
    <row r="9" spans="2:15">
      <c r="B9" s="787" t="s">
        <v>1094</v>
      </c>
    </row>
    <row r="10" spans="2:15">
      <c r="B10" s="787" t="s">
        <v>1095</v>
      </c>
      <c r="E10" s="10">
        <f>C5/2</f>
        <v>12.427732043918585</v>
      </c>
    </row>
    <row r="11" spans="2:15">
      <c r="B11" s="787" t="s">
        <v>1096</v>
      </c>
    </row>
    <row r="12" spans="2:15">
      <c r="B12" s="787" t="s">
        <v>1101</v>
      </c>
      <c r="C12">
        <f>k2ph</f>
        <v>1.133</v>
      </c>
    </row>
    <row r="13" spans="2:15">
      <c r="B13" s="787" t="s">
        <v>1102</v>
      </c>
      <c r="C13" s="10">
        <f>mef</f>
        <v>2.5992852259916033</v>
      </c>
      <c r="D13" s="787" t="s">
        <v>64</v>
      </c>
    </row>
    <row r="14" spans="2:15">
      <c r="B14" s="787" t="s">
        <v>1104</v>
      </c>
      <c r="C14" s="10">
        <f>(C4-C3)/1</f>
        <v>-25.283021862634421</v>
      </c>
      <c r="D14" s="787"/>
      <c r="O14">
        <v>2</v>
      </c>
    </row>
    <row r="15" spans="2:15">
      <c r="B15" s="787" t="s">
        <v>1105</v>
      </c>
      <c r="C15" s="42">
        <f>(C5-C4)/(C13-1)</f>
        <v>8.2152237367948864</v>
      </c>
      <c r="D15" s="787" t="s">
        <v>441</v>
      </c>
      <c r="E15">
        <f>C4-C15*1</f>
        <v>3.5017544005706913</v>
      </c>
    </row>
    <row r="16" spans="2:15">
      <c r="B16"/>
    </row>
    <row r="17" spans="2:19">
      <c r="B17" s="787" t="s">
        <v>1098</v>
      </c>
      <c r="C17" s="788">
        <v>0.05</v>
      </c>
      <c r="O17" s="787" t="s">
        <v>1119</v>
      </c>
      <c r="P17">
        <f>P18+I31</f>
        <v>1436.6299999999999</v>
      </c>
    </row>
    <row r="18" spans="2:19">
      <c r="B18" s="787" t="s">
        <v>1097</v>
      </c>
      <c r="C18" s="787" t="s">
        <v>1099</v>
      </c>
      <c r="D18" s="787" t="s">
        <v>1100</v>
      </c>
      <c r="E18" s="787" t="s">
        <v>1103</v>
      </c>
      <c r="O18" s="787" t="s">
        <v>1115</v>
      </c>
      <c r="P18">
        <f>P20-91.45</f>
        <v>1324.05</v>
      </c>
      <c r="Q18" s="787" t="s">
        <v>1040</v>
      </c>
    </row>
    <row r="19" spans="2:19">
      <c r="B19" s="40">
        <v>0</v>
      </c>
      <c r="C19" s="789">
        <f>C7</f>
        <v>1309.25</v>
      </c>
      <c r="D19" s="40">
        <f>C8</f>
        <v>4.8811093602548565</v>
      </c>
      <c r="E19" s="40">
        <f>C3/2</f>
        <v>18.5</v>
      </c>
      <c r="O19" s="787" t="s">
        <v>1113</v>
      </c>
      <c r="P19">
        <v>1154.45</v>
      </c>
      <c r="Q19" s="787" t="s">
        <v>1040</v>
      </c>
    </row>
    <row r="20" spans="2:19">
      <c r="B20" s="40">
        <f>C17</f>
        <v>0.05</v>
      </c>
      <c r="C20" s="789">
        <f>$C$7/(1+(($C$12-1)/2)*B20^2)</f>
        <v>1309.0323733679277</v>
      </c>
      <c r="D20" s="789">
        <f>$C$8/(1+(($C$12-1)/2)*B20^2)^($C$12/($C$12-1))</f>
        <v>4.8742019557457636</v>
      </c>
      <c r="E20" s="40">
        <f>IF(B20&gt;1,(B20*$C$15+$C$4)/2,(B20*$C$14+$C$3)/2)</f>
        <v>17.867924453434139</v>
      </c>
      <c r="O20" s="787" t="s">
        <v>1114</v>
      </c>
      <c r="P20">
        <v>1415.5</v>
      </c>
      <c r="Q20" s="787" t="s">
        <v>1040</v>
      </c>
      <c r="S20" s="415"/>
    </row>
    <row r="21" spans="2:19">
      <c r="B21" s="40">
        <f t="shared" ref="B21:B45" si="0">B20+$B$20</f>
        <v>0.1</v>
      </c>
      <c r="C21" s="789">
        <f t="shared" ref="C21:C72" si="1">$C$7/(1+(($C$12-1)/2)*B21^2)</f>
        <v>1308.3799273483135</v>
      </c>
      <c r="D21" s="789">
        <f t="shared" ref="D21:D71" si="2">$C$8/(1+(($C$12-1)/2)*B21^2)^($C$12/($C$12-1))</f>
        <v>4.8535451890073142</v>
      </c>
      <c r="E21" s="40">
        <f t="shared" ref="E21:E39" si="3">IF(B21&gt;1,(B21*$C$15+$C$4)/2,(B21*$C$14+$C$3)/2)</f>
        <v>17.235848906868277</v>
      </c>
      <c r="N21" s="787"/>
    </row>
    <row r="22" spans="2:19">
      <c r="B22" s="40">
        <f t="shared" si="0"/>
        <v>0.15000000000000002</v>
      </c>
      <c r="C22" s="789">
        <f t="shared" si="1"/>
        <v>1307.2939614102399</v>
      </c>
      <c r="D22" s="789">
        <f t="shared" si="2"/>
        <v>4.8193342602264275</v>
      </c>
      <c r="E22" s="40">
        <f t="shared" si="3"/>
        <v>16.603773360302419</v>
      </c>
      <c r="F22" s="787"/>
    </row>
    <row r="23" spans="2:19">
      <c r="B23" s="40">
        <f t="shared" si="0"/>
        <v>0.2</v>
      </c>
      <c r="C23" s="789">
        <f t="shared" si="1"/>
        <v>1305.7766341531524</v>
      </c>
      <c r="D23" s="789">
        <f t="shared" si="2"/>
        <v>4.771890732841622</v>
      </c>
      <c r="E23" s="40">
        <f t="shared" si="3"/>
        <v>15.971697813736558</v>
      </c>
      <c r="G23" s="787" t="s">
        <v>1108</v>
      </c>
      <c r="H23">
        <v>7.66</v>
      </c>
    </row>
    <row r="24" spans="2:19">
      <c r="B24" s="40">
        <f t="shared" si="0"/>
        <v>0.25</v>
      </c>
      <c r="C24" s="789">
        <f t="shared" si="1"/>
        <v>1303.8309526032426</v>
      </c>
      <c r="D24" s="789">
        <f t="shared" si="2"/>
        <v>4.7116569834770878</v>
      </c>
      <c r="E24" s="40">
        <f t="shared" si="3"/>
        <v>15.339622267170697</v>
      </c>
      <c r="G24" s="787" t="s">
        <v>1106</v>
      </c>
      <c r="H24" s="787" t="s">
        <v>1109</v>
      </c>
      <c r="I24" s="787" t="s">
        <v>1118</v>
      </c>
      <c r="J24" s="787" t="s">
        <v>1123</v>
      </c>
      <c r="K24" s="787" t="s">
        <v>1116</v>
      </c>
      <c r="L24" s="787" t="s">
        <v>1107</v>
      </c>
      <c r="M24" s="787" t="s">
        <v>1117</v>
      </c>
      <c r="N24" s="787" t="s">
        <v>1110</v>
      </c>
    </row>
    <row r="25" spans="2:19">
      <c r="B25" s="40">
        <f t="shared" si="0"/>
        <v>0.3</v>
      </c>
      <c r="C25" s="789">
        <f t="shared" si="1"/>
        <v>1301.4607573671576</v>
      </c>
      <c r="D25" s="789">
        <f t="shared" si="2"/>
        <v>4.6391886383269361</v>
      </c>
      <c r="E25" s="40">
        <f t="shared" si="3"/>
        <v>14.707546720604837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9">
        <f t="shared" si="1"/>
        <v>1298.6707037793376</v>
      </c>
      <c r="D26" s="789">
        <f t="shared" si="2"/>
        <v>4.5551451933073563</v>
      </c>
      <c r="E26" s="40">
        <f t="shared" si="3"/>
        <v>14.075471174038977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9">
        <f t="shared" si="1"/>
        <v>1295.466239214755</v>
      </c>
      <c r="D27" s="789">
        <f t="shared" si="2"/>
        <v>4.4602790590864361</v>
      </c>
      <c r="E27" s="40">
        <f t="shared" si="3"/>
        <v>13.443395627473116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9">
        <f t="shared" si="1"/>
        <v>1291.8535767717967</v>
      </c>
      <c r="D28" s="789">
        <f t="shared" si="2"/>
        <v>4.3554233072960171</v>
      </c>
      <c r="E28" s="40">
        <f t="shared" si="3"/>
        <v>12.811320080907256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9">
        <f t="shared" si="1"/>
        <v>1287.8396655600641</v>
      </c>
      <c r="D29" s="789">
        <f t="shared" si="2"/>
        <v>4.2414784197882138</v>
      </c>
      <c r="E29" s="40">
        <f t="shared" si="3"/>
        <v>12.179244534341397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9">
        <f t="shared" si="1"/>
        <v>1283.4321578545582</v>
      </c>
      <c r="D30" s="789">
        <f t="shared" si="2"/>
        <v>4.1193983581186444</v>
      </c>
      <c r="E30" s="40">
        <f t="shared" si="3"/>
        <v>11.547168987775535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9">
        <f t="shared" si="1"/>
        <v>1278.6393734007852</v>
      </c>
      <c r="D31" s="789">
        <f t="shared" si="2"/>
        <v>3.9901762753702967</v>
      </c>
      <c r="E31" s="40">
        <f t="shared" si="3"/>
        <v>10.915093441209674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9">
        <f t="shared" si="1"/>
        <v>1273.4702611744767</v>
      </c>
      <c r="D32" s="789">
        <f t="shared" si="2"/>
        <v>3.8548301872625994</v>
      </c>
      <c r="E32" s="40">
        <f t="shared" si="3"/>
        <v>10.283017894643812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9">
        <f t="shared" si="1"/>
        <v>1267.9343589147625</v>
      </c>
      <c r="D33" s="789">
        <f t="shared" si="2"/>
        <v>3.7143889049121586</v>
      </c>
      <c r="E33" s="40">
        <f t="shared" si="3"/>
        <v>9.6509423480779528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9">
        <f t="shared" si="1"/>
        <v>1262.0417507606107</v>
      </c>
      <c r="D34" s="789">
        <f t="shared" si="2"/>
        <v>3.5698785086623137</v>
      </c>
      <c r="E34" s="40">
        <f t="shared" si="3"/>
        <v>9.0188668015120914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9">
        <f t="shared" si="1"/>
        <v>1255.8030233271948</v>
      </c>
      <c r="D35" s="789">
        <f t="shared" si="2"/>
        <v>3.4223096123960461</v>
      </c>
      <c r="E35" s="40">
        <f t="shared" si="3"/>
        <v>8.38679125494623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9">
        <f t="shared" si="1"/>
        <v>1249.2292205615925</v>
      </c>
      <c r="D36" s="789">
        <f t="shared" si="2"/>
        <v>3.2726656322069112</v>
      </c>
      <c r="E36" s="40">
        <f t="shared" si="3"/>
        <v>7.7547157083803686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9">
        <f t="shared" si="1"/>
        <v>1242.3317977160261</v>
      </c>
      <c r="D37" s="789">
        <f t="shared" si="2"/>
        <v>3.1218922338550521</v>
      </c>
      <c r="E37" s="40">
        <f t="shared" si="3"/>
        <v>7.1226401618145072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9">
        <f t="shared" si="1"/>
        <v>1235.1225747718488</v>
      </c>
      <c r="D38" s="789">
        <f t="shared" si="2"/>
        <v>2.9708880917414313</v>
      </c>
      <c r="E38" s="40">
        <f t="shared" si="3"/>
        <v>6.4905646152486458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9">
        <f t="shared" si="1"/>
        <v>1227.613689639006</v>
      </c>
      <c r="D39" s="789">
        <f t="shared" si="2"/>
        <v>2.8204970498075252</v>
      </c>
      <c r="E39" s="40">
        <f t="shared" si="3"/>
        <v>5.8584890686827862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9">
        <f t="shared" si="1"/>
        <v>1219.8175514439477</v>
      </c>
      <c r="D40" s="789">
        <f t="shared" si="2"/>
        <v>2.671501733307303</v>
      </c>
      <c r="E40" s="40">
        <f>IF(B40&gt;1,(B40*$C$15+$E$15)/2,(B40*$C$14+$C$3)/2)</f>
        <v>6.063869662102662</v>
      </c>
      <c r="F40">
        <f>(B40*$C$15+$E$15)</f>
        <v>12.127739324205324</v>
      </c>
    </row>
    <row r="41" spans="2:14">
      <c r="B41" s="40">
        <f t="shared" si="0"/>
        <v>1.1000000000000003</v>
      </c>
      <c r="C41" s="789">
        <f t="shared" si="1"/>
        <v>1211.7467942043472</v>
      </c>
      <c r="D41" s="789">
        <f t="shared" si="2"/>
        <v>2.5246186211309203</v>
      </c>
      <c r="E41" s="40">
        <f t="shared" ref="E41:E72" si="8">IF(B41&gt;1,(B41*$C$15+$E$15)/2,(B41*$C$14+$C$3)/2)</f>
        <v>6.2692502555225342</v>
      </c>
      <c r="F41">
        <f t="shared" ref="F41:F72" si="9">(B41*$C$15+$E$15)</f>
        <v>12.538500511045068</v>
      </c>
    </row>
    <row r="42" spans="2:14">
      <c r="B42" s="40">
        <f t="shared" si="0"/>
        <v>1.1500000000000004</v>
      </c>
      <c r="C42" s="789">
        <f t="shared" si="1"/>
        <v>1203.4142311718065</v>
      </c>
      <c r="D42" s="789">
        <f t="shared" si="2"/>
        <v>2.3804945523973462</v>
      </c>
      <c r="E42" s="40">
        <f t="shared" si="8"/>
        <v>6.4746308489424065</v>
      </c>
      <c r="F42">
        <f t="shared" si="9"/>
        <v>12.949261697884813</v>
      </c>
    </row>
    <row r="43" spans="2:14">
      <c r="B43" s="40">
        <f t="shared" si="0"/>
        <v>1.2000000000000004</v>
      </c>
      <c r="C43" s="789">
        <f t="shared" si="1"/>
        <v>1194.8328101044024</v>
      </c>
      <c r="D43" s="789">
        <f t="shared" si="2"/>
        <v>2.2397046092493533</v>
      </c>
      <c r="E43" s="40">
        <f t="shared" si="8"/>
        <v>6.6800114423622787</v>
      </c>
      <c r="F43">
        <f t="shared" si="9"/>
        <v>13.360022884724557</v>
      </c>
    </row>
    <row r="44" spans="2:14">
      <c r="B44" s="40">
        <f t="shared" si="0"/>
        <v>1.2500000000000004</v>
      </c>
      <c r="C44" s="789">
        <f t="shared" si="1"/>
        <v>1186.0155697098371</v>
      </c>
      <c r="D44" s="789">
        <f t="shared" si="2"/>
        <v>2.1027512907990382</v>
      </c>
      <c r="E44" s="40">
        <f t="shared" si="8"/>
        <v>6.8853920357821519</v>
      </c>
      <c r="F44">
        <f t="shared" si="9"/>
        <v>13.770784071564304</v>
      </c>
    </row>
    <row r="45" spans="2:14">
      <c r="B45" s="40">
        <f t="shared" si="0"/>
        <v>1.3000000000000005</v>
      </c>
      <c r="C45" s="789">
        <f t="shared" si="1"/>
        <v>1176.9755974774919</v>
      </c>
      <c r="D45" s="789">
        <f t="shared" si="2"/>
        <v>1.9700648713555975</v>
      </c>
      <c r="E45" s="40">
        <f t="shared" si="8"/>
        <v>7.0907726292020241</v>
      </c>
      <c r="F45">
        <f t="shared" si="9"/>
        <v>14.181545258404048</v>
      </c>
    </row>
    <row r="46" spans="2:14">
      <c r="B46" s="40">
        <f t="shared" ref="B46:B71" si="10">B45+$B$20</f>
        <v>1.3500000000000005</v>
      </c>
      <c r="C46" s="789">
        <f t="shared" si="1"/>
        <v>1167.7259890942373</v>
      </c>
      <c r="D46" s="789">
        <f t="shared" si="2"/>
        <v>1.8420048195527703</v>
      </c>
      <c r="E46" s="40">
        <f t="shared" si="8"/>
        <v>7.2961532226218964</v>
      </c>
      <c r="F46">
        <f t="shared" si="9"/>
        <v>14.592306445243793</v>
      </c>
    </row>
    <row r="47" spans="2:14">
      <c r="B47" s="40">
        <f t="shared" si="10"/>
        <v>1.4000000000000006</v>
      </c>
      <c r="C47" s="789">
        <f t="shared" si="1"/>
        <v>1158.279809614806</v>
      </c>
      <c r="D47" s="789">
        <f t="shared" si="2"/>
        <v>1.718862143701767</v>
      </c>
      <c r="E47" s="40">
        <f t="shared" si="8"/>
        <v>7.5015338160417686</v>
      </c>
      <c r="F47">
        <f t="shared" si="9"/>
        <v>15.003067632083537</v>
      </c>
    </row>
    <row r="48" spans="2:14">
      <c r="B48" s="40">
        <f t="shared" si="10"/>
        <v>1.4500000000000006</v>
      </c>
      <c r="C48" s="789">
        <f t="shared" si="1"/>
        <v>1148.6500565332349</v>
      </c>
      <c r="D48" s="789">
        <f t="shared" si="2"/>
        <v>1.6008625223640878</v>
      </c>
      <c r="E48" s="40">
        <f t="shared" si="8"/>
        <v>7.7069144094616409</v>
      </c>
      <c r="F48">
        <f t="shared" si="9"/>
        <v>15.413828818923282</v>
      </c>
    </row>
    <row r="49" spans="2:6">
      <c r="B49" s="40">
        <f t="shared" si="10"/>
        <v>1.5000000000000007</v>
      </c>
      <c r="C49" s="789">
        <f t="shared" si="1"/>
        <v>1138.8496248776773</v>
      </c>
      <c r="D49" s="789">
        <f t="shared" si="2"/>
        <v>1.4881700773574089</v>
      </c>
      <c r="E49" s="40">
        <f t="shared" si="8"/>
        <v>7.9122950028815131</v>
      </c>
      <c r="F49">
        <f t="shared" si="9"/>
        <v>15.824590005763026</v>
      </c>
    </row>
    <row r="50" spans="2:6">
      <c r="B50" s="40">
        <f t="shared" si="10"/>
        <v>1.5500000000000007</v>
      </c>
      <c r="C50" s="789">
        <f t="shared" si="1"/>
        <v>1128.8912744270665</v>
      </c>
      <c r="D50" s="789">
        <f t="shared" si="2"/>
        <v>1.3808916486560492</v>
      </c>
      <c r="E50" s="40">
        <f t="shared" si="8"/>
        <v>8.1176755963013854</v>
      </c>
      <c r="F50">
        <f t="shared" si="9"/>
        <v>16.235351192602771</v>
      </c>
    </row>
    <row r="51" spans="2:6">
      <c r="B51" s="40">
        <f t="shared" si="10"/>
        <v>1.6000000000000008</v>
      </c>
      <c r="C51" s="789">
        <f t="shared" si="1"/>
        <v>1118.7875991249657</v>
      </c>
      <c r="D51" s="789">
        <f t="shared" si="2"/>
        <v>1.2790814363307208</v>
      </c>
      <c r="E51" s="40">
        <f t="shared" si="8"/>
        <v>8.3230561897212567</v>
      </c>
      <c r="F51">
        <f t="shared" si="9"/>
        <v>16.646112379442513</v>
      </c>
    </row>
    <row r="52" spans="2:6">
      <c r="B52" s="40">
        <f t="shared" si="10"/>
        <v>1.6500000000000008</v>
      </c>
      <c r="C52" s="789">
        <f t="shared" si="1"/>
        <v>1108.5509987436985</v>
      </c>
      <c r="D52" s="789">
        <f t="shared" si="2"/>
        <v>1.1827458831564597</v>
      </c>
      <c r="E52" s="40">
        <f t="shared" si="8"/>
        <v>8.5284367831411299</v>
      </c>
      <c r="F52">
        <f t="shared" si="9"/>
        <v>17.05687356628226</v>
      </c>
    </row>
    <row r="53" spans="2:6">
      <c r="B53" s="40">
        <f t="shared" si="10"/>
        <v>1.7000000000000008</v>
      </c>
      <c r="C53" s="789">
        <f t="shared" si="1"/>
        <v>1098.1936528307265</v>
      </c>
      <c r="D53" s="789">
        <f t="shared" si="2"/>
        <v>1.0918486821611391</v>
      </c>
      <c r="E53" s="40">
        <f t="shared" si="8"/>
        <v>8.733817376561003</v>
      </c>
      <c r="F53">
        <f t="shared" si="9"/>
        <v>17.467634753122006</v>
      </c>
    </row>
    <row r="54" spans="2:6">
      <c r="B54" s="40">
        <f t="shared" si="10"/>
        <v>1.7500000000000009</v>
      </c>
      <c r="C54" s="789">
        <f t="shared" si="1"/>
        <v>1087.7274969493988</v>
      </c>
      <c r="D54" s="789">
        <f t="shared" si="2"/>
        <v>1.0063158055665595</v>
      </c>
      <c r="E54" s="40">
        <f t="shared" si="8"/>
        <v>8.9391979699808743</v>
      </c>
      <c r="F54">
        <f t="shared" si="9"/>
        <v>17.878395939961749</v>
      </c>
    </row>
    <row r="55" spans="2:6">
      <c r="B55" s="40">
        <f t="shared" si="10"/>
        <v>1.8000000000000009</v>
      </c>
      <c r="C55" s="789">
        <f t="shared" si="1"/>
        <v>1077.164201207773</v>
      </c>
      <c r="D55" s="789">
        <f t="shared" si="2"/>
        <v>0.92604046470688273</v>
      </c>
      <c r="E55" s="40">
        <f t="shared" si="8"/>
        <v>9.1445785634007475</v>
      </c>
      <c r="F55">
        <f t="shared" si="9"/>
        <v>18.289157126801495</v>
      </c>
    </row>
    <row r="56" spans="2:6">
      <c r="B56" s="40">
        <f t="shared" si="10"/>
        <v>1.850000000000001</v>
      </c>
      <c r="C56" s="789">
        <f t="shared" si="1"/>
        <v>1066.5151510523103</v>
      </c>
      <c r="D56" s="789">
        <f t="shared" si="2"/>
        <v>0.85088792406900959</v>
      </c>
      <c r="E56" s="40">
        <f t="shared" si="8"/>
        <v>9.3499591568206206</v>
      </c>
      <c r="F56">
        <f t="shared" si="9"/>
        <v>18.699918313641241</v>
      </c>
    </row>
    <row r="57" spans="2:6">
      <c r="B57" s="40">
        <f t="shared" si="10"/>
        <v>1.900000000000001</v>
      </c>
      <c r="C57" s="789">
        <f t="shared" si="1"/>
        <v>1055.7914302879283</v>
      </c>
      <c r="D57" s="789">
        <f t="shared" si="2"/>
        <v>0.78070010612742813</v>
      </c>
      <c r="E57" s="40">
        <f t="shared" si="8"/>
        <v>9.555339750240492</v>
      </c>
      <c r="F57">
        <f t="shared" si="9"/>
        <v>19.110679500480984</v>
      </c>
    </row>
    <row r="58" spans="2:6">
      <c r="B58" s="40">
        <f t="shared" si="10"/>
        <v>1.9500000000000011</v>
      </c>
      <c r="C58" s="789">
        <f t="shared" si="1"/>
        <v>1045.0038062722176</v>
      </c>
      <c r="D58" s="789">
        <f t="shared" si="2"/>
        <v>0.71529993675747672</v>
      </c>
      <c r="E58" s="40">
        <f t="shared" si="8"/>
        <v>9.7607203436603633</v>
      </c>
      <c r="F58">
        <f t="shared" si="9"/>
        <v>19.521440687320727</v>
      </c>
    </row>
    <row r="59" spans="2:6">
      <c r="B59" s="40">
        <f t="shared" si="10"/>
        <v>2.0000000000000009</v>
      </c>
      <c r="C59" s="789">
        <f t="shared" si="1"/>
        <v>1034.162717219589</v>
      </c>
      <c r="D59" s="789">
        <f t="shared" si="2"/>
        <v>0.65449539339700447</v>
      </c>
      <c r="E59" s="40">
        <f t="shared" si="8"/>
        <v>9.9661009370802347</v>
      </c>
      <c r="F59">
        <f t="shared" si="9"/>
        <v>19.932201874160469</v>
      </c>
    </row>
    <row r="60" spans="2:6">
      <c r="B60" s="40">
        <f t="shared" si="10"/>
        <v>2.0500000000000007</v>
      </c>
      <c r="C60" s="789">
        <f t="shared" si="1"/>
        <v>1023.2782615407009</v>
      </c>
      <c r="D60" s="789">
        <f t="shared" si="2"/>
        <v>0.59808322955265181</v>
      </c>
      <c r="E60" s="40">
        <f t="shared" si="8"/>
        <v>10.171481530500106</v>
      </c>
      <c r="F60">
        <f t="shared" si="9"/>
        <v>20.342963061000212</v>
      </c>
    </row>
    <row r="61" spans="2:6">
      <c r="B61" s="40">
        <f t="shared" si="10"/>
        <v>2.1000000000000005</v>
      </c>
      <c r="C61" s="789">
        <f t="shared" si="1"/>
        <v>1012.3601891337041</v>
      </c>
      <c r="D61" s="789">
        <f t="shared" si="2"/>
        <v>0.54585235954922573</v>
      </c>
      <c r="E61" s="40">
        <f t="shared" si="8"/>
        <v>10.376862123919977</v>
      </c>
      <c r="F61">
        <f t="shared" si="9"/>
        <v>20.753724247839955</v>
      </c>
    </row>
    <row r="62" spans="2:6">
      <c r="B62" s="40">
        <f t="shared" si="10"/>
        <v>2.1500000000000004</v>
      </c>
      <c r="C62" s="789">
        <f t="shared" si="1"/>
        <v>1001.4178945365645</v>
      </c>
      <c r="D62" s="789">
        <f t="shared" si="2"/>
        <v>0.49758689649821752</v>
      </c>
      <c r="E62" s="40">
        <f t="shared" si="8"/>
        <v>10.582242717339849</v>
      </c>
      <c r="F62">
        <f t="shared" si="9"/>
        <v>21.164485434679698</v>
      </c>
    </row>
    <row r="63" spans="2:6">
      <c r="B63" s="40">
        <f t="shared" si="10"/>
        <v>2.2000000000000002</v>
      </c>
      <c r="C63" s="789">
        <f t="shared" si="1"/>
        <v>990.46041184391686</v>
      </c>
      <c r="D63" s="789">
        <f t="shared" si="2"/>
        <v>0.45306884426986949</v>
      </c>
      <c r="E63" s="40">
        <f t="shared" si="8"/>
        <v>10.78762331075972</v>
      </c>
      <c r="F63">
        <f t="shared" si="9"/>
        <v>21.57524662151944</v>
      </c>
    </row>
    <row r="64" spans="2:6">
      <c r="B64" s="40">
        <f t="shared" si="10"/>
        <v>2.25</v>
      </c>
      <c r="C64" s="789">
        <f t="shared" si="1"/>
        <v>979.49641128749454</v>
      </c>
      <c r="D64" s="789">
        <f t="shared" si="2"/>
        <v>0.41208045079471423</v>
      </c>
      <c r="E64" s="40">
        <f t="shared" si="8"/>
        <v>10.993003904179592</v>
      </c>
      <c r="F64">
        <f t="shared" si="9"/>
        <v>21.986007808359183</v>
      </c>
    </row>
    <row r="65" spans="2:6">
      <c r="B65" s="40">
        <f t="shared" si="10"/>
        <v>2.2999999999999998</v>
      </c>
      <c r="C65" s="789">
        <f t="shared" si="1"/>
        <v>968.53419737606202</v>
      </c>
      <c r="D65" s="789">
        <f t="shared" si="2"/>
        <v>0.37440623533643402</v>
      </c>
      <c r="E65" s="40">
        <f t="shared" si="8"/>
        <v>11.198384497599463</v>
      </c>
      <c r="F65">
        <f t="shared" si="9"/>
        <v>22.396768995198926</v>
      </c>
    </row>
    <row r="66" spans="2:6">
      <c r="B66" s="40">
        <f t="shared" si="10"/>
        <v>2.3499999999999996</v>
      </c>
      <c r="C66" s="789">
        <f t="shared" si="1"/>
        <v>957.58170848886948</v>
      </c>
      <c r="D66" s="789">
        <f t="shared" si="2"/>
        <v>0.33983470653896924</v>
      </c>
      <c r="E66" s="40">
        <f t="shared" si="8"/>
        <v>11.403765091019334</v>
      </c>
      <c r="F66">
        <f t="shared" si="9"/>
        <v>22.807530182038668</v>
      </c>
    </row>
    <row r="67" spans="2:6">
      <c r="B67" s="40">
        <f t="shared" si="10"/>
        <v>2.3999999999999995</v>
      </c>
      <c r="C67" s="789">
        <f t="shared" si="1"/>
        <v>946.64651781582609</v>
      </c>
      <c r="D67" s="789">
        <f t="shared" si="2"/>
        <v>0.3081597911497872</v>
      </c>
      <c r="E67" s="40">
        <f t="shared" si="8"/>
        <v>11.609145684439206</v>
      </c>
      <c r="F67">
        <f t="shared" si="9"/>
        <v>23.218291368878411</v>
      </c>
    </row>
    <row r="68" spans="2:6">
      <c r="B68" s="40">
        <f>B67+$B$20</f>
        <v>2.4499999999999993</v>
      </c>
      <c r="C68" s="789">
        <f t="shared" si="1"/>
        <v>935.73583553777121</v>
      </c>
      <c r="D68" s="789">
        <f t="shared" si="2"/>
        <v>0.27918199546525357</v>
      </c>
      <c r="E68" s="40">
        <f t="shared" si="8"/>
        <v>11.814526277859077</v>
      </c>
      <c r="F68">
        <f t="shared" si="9"/>
        <v>23.629052555718154</v>
      </c>
    </row>
    <row r="69" spans="2:6">
      <c r="B69" s="40">
        <f t="shared" si="10"/>
        <v>2.4999999999999991</v>
      </c>
      <c r="C69" s="789">
        <f t="shared" si="1"/>
        <v>924.85651214128052</v>
      </c>
      <c r="D69" s="789">
        <f t="shared" si="2"/>
        <v>0.25270932284831271</v>
      </c>
      <c r="E69" s="40">
        <f t="shared" si="8"/>
        <v>12.019906871278948</v>
      </c>
      <c r="F69">
        <f t="shared" si="9"/>
        <v>24.039813742557897</v>
      </c>
    </row>
    <row r="70" spans="2:6">
      <c r="B70" s="40">
        <f t="shared" si="10"/>
        <v>2.5499999999999989</v>
      </c>
      <c r="C70" s="789">
        <f t="shared" si="1"/>
        <v>914.01504276428045</v>
      </c>
      <c r="D70" s="789">
        <f t="shared" si="2"/>
        <v>0.228557971251103</v>
      </c>
      <c r="E70" s="40">
        <f t="shared" si="8"/>
        <v>12.22528746469882</v>
      </c>
      <c r="F70">
        <f t="shared" si="9"/>
        <v>24.450574929397639</v>
      </c>
    </row>
    <row r="71" spans="2:6">
      <c r="B71" s="40">
        <f t="shared" si="10"/>
        <v>2.5999999999999988</v>
      </c>
      <c r="C71" s="789">
        <f t="shared" si="1"/>
        <v>903.21757247126698</v>
      </c>
      <c r="D71" s="789">
        <f t="shared" si="2"/>
        <v>0.20655283465199673</v>
      </c>
      <c r="E71" s="40">
        <f t="shared" si="8"/>
        <v>12.430668058118695</v>
      </c>
      <c r="F71">
        <f t="shared" si="9"/>
        <v>24.861336116237389</v>
      </c>
    </row>
    <row r="72" spans="2:6">
      <c r="B72" s="40">
        <f>B71+$B$20</f>
        <v>2.6499999999999986</v>
      </c>
      <c r="C72" s="789">
        <f t="shared" si="1"/>
        <v>892.46990236000966</v>
      </c>
      <c r="D72" s="789">
        <f>$C$8/(1+(($C$12-1)/2)*B72^2)^($C$12/($C$12-1))</f>
        <v>0.18652783179887428</v>
      </c>
      <c r="E72" s="40">
        <f t="shared" si="8"/>
        <v>12.636048651538566</v>
      </c>
      <c r="F72">
        <f t="shared" si="9"/>
        <v>25.272097303077132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21" zoomScale="115" zoomScaleNormal="115" workbookViewId="0">
      <selection activeCell="F36" sqref="F36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19" t="s">
        <v>1126</v>
      </c>
      <c r="F2" t="s">
        <v>1172</v>
      </c>
      <c r="I2" t="s">
        <v>1180</v>
      </c>
    </row>
    <row r="3" spans="2:9">
      <c r="F3" t="s">
        <v>1179</v>
      </c>
      <c r="I3" t="s">
        <v>1181</v>
      </c>
    </row>
    <row r="4" spans="2:9">
      <c r="B4" s="787" t="s">
        <v>1127</v>
      </c>
      <c r="I4" t="s">
        <v>1182</v>
      </c>
    </row>
    <row r="5" spans="2:9">
      <c r="B5" s="787" t="s">
        <v>1128</v>
      </c>
      <c r="H5" t="s">
        <v>1184</v>
      </c>
      <c r="I5" t="s">
        <v>1183</v>
      </c>
    </row>
    <row r="6" spans="2:9">
      <c r="B6" s="787" t="s">
        <v>1129</v>
      </c>
      <c r="C6">
        <f>pmax*((PI()*('First iteration &amp; Mechanical'!M61)^2)/4)</f>
        <v>6411.0269822570808</v>
      </c>
      <c r="D6" s="787" t="s">
        <v>1130</v>
      </c>
      <c r="H6" t="s">
        <v>1186</v>
      </c>
      <c r="I6" t="s">
        <v>1185</v>
      </c>
    </row>
    <row r="7" spans="2:9">
      <c r="B7" s="787" t="s">
        <v>1129</v>
      </c>
      <c r="C7">
        <f>pmax*((PI()*('First iteration &amp; Mechanical'!P61)^2)/4)</f>
        <v>4667.7752066207468</v>
      </c>
      <c r="D7" s="787" t="s">
        <v>1131</v>
      </c>
      <c r="H7" t="s">
        <v>1188</v>
      </c>
      <c r="I7" t="s">
        <v>1187</v>
      </c>
    </row>
    <row r="8" spans="2:9">
      <c r="F8" s="787"/>
    </row>
    <row r="9" spans="2:9">
      <c r="B9" s="787" t="s">
        <v>1132</v>
      </c>
    </row>
    <row r="10" spans="2:9">
      <c r="B10" s="787" t="s">
        <v>1133</v>
      </c>
      <c r="C10">
        <f>fmax</f>
        <v>680.7994778604176</v>
      </c>
    </row>
    <row r="12" spans="2:9">
      <c r="B12" s="787" t="s">
        <v>1134</v>
      </c>
    </row>
    <row r="13" spans="2:9">
      <c r="B13" s="787" t="s">
        <v>1135</v>
      </c>
      <c r="C13">
        <v>1.5</v>
      </c>
    </row>
    <row r="15" spans="2:9">
      <c r="B15" s="787" t="s">
        <v>1136</v>
      </c>
      <c r="G15">
        <f>C37</f>
        <v>4</v>
      </c>
    </row>
    <row r="16" spans="2:9">
      <c r="B16" s="787" t="s">
        <v>1137</v>
      </c>
      <c r="D16" s="787" t="str">
        <f>"M" &amp;C17</f>
        <v>M4</v>
      </c>
    </row>
    <row r="17" spans="2:13">
      <c r="B17" s="787" t="s">
        <v>1154</v>
      </c>
      <c r="C17">
        <v>4</v>
      </c>
      <c r="D17" s="787" t="s">
        <v>2</v>
      </c>
    </row>
    <row r="18" spans="2:13">
      <c r="B18" s="787" t="s">
        <v>1158</v>
      </c>
      <c r="D18" s="787" t="str">
        <f>'First iteration &amp; Mechanical'!L58</f>
        <v>ASTM A53</v>
      </c>
    </row>
    <row r="19" spans="2:13">
      <c r="B19" s="787" t="s">
        <v>840</v>
      </c>
      <c r="C19">
        <f>'First iteration &amp; Mechanical'!M66</f>
        <v>240</v>
      </c>
      <c r="D19" s="787" t="s">
        <v>87</v>
      </c>
    </row>
    <row r="20" spans="2:13">
      <c r="B20" s="787" t="s">
        <v>841</v>
      </c>
      <c r="C20">
        <f>'First iteration &amp; Mechanical'!M67</f>
        <v>415</v>
      </c>
      <c r="D20" s="787" t="s">
        <v>87</v>
      </c>
    </row>
    <row r="21" spans="2:13">
      <c r="B21" s="787" t="s">
        <v>67</v>
      </c>
      <c r="C21">
        <f>'First iteration &amp; Mechanical'!M68</f>
        <v>200000</v>
      </c>
      <c r="D21" s="787" t="s">
        <v>87</v>
      </c>
    </row>
    <row r="22" spans="2:13" ht="13">
      <c r="B22" s="204" t="s">
        <v>1059</v>
      </c>
      <c r="C22">
        <f>'First iteration &amp; Mechanical'!M69</f>
        <v>0.28999999999999998</v>
      </c>
      <c r="D22" s="787" t="s">
        <v>64</v>
      </c>
    </row>
    <row r="23" spans="2:13" ht="13">
      <c r="B23" s="787" t="s">
        <v>1157</v>
      </c>
      <c r="C23">
        <f>'First iteration &amp; Mechanical'!M62</f>
        <v>3.6829999999999994</v>
      </c>
      <c r="D23" s="787" t="s">
        <v>2</v>
      </c>
      <c r="I23" s="787" t="s">
        <v>1222</v>
      </c>
    </row>
    <row r="24" spans="2:13">
      <c r="B24" s="787" t="s">
        <v>1138</v>
      </c>
      <c r="D24" s="787" t="str">
        <f>C25 &amp;"."&amp; C26</f>
        <v>10.9</v>
      </c>
      <c r="E24" s="787" t="s">
        <v>711</v>
      </c>
      <c r="F24" s="787" t="s">
        <v>1177</v>
      </c>
      <c r="G24" s="787" t="s">
        <v>1175</v>
      </c>
      <c r="I24" s="787" t="s">
        <v>1214</v>
      </c>
      <c r="J24">
        <v>8</v>
      </c>
    </row>
    <row r="25" spans="2:13">
      <c r="B25" s="787" t="s">
        <v>1173</v>
      </c>
      <c r="C25">
        <v>10</v>
      </c>
      <c r="D25" s="787"/>
      <c r="I25" s="787" t="s">
        <v>840</v>
      </c>
      <c r="J25">
        <v>130000</v>
      </c>
      <c r="K25" s="787" t="s">
        <v>189</v>
      </c>
      <c r="L25">
        <f>J25*(6.895/1000)</f>
        <v>896.34999999999991</v>
      </c>
      <c r="M25" s="787" t="s">
        <v>87</v>
      </c>
    </row>
    <row r="26" spans="2:13">
      <c r="B26" s="787" t="s">
        <v>1174</v>
      </c>
      <c r="C26">
        <v>9</v>
      </c>
      <c r="D26" s="787"/>
      <c r="I26" s="787" t="s">
        <v>841</v>
      </c>
      <c r="J26">
        <v>150000</v>
      </c>
      <c r="K26" s="787" t="s">
        <v>189</v>
      </c>
      <c r="L26">
        <f>J26*(6.895/1000)</f>
        <v>1034.2499999999998</v>
      </c>
      <c r="M26" s="787" t="s">
        <v>87</v>
      </c>
    </row>
    <row r="27" spans="2:13">
      <c r="B27" s="787" t="s">
        <v>840</v>
      </c>
      <c r="C27">
        <f>C28*0.9</f>
        <v>900</v>
      </c>
      <c r="D27" s="787" t="s">
        <v>87</v>
      </c>
      <c r="I27" s="787" t="s">
        <v>67</v>
      </c>
      <c r="K27" s="787" t="s">
        <v>842</v>
      </c>
      <c r="M27" s="787" t="s">
        <v>1215</v>
      </c>
    </row>
    <row r="28" spans="2:13">
      <c r="B28" s="787" t="s">
        <v>841</v>
      </c>
      <c r="C28">
        <f>C25*100</f>
        <v>1000</v>
      </c>
      <c r="D28" s="787" t="s">
        <v>87</v>
      </c>
      <c r="I28" s="787" t="s">
        <v>1059</v>
      </c>
      <c r="J28">
        <v>0.28999999999999998</v>
      </c>
    </row>
    <row r="29" spans="2:13">
      <c r="B29" s="787" t="s">
        <v>67</v>
      </c>
      <c r="C29">
        <v>200000</v>
      </c>
      <c r="D29" s="787" t="s">
        <v>87</v>
      </c>
      <c r="I29" s="787" t="s">
        <v>1139</v>
      </c>
      <c r="J29" s="787" t="s">
        <v>1176</v>
      </c>
    </row>
    <row r="30" spans="2:13" ht="13">
      <c r="B30" s="204" t="s">
        <v>1059</v>
      </c>
      <c r="C30">
        <v>0.28999999999999998</v>
      </c>
      <c r="D30" s="787" t="s">
        <v>64</v>
      </c>
      <c r="I30" s="787" t="s">
        <v>1140</v>
      </c>
      <c r="K30">
        <f>J62</f>
        <v>2.2026049865459369</v>
      </c>
    </row>
    <row r="31" spans="2:13">
      <c r="B31" s="787" t="s">
        <v>1139</v>
      </c>
      <c r="C31" s="787" t="s">
        <v>1176</v>
      </c>
    </row>
    <row r="32" spans="2:13">
      <c r="B32" s="787" t="s">
        <v>1178</v>
      </c>
      <c r="C32" s="787">
        <v>0.5</v>
      </c>
      <c r="D32" s="787" t="s">
        <v>2</v>
      </c>
    </row>
    <row r="33" spans="2:7">
      <c r="B33" s="787" t="s">
        <v>1140</v>
      </c>
      <c r="D33">
        <f>Sf_shearFailureBolts</f>
        <v>2.129663994726553</v>
      </c>
    </row>
    <row r="34" spans="2:7">
      <c r="F34">
        <f>4.48+3.05</f>
        <v>7.53</v>
      </c>
    </row>
    <row r="35" spans="2:7" ht="13">
      <c r="B35" s="787" t="s">
        <v>1141</v>
      </c>
      <c r="F35">
        <f>18.51-F34</f>
        <v>10.98</v>
      </c>
      <c r="G35" s="787" t="s">
        <v>1223</v>
      </c>
    </row>
    <row r="36" spans="2:7">
      <c r="B36" s="787" t="s">
        <v>1144</v>
      </c>
      <c r="C36">
        <f>(C6*C13)/C37</f>
        <v>2404.1351183464053</v>
      </c>
      <c r="D36" s="787" t="s">
        <v>1130</v>
      </c>
    </row>
    <row r="37" spans="2:7">
      <c r="B37" s="787" t="s">
        <v>1142</v>
      </c>
      <c r="C37">
        <v>4</v>
      </c>
    </row>
    <row r="38" spans="2:7" ht="13">
      <c r="B38" s="787" t="s">
        <v>1143</v>
      </c>
    </row>
    <row r="39" spans="2:7">
      <c r="B39" s="787" t="s">
        <v>1144</v>
      </c>
      <c r="C39">
        <f>(C7*C13)/C40</f>
        <v>1166.9438016551867</v>
      </c>
      <c r="D39" s="787" t="s">
        <v>1131</v>
      </c>
    </row>
    <row r="40" spans="2:7">
      <c r="B40" s="787" t="s">
        <v>1142</v>
      </c>
      <c r="C40">
        <v>6</v>
      </c>
    </row>
    <row r="42" spans="2:7">
      <c r="B42" s="415" t="s">
        <v>1145</v>
      </c>
    </row>
    <row r="43" spans="2:7">
      <c r="B43" s="787" t="s">
        <v>1146</v>
      </c>
    </row>
    <row r="44" spans="2:7">
      <c r="B44" t="s">
        <v>1147</v>
      </c>
    </row>
    <row r="45" spans="2:7">
      <c r="B45" s="787" t="s">
        <v>1148</v>
      </c>
    </row>
    <row r="46" spans="2:7">
      <c r="B46" s="787" t="s">
        <v>1149</v>
      </c>
    </row>
    <row r="47" spans="2:7">
      <c r="B47" s="787" t="s">
        <v>1150</v>
      </c>
    </row>
    <row r="48" spans="2:7">
      <c r="B48" s="787" t="s">
        <v>1151</v>
      </c>
    </row>
    <row r="50" spans="2:11">
      <c r="B50" s="787" t="s">
        <v>1159</v>
      </c>
    </row>
    <row r="51" spans="2:11">
      <c r="B51" s="787" t="s">
        <v>1144</v>
      </c>
      <c r="C51">
        <f>C52*C19*(C55-C54)*C23</f>
        <v>5368.6972023813878</v>
      </c>
    </row>
    <row r="52" spans="2:11">
      <c r="B52" s="787" t="s">
        <v>1152</v>
      </c>
      <c r="C52" s="10">
        <f>IF(C56&lt;0.3,(1-0.9+3*C53*C56),1)</f>
        <v>0.17914874915469306</v>
      </c>
    </row>
    <row r="53" spans="2:11">
      <c r="B53" s="787" t="s">
        <v>1153</v>
      </c>
      <c r="C53" s="790">
        <f>1/C37</f>
        <v>0.25</v>
      </c>
    </row>
    <row r="54" spans="2:11">
      <c r="B54" s="787" t="s">
        <v>1154</v>
      </c>
      <c r="C54" s="10">
        <f>C17</f>
        <v>4</v>
      </c>
      <c r="D54" s="787" t="s">
        <v>2</v>
      </c>
    </row>
    <row r="55" spans="2:11">
      <c r="B55" s="787" t="s">
        <v>1155</v>
      </c>
      <c r="C55" s="10">
        <f>(PI()*'First iteration &amp; Mechanical'!M60)/C37</f>
        <v>37.90331536556085</v>
      </c>
      <c r="D55" s="787" t="s">
        <v>2</v>
      </c>
    </row>
    <row r="56" spans="2:11">
      <c r="B56" s="787" t="s">
        <v>1156</v>
      </c>
      <c r="C56" s="10">
        <f>C54/C55</f>
        <v>0.10553166553959079</v>
      </c>
    </row>
    <row r="57" spans="2:11">
      <c r="B57" s="787" t="s">
        <v>1135</v>
      </c>
      <c r="C57">
        <f>C51/C36</f>
        <v>2.2331095958009408</v>
      </c>
    </row>
    <row r="59" spans="2:11">
      <c r="B59" s="787" t="s">
        <v>1151</v>
      </c>
      <c r="I59" s="787" t="s">
        <v>1216</v>
      </c>
    </row>
    <row r="60" spans="2:11">
      <c r="B60" s="787" t="s">
        <v>1144</v>
      </c>
      <c r="C60">
        <f>0.32*C28*C17^2</f>
        <v>5120</v>
      </c>
      <c r="I60" s="787" t="s">
        <v>1144</v>
      </c>
      <c r="J60">
        <f>0.32*L26*C17^2</f>
        <v>5295.3599999999988</v>
      </c>
    </row>
    <row r="61" spans="2:11" ht="13">
      <c r="B61" s="787" t="s">
        <v>1135</v>
      </c>
      <c r="C61">
        <f>C60/C36</f>
        <v>2.129663994726553</v>
      </c>
      <c r="D61" s="719" t="s">
        <v>1163</v>
      </c>
      <c r="I61" s="787" t="s">
        <v>1218</v>
      </c>
      <c r="J61">
        <f>0.32*L25*C17^2</f>
        <v>4589.3119999999999</v>
      </c>
    </row>
    <row r="62" spans="2:11" ht="13">
      <c r="I62" s="787" t="s">
        <v>1135</v>
      </c>
      <c r="J62">
        <f>J60/C36</f>
        <v>2.2026049865459369</v>
      </c>
      <c r="K62" s="719" t="s">
        <v>1163</v>
      </c>
    </row>
    <row r="63" spans="2:11">
      <c r="B63" s="787" t="s">
        <v>1160</v>
      </c>
      <c r="I63" s="787" t="s">
        <v>1217</v>
      </c>
      <c r="J63">
        <f>J61/C36</f>
        <v>1.9089243216731457</v>
      </c>
    </row>
    <row r="64" spans="2:11">
      <c r="B64" s="787" t="s">
        <v>1144</v>
      </c>
      <c r="C64" s="10">
        <f>MAX(C60,C51)</f>
        <v>5368.6972023813878</v>
      </c>
      <c r="D64" s="787" t="s">
        <v>1211</v>
      </c>
    </row>
    <row r="65" spans="2:4">
      <c r="B65" s="787" t="s">
        <v>1162</v>
      </c>
      <c r="C65" s="10">
        <f>(C64*SQRT(3))/(2*C23*C19)</f>
        <v>5.2600101394795091</v>
      </c>
      <c r="D65" s="787" t="s">
        <v>2</v>
      </c>
    </row>
    <row r="66" spans="2:4">
      <c r="B66" s="787" t="s">
        <v>1154</v>
      </c>
      <c r="C66" s="10">
        <f>C54</f>
        <v>4</v>
      </c>
      <c r="D66" s="787" t="s">
        <v>2</v>
      </c>
    </row>
    <row r="67" spans="2:4">
      <c r="B67" s="787" t="s">
        <v>1161</v>
      </c>
      <c r="C67">
        <f>C65/C66</f>
        <v>1.3150025348698773</v>
      </c>
    </row>
    <row r="70" spans="2:4">
      <c r="B70" s="787"/>
    </row>
    <row r="71" spans="2:4">
      <c r="B71" s="787"/>
    </row>
    <row r="72" spans="2:4">
      <c r="B72" s="787"/>
    </row>
    <row r="73" spans="2:4">
      <c r="B73" s="787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0" t="s">
        <v>707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2"/>
    </row>
    <row r="3" spans="2:24">
      <c r="B3" s="453"/>
      <c r="C3" s="118"/>
      <c r="D3" s="276"/>
      <c r="E3" s="454"/>
      <c r="F3" s="454" t="s">
        <v>708</v>
      </c>
      <c r="G3" s="454" t="s">
        <v>708</v>
      </c>
      <c r="H3" s="454" t="s">
        <v>708</v>
      </c>
      <c r="I3" s="454" t="s">
        <v>709</v>
      </c>
      <c r="J3" s="454" t="s">
        <v>710</v>
      </c>
      <c r="K3" s="454" t="s">
        <v>711</v>
      </c>
      <c r="L3" s="455" t="s">
        <v>712</v>
      </c>
      <c r="M3" s="456" t="s">
        <v>713</v>
      </c>
      <c r="N3" s="455" t="s">
        <v>714</v>
      </c>
      <c r="O3" s="454" t="s">
        <v>715</v>
      </c>
      <c r="P3" s="454" t="s">
        <v>716</v>
      </c>
      <c r="Q3" s="39" t="s">
        <v>717</v>
      </c>
      <c r="R3" s="454" t="s">
        <v>718</v>
      </c>
      <c r="S3" s="39" t="s">
        <v>719</v>
      </c>
      <c r="T3" s="457" t="s">
        <v>720</v>
      </c>
      <c r="U3" s="457" t="s">
        <v>721</v>
      </c>
      <c r="V3" s="458" t="s">
        <v>715</v>
      </c>
      <c r="W3" s="458" t="s">
        <v>722</v>
      </c>
      <c r="X3" s="459" t="s">
        <v>722</v>
      </c>
    </row>
    <row r="4" spans="2:24" ht="13.5">
      <c r="B4" s="453"/>
      <c r="C4" s="118"/>
      <c r="D4" s="276"/>
      <c r="E4" s="454" t="s">
        <v>723</v>
      </c>
      <c r="F4" s="454" t="s">
        <v>724</v>
      </c>
      <c r="G4" s="454" t="s">
        <v>725</v>
      </c>
      <c r="H4" s="454" t="s">
        <v>726</v>
      </c>
      <c r="I4" s="454" t="s">
        <v>727</v>
      </c>
      <c r="J4" s="454" t="s">
        <v>728</v>
      </c>
      <c r="K4" s="454">
        <v>4130</v>
      </c>
      <c r="L4" s="455" t="s">
        <v>729</v>
      </c>
      <c r="M4" s="460" t="s">
        <v>730</v>
      </c>
      <c r="N4" s="455" t="s">
        <v>731</v>
      </c>
      <c r="O4" s="454"/>
      <c r="P4" s="454" t="s">
        <v>732</v>
      </c>
      <c r="Q4" s="39"/>
      <c r="R4" s="454"/>
      <c r="S4" s="39" t="s">
        <v>733</v>
      </c>
      <c r="T4" s="48" t="s">
        <v>734</v>
      </c>
      <c r="U4" s="48" t="s">
        <v>735</v>
      </c>
      <c r="V4" s="458" t="s">
        <v>736</v>
      </c>
      <c r="W4" s="458"/>
      <c r="X4" s="459"/>
    </row>
    <row r="5" spans="2:24" ht="13" thickBot="1">
      <c r="B5" s="461" t="s">
        <v>737</v>
      </c>
      <c r="C5" s="61" t="s">
        <v>738</v>
      </c>
      <c r="D5" s="12" t="s">
        <v>739</v>
      </c>
      <c r="E5" s="462" t="s">
        <v>740</v>
      </c>
      <c r="F5" s="463" t="s">
        <v>142</v>
      </c>
      <c r="G5" s="463" t="s">
        <v>142</v>
      </c>
      <c r="H5" s="463" t="s">
        <v>141</v>
      </c>
      <c r="I5" s="463" t="s">
        <v>142</v>
      </c>
      <c r="J5" s="463" t="s">
        <v>741</v>
      </c>
      <c r="K5" s="463" t="s">
        <v>742</v>
      </c>
      <c r="L5" s="464" t="s">
        <v>142</v>
      </c>
      <c r="M5" s="465" t="s">
        <v>743</v>
      </c>
      <c r="N5" s="464" t="s">
        <v>744</v>
      </c>
      <c r="O5" s="463" t="s">
        <v>142</v>
      </c>
      <c r="P5" s="463" t="s">
        <v>142</v>
      </c>
      <c r="Q5" s="466" t="s">
        <v>745</v>
      </c>
      <c r="R5" s="463" t="s">
        <v>746</v>
      </c>
      <c r="S5" s="466" t="s">
        <v>747</v>
      </c>
      <c r="T5" s="467" t="s">
        <v>748</v>
      </c>
      <c r="U5" s="467" t="s">
        <v>749</v>
      </c>
      <c r="V5" s="468" t="s">
        <v>141</v>
      </c>
      <c r="W5" s="468" t="s">
        <v>750</v>
      </c>
      <c r="X5" s="469" t="s">
        <v>751</v>
      </c>
    </row>
    <row r="6" spans="2:24" ht="13" thickTop="1">
      <c r="B6" s="470" t="s">
        <v>752</v>
      </c>
      <c r="C6" s="471" t="s">
        <v>753</v>
      </c>
      <c r="D6" s="472" t="s">
        <v>754</v>
      </c>
      <c r="E6" s="472" t="s">
        <v>64</v>
      </c>
      <c r="F6" s="509">
        <f>933-273</f>
        <v>660</v>
      </c>
      <c r="G6" s="510">
        <f>775-273</f>
        <v>502</v>
      </c>
      <c r="H6" s="510">
        <v>582</v>
      </c>
      <c r="I6" s="510">
        <f>1188-273</f>
        <v>915</v>
      </c>
      <c r="J6" s="511">
        <f>(2780-32)/9*5</f>
        <v>1526.6666666666665</v>
      </c>
      <c r="K6" s="511">
        <f>(2700-32)/9*5</f>
        <v>1482.2222222222222</v>
      </c>
      <c r="L6" s="510">
        <v>1400</v>
      </c>
      <c r="M6" s="511">
        <v>1604</v>
      </c>
      <c r="N6" s="512">
        <f>450-273</f>
        <v>177</v>
      </c>
      <c r="O6" s="510"/>
      <c r="P6" s="510"/>
      <c r="Q6" s="513">
        <f>(425-32)/9*5</f>
        <v>218.33333333333331</v>
      </c>
      <c r="R6" s="513"/>
      <c r="S6" s="513">
        <v>3300</v>
      </c>
      <c r="T6" s="514">
        <v>1260</v>
      </c>
      <c r="U6" s="514">
        <v>1480</v>
      </c>
      <c r="V6" s="513"/>
      <c r="W6" s="513">
        <v>3300</v>
      </c>
      <c r="X6" s="515">
        <v>3300</v>
      </c>
    </row>
    <row r="7" spans="2:24" ht="14.5">
      <c r="B7" s="473" t="s">
        <v>216</v>
      </c>
      <c r="C7" s="442" t="s">
        <v>88</v>
      </c>
      <c r="D7" s="443" t="s">
        <v>704</v>
      </c>
      <c r="E7" s="516">
        <v>27</v>
      </c>
      <c r="F7" s="517">
        <v>2.702</v>
      </c>
      <c r="G7" s="518">
        <v>2.77</v>
      </c>
      <c r="H7" s="518">
        <v>2.7</v>
      </c>
      <c r="I7" s="518">
        <v>8.5299999999999994</v>
      </c>
      <c r="J7" s="518">
        <v>7.8319999999999999</v>
      </c>
      <c r="K7" s="518">
        <v>7.84</v>
      </c>
      <c r="L7" s="518">
        <v>7.9</v>
      </c>
      <c r="M7" s="518">
        <v>4.43</v>
      </c>
      <c r="N7" s="519">
        <v>1.4</v>
      </c>
      <c r="O7" s="518">
        <v>0.93</v>
      </c>
      <c r="P7" s="518">
        <v>1.19</v>
      </c>
      <c r="Q7" s="520">
        <v>1.4</v>
      </c>
      <c r="R7" s="520">
        <v>1.26</v>
      </c>
      <c r="S7" s="520">
        <v>1.47</v>
      </c>
      <c r="T7" s="520">
        <v>0.64100000000000001</v>
      </c>
      <c r="U7" s="520">
        <v>1.76</v>
      </c>
      <c r="V7" s="520">
        <v>1.4</v>
      </c>
      <c r="W7" s="521">
        <v>1.1000000000000001</v>
      </c>
      <c r="X7" s="522">
        <v>1.1000000000000001</v>
      </c>
    </row>
    <row r="8" spans="2:24">
      <c r="B8" s="474" t="s">
        <v>755</v>
      </c>
      <c r="C8" s="444" t="s">
        <v>705</v>
      </c>
      <c r="D8" s="445" t="s">
        <v>706</v>
      </c>
      <c r="E8" s="523">
        <v>27</v>
      </c>
      <c r="F8" s="524">
        <f>903/1000</f>
        <v>0.90300000000000002</v>
      </c>
      <c r="G8" s="525">
        <f>875/1000</f>
        <v>0.875</v>
      </c>
      <c r="H8" s="525">
        <v>0.89600000000000002</v>
      </c>
      <c r="I8" s="525">
        <v>0.38</v>
      </c>
      <c r="J8" s="525">
        <v>0.434</v>
      </c>
      <c r="K8" s="526">
        <v>0.434</v>
      </c>
      <c r="L8" s="527">
        <v>0.47699999999999998</v>
      </c>
      <c r="M8" s="525">
        <v>0.54500000000000004</v>
      </c>
      <c r="N8" s="524">
        <v>0.93500000000000005</v>
      </c>
      <c r="O8" s="525">
        <v>1.34</v>
      </c>
      <c r="P8" s="525">
        <v>2.0099999999999998</v>
      </c>
      <c r="Q8" s="528">
        <v>1.05</v>
      </c>
      <c r="R8" s="528"/>
      <c r="S8" s="528">
        <v>0.83799999999999997</v>
      </c>
      <c r="T8" s="528"/>
      <c r="U8" s="528"/>
      <c r="V8" s="528">
        <v>1.0014099999999999</v>
      </c>
      <c r="W8" s="528">
        <v>0.71099999999999997</v>
      </c>
      <c r="X8" s="529">
        <v>0.71099999999999997</v>
      </c>
    </row>
    <row r="9" spans="2:24">
      <c r="B9" s="475"/>
      <c r="C9" s="446"/>
      <c r="D9" s="447"/>
      <c r="E9" s="530">
        <f>400-273</f>
        <v>127</v>
      </c>
      <c r="F9" s="531">
        <v>0.94899999999999995</v>
      </c>
      <c r="G9" s="532">
        <v>0.92500000000000004</v>
      </c>
      <c r="H9" s="532"/>
      <c r="I9" s="532">
        <v>0.39500000000000002</v>
      </c>
      <c r="J9" s="532">
        <v>0.48699999999999999</v>
      </c>
      <c r="K9" s="532">
        <v>0.49</v>
      </c>
      <c r="L9" s="533">
        <v>0.51500000000000001</v>
      </c>
      <c r="M9" s="532">
        <v>0.56599999999999995</v>
      </c>
      <c r="N9" s="531">
        <v>1.216</v>
      </c>
      <c r="O9" s="532"/>
      <c r="P9" s="532"/>
      <c r="Q9" s="534"/>
      <c r="R9" s="534"/>
      <c r="S9" s="534">
        <v>0.83799999999999997</v>
      </c>
      <c r="T9" s="534"/>
      <c r="U9" s="534"/>
      <c r="V9" s="534"/>
      <c r="W9" s="534"/>
      <c r="X9" s="535"/>
    </row>
    <row r="10" spans="2:24">
      <c r="B10" s="475"/>
      <c r="C10" s="448"/>
      <c r="D10" s="447"/>
      <c r="E10" s="530">
        <f>600-273</f>
        <v>327</v>
      </c>
      <c r="F10" s="531">
        <v>1.0329999999999999</v>
      </c>
      <c r="G10" s="532">
        <v>1.042</v>
      </c>
      <c r="H10" s="532"/>
      <c r="I10" s="532">
        <v>0.42499999999999999</v>
      </c>
      <c r="J10" s="532">
        <v>0.55900000000000005</v>
      </c>
      <c r="K10" s="532">
        <v>0.56999999999999995</v>
      </c>
      <c r="L10" s="533">
        <v>0.55700000000000005</v>
      </c>
      <c r="M10" s="532">
        <v>0.60799999999999998</v>
      </c>
      <c r="N10" s="531"/>
      <c r="O10" s="532"/>
      <c r="P10" s="532"/>
      <c r="Q10" s="534"/>
      <c r="R10" s="534"/>
      <c r="S10" s="534">
        <v>0.92179999999999995</v>
      </c>
      <c r="T10" s="534"/>
      <c r="U10" s="534"/>
      <c r="V10" s="534"/>
      <c r="W10" s="534"/>
      <c r="X10" s="535"/>
    </row>
    <row r="11" spans="2:24">
      <c r="B11" s="475"/>
      <c r="C11" s="448"/>
      <c r="D11" s="449"/>
      <c r="E11" s="530">
        <f>800-273</f>
        <v>527</v>
      </c>
      <c r="F11" s="531">
        <v>1.1459999999999999</v>
      </c>
      <c r="G11" s="532"/>
      <c r="H11" s="532"/>
      <c r="I11" s="532"/>
      <c r="J11" s="532">
        <v>0.68500000000000005</v>
      </c>
      <c r="K11" s="532">
        <v>0.67</v>
      </c>
      <c r="L11" s="533">
        <v>0.58199999999999996</v>
      </c>
      <c r="M11" s="532">
        <v>0.72499999999999998</v>
      </c>
      <c r="N11" s="531"/>
      <c r="O11" s="532"/>
      <c r="P11" s="532"/>
      <c r="Q11" s="534"/>
      <c r="R11" s="534"/>
      <c r="S11" s="534">
        <v>1.6759999999999999</v>
      </c>
      <c r="T11" s="534"/>
      <c r="U11" s="534"/>
      <c r="V11" s="534"/>
      <c r="W11" s="534"/>
      <c r="X11" s="535"/>
    </row>
    <row r="12" spans="2:24">
      <c r="B12" s="475"/>
      <c r="C12" s="448"/>
      <c r="D12" s="449"/>
      <c r="E12" s="530">
        <v>727</v>
      </c>
      <c r="F12" s="531"/>
      <c r="G12" s="532"/>
      <c r="H12" s="532"/>
      <c r="I12" s="532"/>
      <c r="J12" s="532">
        <v>1.1679999999999999</v>
      </c>
      <c r="K12" s="532">
        <v>1.26</v>
      </c>
      <c r="L12" s="533">
        <v>0.61099999999999999</v>
      </c>
      <c r="M12" s="532">
        <v>0.85899999999999999</v>
      </c>
      <c r="N12" s="531"/>
      <c r="O12" s="532"/>
      <c r="P12" s="532"/>
      <c r="Q12" s="534"/>
      <c r="R12" s="534"/>
      <c r="S12" s="534">
        <v>1.9274</v>
      </c>
      <c r="T12" s="534"/>
      <c r="U12" s="534"/>
      <c r="V12" s="534"/>
      <c r="W12" s="534"/>
      <c r="X12" s="535"/>
    </row>
    <row r="13" spans="2:24" ht="13" thickBot="1">
      <c r="B13" s="476"/>
      <c r="C13" s="477"/>
      <c r="D13" s="478"/>
      <c r="E13" s="536">
        <v>927</v>
      </c>
      <c r="F13" s="537"/>
      <c r="G13" s="538"/>
      <c r="H13" s="538"/>
      <c r="I13" s="538"/>
      <c r="J13" s="538"/>
      <c r="K13" s="538">
        <v>0.64</v>
      </c>
      <c r="L13" s="539">
        <v>0.64</v>
      </c>
      <c r="M13" s="538">
        <v>0.96399999999999997</v>
      </c>
      <c r="N13" s="537"/>
      <c r="O13" s="538"/>
      <c r="P13" s="538"/>
      <c r="Q13" s="540"/>
      <c r="R13" s="540"/>
      <c r="S13" s="540"/>
      <c r="T13" s="540"/>
      <c r="U13" s="540"/>
      <c r="V13" s="540"/>
      <c r="W13" s="540"/>
      <c r="X13" s="541"/>
    </row>
    <row r="14" spans="2:24">
      <c r="B14" s="479" t="s">
        <v>756</v>
      </c>
      <c r="C14" s="480" t="s">
        <v>110</v>
      </c>
      <c r="D14" s="481" t="s">
        <v>757</v>
      </c>
      <c r="E14" s="542">
        <v>27</v>
      </c>
      <c r="F14" s="543">
        <v>237</v>
      </c>
      <c r="G14" s="544">
        <v>177</v>
      </c>
      <c r="H14" s="544">
        <v>167</v>
      </c>
      <c r="I14" s="544">
        <v>110</v>
      </c>
      <c r="J14" s="544">
        <v>63.9</v>
      </c>
      <c r="K14" s="544">
        <v>41.5</v>
      </c>
      <c r="L14" s="545">
        <v>14.9</v>
      </c>
      <c r="M14" s="545">
        <v>7.3</v>
      </c>
      <c r="N14" s="543">
        <v>0.87</v>
      </c>
      <c r="O14" s="544">
        <v>0.18</v>
      </c>
      <c r="P14" s="544">
        <v>0.16</v>
      </c>
      <c r="Q14" s="546">
        <v>0.5</v>
      </c>
      <c r="R14" s="546">
        <v>1.5</v>
      </c>
      <c r="S14" s="546">
        <v>0.35</v>
      </c>
      <c r="T14" s="547">
        <v>0.14399999999999999</v>
      </c>
      <c r="U14" s="547">
        <v>0.57599999999999996</v>
      </c>
      <c r="V14" s="546">
        <v>0.37</v>
      </c>
      <c r="W14" s="548">
        <v>140</v>
      </c>
      <c r="X14" s="549">
        <v>5</v>
      </c>
    </row>
    <row r="15" spans="2:24">
      <c r="B15" s="482"/>
      <c r="C15" s="483"/>
      <c r="D15" s="484"/>
      <c r="E15" s="550">
        <f>400-273</f>
        <v>127</v>
      </c>
      <c r="F15" s="551">
        <v>240</v>
      </c>
      <c r="G15" s="552">
        <v>186</v>
      </c>
      <c r="H15" s="552"/>
      <c r="I15" s="552">
        <v>137</v>
      </c>
      <c r="J15" s="552">
        <v>58.7</v>
      </c>
      <c r="K15" s="552">
        <v>43.1</v>
      </c>
      <c r="L15" s="553">
        <v>16.600000000000001</v>
      </c>
      <c r="M15" s="552">
        <v>7.9</v>
      </c>
      <c r="N15" s="551">
        <v>1.1000000000000001</v>
      </c>
      <c r="O15" s="552"/>
      <c r="P15" s="552"/>
      <c r="Q15" s="554"/>
      <c r="R15" s="554"/>
      <c r="S15" s="554">
        <v>0.35</v>
      </c>
      <c r="T15" s="554"/>
      <c r="U15" s="554"/>
      <c r="V15" s="554"/>
      <c r="W15" s="554"/>
      <c r="X15" s="555"/>
    </row>
    <row r="16" spans="2:24">
      <c r="B16" s="482"/>
      <c r="C16" s="483"/>
      <c r="D16" s="484"/>
      <c r="E16" s="550">
        <f>600-273</f>
        <v>327</v>
      </c>
      <c r="F16" s="551">
        <v>231</v>
      </c>
      <c r="G16" s="552">
        <v>186</v>
      </c>
      <c r="H16" s="552"/>
      <c r="I16" s="552">
        <v>149</v>
      </c>
      <c r="J16" s="552">
        <v>48.8</v>
      </c>
      <c r="K16" s="552">
        <v>40.299999999999997</v>
      </c>
      <c r="L16" s="553">
        <v>19.8</v>
      </c>
      <c r="M16" s="552">
        <v>10.6</v>
      </c>
      <c r="N16" s="551"/>
      <c r="O16" s="552"/>
      <c r="P16" s="552"/>
      <c r="Q16" s="554"/>
      <c r="R16" s="554"/>
      <c r="S16" s="554">
        <v>0.35</v>
      </c>
      <c r="T16" s="554"/>
      <c r="U16" s="554"/>
      <c r="V16" s="554"/>
      <c r="W16" s="554"/>
      <c r="X16" s="555"/>
    </row>
    <row r="17" spans="2:24">
      <c r="B17" s="482"/>
      <c r="C17" s="483"/>
      <c r="D17" s="484"/>
      <c r="E17" s="550">
        <f>800-273</f>
        <v>527</v>
      </c>
      <c r="F17" s="551">
        <v>218</v>
      </c>
      <c r="G17" s="552"/>
      <c r="H17" s="552"/>
      <c r="I17" s="552"/>
      <c r="J17" s="552">
        <v>39.200000000000003</v>
      </c>
      <c r="K17" s="552">
        <v>35</v>
      </c>
      <c r="L17" s="553">
        <v>22.6</v>
      </c>
      <c r="M17" s="552">
        <v>13.4</v>
      </c>
      <c r="N17" s="551"/>
      <c r="O17" s="552"/>
      <c r="P17" s="552"/>
      <c r="Q17" s="554"/>
      <c r="R17" s="554"/>
      <c r="S17" s="554"/>
      <c r="T17" s="554"/>
      <c r="U17" s="554"/>
      <c r="V17" s="554"/>
      <c r="W17" s="554"/>
      <c r="X17" s="555"/>
    </row>
    <row r="18" spans="2:24">
      <c r="B18" s="482"/>
      <c r="C18" s="483"/>
      <c r="D18" s="484"/>
      <c r="E18" s="550">
        <f>1000-273</f>
        <v>727</v>
      </c>
      <c r="F18" s="551"/>
      <c r="G18" s="552"/>
      <c r="H18" s="552"/>
      <c r="I18" s="552"/>
      <c r="J18" s="552">
        <v>31.1</v>
      </c>
      <c r="K18" s="552">
        <v>28.5</v>
      </c>
      <c r="L18" s="553">
        <v>25.4</v>
      </c>
      <c r="M18" s="552">
        <v>16.2</v>
      </c>
      <c r="N18" s="551"/>
      <c r="O18" s="552"/>
      <c r="P18" s="552"/>
      <c r="Q18" s="554"/>
      <c r="R18" s="554"/>
      <c r="S18" s="554"/>
      <c r="T18" s="554"/>
      <c r="U18" s="554"/>
      <c r="V18" s="554"/>
      <c r="W18" s="554"/>
      <c r="X18" s="555"/>
    </row>
    <row r="19" spans="2:24" ht="13" thickBot="1">
      <c r="B19" s="485"/>
      <c r="C19" s="486"/>
      <c r="D19" s="487"/>
      <c r="E19" s="556">
        <f>1200-273</f>
        <v>927</v>
      </c>
      <c r="F19" s="557"/>
      <c r="G19" s="558"/>
      <c r="H19" s="558"/>
      <c r="I19" s="558"/>
      <c r="J19" s="559">
        <v>26.59</v>
      </c>
      <c r="K19" s="558">
        <v>27.7</v>
      </c>
      <c r="L19" s="559">
        <v>28</v>
      </c>
      <c r="M19" s="558">
        <v>18.8</v>
      </c>
      <c r="N19" s="560"/>
      <c r="O19" s="558"/>
      <c r="P19" s="558"/>
      <c r="Q19" s="561"/>
      <c r="R19" s="561"/>
      <c r="S19" s="561"/>
      <c r="T19" s="561"/>
      <c r="U19" s="561"/>
      <c r="V19" s="561"/>
      <c r="W19" s="561"/>
      <c r="X19" s="562"/>
    </row>
    <row r="20" spans="2:24" ht="15" thickBot="1">
      <c r="B20" s="485" t="s">
        <v>758</v>
      </c>
      <c r="C20" s="488" t="s">
        <v>80</v>
      </c>
      <c r="D20" s="487" t="s">
        <v>759</v>
      </c>
      <c r="E20" s="556">
        <v>27</v>
      </c>
      <c r="F20" s="563">
        <f>F14/(F7*1000)/(F8*1000)*10000000</f>
        <v>971.34889622796936</v>
      </c>
      <c r="G20" s="563">
        <f t="shared" ref="G20:Q20" si="0">G14/(G7*1000)/(G8*1000)*10000000</f>
        <v>730.27333677153172</v>
      </c>
      <c r="H20" s="563">
        <f t="shared" si="0"/>
        <v>690.31084656084658</v>
      </c>
      <c r="I20" s="563">
        <f t="shared" si="0"/>
        <v>339.35953600296165</v>
      </c>
      <c r="J20" s="563">
        <f t="shared" si="0"/>
        <v>187.99160245336395</v>
      </c>
      <c r="K20" s="563">
        <f t="shared" si="0"/>
        <v>121.9669895608013</v>
      </c>
      <c r="L20" s="563">
        <f t="shared" si="0"/>
        <v>39.540376297003952</v>
      </c>
      <c r="M20" s="564">
        <f>M14/(M7*1000)/(M8*1000)*10000000</f>
        <v>30.235881293101659</v>
      </c>
      <c r="N20" s="565">
        <f t="shared" si="0"/>
        <v>6.6462948815889984</v>
      </c>
      <c r="O20" s="566">
        <f t="shared" si="0"/>
        <v>1.4443909484833894</v>
      </c>
      <c r="P20" s="567">
        <f t="shared" si="0"/>
        <v>0.66892428613236343</v>
      </c>
      <c r="Q20" s="568">
        <f t="shared" si="0"/>
        <v>3.4013605442176873</v>
      </c>
      <c r="R20" s="568"/>
      <c r="S20" s="568">
        <f>S14/(S7*1000)/(S8*1000)*10000000</f>
        <v>2.8412319581770653</v>
      </c>
      <c r="T20" s="568"/>
      <c r="U20" s="568"/>
      <c r="V20" s="568">
        <f>V14/(V7*1000)/(V8*1000)*10000000</f>
        <v>2.6391359611519194</v>
      </c>
      <c r="W20" s="569">
        <f>W14/(W7*1000)/(W8*1000)*10000000</f>
        <v>1790.0524229638152</v>
      </c>
      <c r="X20" s="568">
        <f>X14/(X7*1000)/(X8*1000)*10000000</f>
        <v>63.930443677279115</v>
      </c>
    </row>
    <row r="22" spans="2:24">
      <c r="E22" s="22" t="s">
        <v>314</v>
      </c>
      <c r="F22" s="489" t="s">
        <v>142</v>
      </c>
      <c r="G22" s="22" t="s">
        <v>760</v>
      </c>
      <c r="H22" s="22"/>
    </row>
    <row r="23" spans="2:24">
      <c r="E23" s="22"/>
      <c r="F23" s="489" t="s">
        <v>139</v>
      </c>
      <c r="G23" s="22" t="s">
        <v>761</v>
      </c>
      <c r="H23" s="22"/>
    </row>
    <row r="24" spans="2:24">
      <c r="B24" s="490" t="s">
        <v>762</v>
      </c>
      <c r="C24" s="491"/>
      <c r="D24" s="492"/>
      <c r="F24" s="489" t="s">
        <v>140</v>
      </c>
      <c r="G24" s="22" t="s">
        <v>763</v>
      </c>
      <c r="H24" s="22"/>
    </row>
    <row r="25" spans="2:24">
      <c r="B25" s="493" t="s">
        <v>764</v>
      </c>
      <c r="C25" s="494"/>
      <c r="D25" s="495"/>
      <c r="F25" s="489" t="s">
        <v>141</v>
      </c>
      <c r="G25" s="22" t="s">
        <v>765</v>
      </c>
      <c r="H25" s="22"/>
    </row>
    <row r="26" spans="2:24">
      <c r="B26" s="493" t="s">
        <v>766</v>
      </c>
      <c r="C26" s="494"/>
      <c r="D26" s="495"/>
      <c r="F26" s="489" t="s">
        <v>767</v>
      </c>
      <c r="G26" s="22" t="s">
        <v>768</v>
      </c>
      <c r="H26" s="22"/>
    </row>
    <row r="27" spans="2:24">
      <c r="B27" s="493" t="s">
        <v>769</v>
      </c>
      <c r="C27" s="494"/>
      <c r="D27" s="495"/>
      <c r="F27" s="489" t="s">
        <v>770</v>
      </c>
      <c r="G27" s="22" t="s">
        <v>771</v>
      </c>
      <c r="H27" s="22"/>
    </row>
    <row r="28" spans="2:24">
      <c r="B28" s="493" t="s">
        <v>772</v>
      </c>
      <c r="C28" s="494"/>
      <c r="D28" s="495"/>
      <c r="F28" s="489" t="s">
        <v>773</v>
      </c>
      <c r="G28" s="22" t="s">
        <v>774</v>
      </c>
      <c r="H28" s="22"/>
    </row>
    <row r="29" spans="2:24">
      <c r="B29" s="496" t="s">
        <v>775</v>
      </c>
      <c r="C29" s="494"/>
      <c r="D29" s="495"/>
      <c r="F29" s="489" t="s">
        <v>747</v>
      </c>
      <c r="G29" s="22" t="s">
        <v>776</v>
      </c>
      <c r="H29" s="22"/>
    </row>
    <row r="30" spans="2:24" ht="13">
      <c r="B30" s="497" t="s">
        <v>777</v>
      </c>
      <c r="C30" s="498"/>
      <c r="D30" s="499"/>
      <c r="F30" s="489" t="s">
        <v>743</v>
      </c>
      <c r="G30" s="22" t="s">
        <v>778</v>
      </c>
      <c r="H30" s="22"/>
    </row>
    <row r="31" spans="2:24" ht="13" thickBot="1">
      <c r="F31" s="489" t="s">
        <v>779</v>
      </c>
      <c r="G31" s="22" t="s">
        <v>780</v>
      </c>
    </row>
    <row r="32" spans="2:24">
      <c r="B32" s="500" t="s">
        <v>781</v>
      </c>
      <c r="C32" s="435"/>
      <c r="D32" s="435"/>
      <c r="E32" s="501"/>
      <c r="F32" s="489" t="s">
        <v>748</v>
      </c>
      <c r="G32" s="22" t="s">
        <v>782</v>
      </c>
    </row>
    <row r="33" spans="2:12" ht="15.5">
      <c r="B33" s="502">
        <v>1</v>
      </c>
      <c r="C33" t="s">
        <v>783</v>
      </c>
      <c r="D33">
        <f>B33*27.68</f>
        <v>27.68</v>
      </c>
      <c r="E33" s="215" t="s">
        <v>27</v>
      </c>
      <c r="F33" s="489" t="s">
        <v>749</v>
      </c>
      <c r="G33" s="22" t="s">
        <v>784</v>
      </c>
    </row>
    <row r="34" spans="2:12">
      <c r="B34" s="502">
        <v>0.153</v>
      </c>
      <c r="C34" s="103" t="s">
        <v>785</v>
      </c>
      <c r="D34">
        <f>B34*4.19</f>
        <v>0.64107000000000003</v>
      </c>
      <c r="E34" s="215" t="s">
        <v>786</v>
      </c>
      <c r="F34" s="489" t="s">
        <v>750</v>
      </c>
      <c r="G34" s="22" t="s">
        <v>787</v>
      </c>
    </row>
    <row r="35" spans="2:12" ht="13" thickBot="1">
      <c r="B35" s="570">
        <f>4/12</f>
        <v>0.33333333333333331</v>
      </c>
      <c r="C35" s="103" t="s">
        <v>788</v>
      </c>
      <c r="D35">
        <f>B35*1.73</f>
        <v>0.57666666666666666</v>
      </c>
      <c r="E35" s="215" t="s">
        <v>757</v>
      </c>
      <c r="G35" s="503" t="s">
        <v>789</v>
      </c>
    </row>
    <row r="36" spans="2:12">
      <c r="B36" s="504"/>
      <c r="C36" s="435"/>
      <c r="D36" s="435"/>
      <c r="E36" s="501"/>
      <c r="F36" s="489" t="s">
        <v>751</v>
      </c>
      <c r="G36" s="22" t="s">
        <v>787</v>
      </c>
    </row>
    <row r="37" spans="2:12" ht="14.5">
      <c r="B37" s="502">
        <v>1</v>
      </c>
      <c r="C37" t="s">
        <v>27</v>
      </c>
      <c r="D37" s="10">
        <f>B37/27.68</f>
        <v>3.6127167630057806E-2</v>
      </c>
      <c r="E37" s="215" t="s">
        <v>783</v>
      </c>
      <c r="G37" s="503" t="s">
        <v>790</v>
      </c>
    </row>
    <row r="38" spans="2:12">
      <c r="B38" s="502">
        <v>1</v>
      </c>
      <c r="C38" t="s">
        <v>786</v>
      </c>
      <c r="D38" s="10">
        <f>B38/4.19</f>
        <v>0.2386634844868735</v>
      </c>
      <c r="E38" s="505" t="s">
        <v>785</v>
      </c>
    </row>
    <row r="39" spans="2:12" ht="13" thickBot="1">
      <c r="B39" s="506">
        <v>1</v>
      </c>
      <c r="C39" s="220" t="s">
        <v>757</v>
      </c>
      <c r="D39" s="507">
        <f>B39/1.73</f>
        <v>0.5780346820809249</v>
      </c>
      <c r="E39" s="508" t="s">
        <v>788</v>
      </c>
    </row>
    <row r="43" spans="2:12" ht="13">
      <c r="B43" s="602" t="s">
        <v>834</v>
      </c>
    </row>
    <row r="46" spans="2:12" ht="13">
      <c r="B46" s="603" t="s">
        <v>835</v>
      </c>
    </row>
    <row r="47" spans="2:12" ht="15.5">
      <c r="B47" s="604" t="s">
        <v>836</v>
      </c>
      <c r="C47" s="605"/>
      <c r="D47" s="604" t="s">
        <v>837</v>
      </c>
      <c r="E47" s="605"/>
      <c r="F47" s="606" t="s">
        <v>67</v>
      </c>
      <c r="G47" s="607" t="s">
        <v>67</v>
      </c>
      <c r="H47" s="608" t="s">
        <v>81</v>
      </c>
      <c r="I47" s="609" t="s">
        <v>801</v>
      </c>
      <c r="J47" s="610" t="s">
        <v>838</v>
      </c>
      <c r="K47" s="116" t="s">
        <v>839</v>
      </c>
      <c r="L47" s="270"/>
    </row>
    <row r="48" spans="2:12" ht="13">
      <c r="B48" s="611" t="s">
        <v>840</v>
      </c>
      <c r="C48" s="612"/>
      <c r="D48" s="611" t="s">
        <v>841</v>
      </c>
      <c r="E48" s="612"/>
      <c r="F48" s="613"/>
      <c r="G48" s="614"/>
      <c r="H48" s="615"/>
      <c r="I48" s="616"/>
      <c r="J48" s="118"/>
      <c r="K48" s="118"/>
      <c r="L48" s="271"/>
    </row>
    <row r="49" spans="2:12">
      <c r="B49" s="14" t="s">
        <v>842</v>
      </c>
      <c r="C49" s="617" t="s">
        <v>87</v>
      </c>
      <c r="D49" s="14" t="s">
        <v>842</v>
      </c>
      <c r="E49" s="617" t="s">
        <v>87</v>
      </c>
      <c r="F49" s="618" t="s">
        <v>843</v>
      </c>
      <c r="G49" s="619" t="s">
        <v>127</v>
      </c>
      <c r="H49" s="454"/>
      <c r="I49" s="616"/>
      <c r="J49" s="118"/>
      <c r="K49" s="118"/>
      <c r="L49" s="271"/>
    </row>
    <row r="50" spans="2:12">
      <c r="B50" s="12"/>
      <c r="C50" s="620"/>
      <c r="D50" s="12"/>
      <c r="E50" s="620"/>
      <c r="F50" s="12"/>
      <c r="G50" s="620"/>
      <c r="H50" s="12"/>
      <c r="I50" s="621"/>
      <c r="J50" s="26"/>
      <c r="K50" s="26"/>
      <c r="L50" s="28"/>
    </row>
    <row r="51" spans="2:12">
      <c r="B51" s="13">
        <v>24</v>
      </c>
      <c r="C51" s="622">
        <f t="shared" ref="C51:C74" si="1">6.895*B51</f>
        <v>165.48</v>
      </c>
      <c r="D51" s="13">
        <v>43</v>
      </c>
      <c r="E51" s="622">
        <f t="shared" ref="E51:E74" si="2">6.895*D51</f>
        <v>296.48499999999996</v>
      </c>
      <c r="F51" s="623">
        <v>29</v>
      </c>
      <c r="G51" s="622">
        <f>6900*F51</f>
        <v>200100</v>
      </c>
      <c r="H51" s="624">
        <v>0.32</v>
      </c>
      <c r="I51" s="622" t="s">
        <v>844</v>
      </c>
      <c r="J51" s="625" t="s">
        <v>845</v>
      </c>
      <c r="K51" s="625" t="s">
        <v>846</v>
      </c>
      <c r="L51" s="28"/>
    </row>
    <row r="52" spans="2:12">
      <c r="B52" s="13">
        <v>60</v>
      </c>
      <c r="C52" s="622">
        <f t="shared" si="1"/>
        <v>413.7</v>
      </c>
      <c r="D52" s="13">
        <v>72</v>
      </c>
      <c r="E52" s="622">
        <f t="shared" si="2"/>
        <v>496.43999999999994</v>
      </c>
      <c r="F52" s="623">
        <v>29</v>
      </c>
      <c r="G52" s="622">
        <f t="shared" ref="G52:G74" si="3">6900*F52</f>
        <v>200100</v>
      </c>
      <c r="H52" s="624">
        <v>0.32</v>
      </c>
      <c r="I52" s="622" t="s">
        <v>844</v>
      </c>
      <c r="J52" s="625" t="s">
        <v>847</v>
      </c>
      <c r="K52" s="625" t="s">
        <v>846</v>
      </c>
      <c r="L52" s="28"/>
    </row>
    <row r="53" spans="2:12">
      <c r="B53" s="13">
        <v>33</v>
      </c>
      <c r="C53" s="622">
        <f t="shared" si="1"/>
        <v>227.535</v>
      </c>
      <c r="D53" s="13">
        <v>55</v>
      </c>
      <c r="E53" s="622">
        <f t="shared" si="2"/>
        <v>379.22499999999997</v>
      </c>
      <c r="F53" s="623">
        <v>29</v>
      </c>
      <c r="G53" s="622">
        <f t="shared" si="3"/>
        <v>200100</v>
      </c>
      <c r="H53" s="624">
        <v>0.32</v>
      </c>
      <c r="I53" s="622" t="s">
        <v>844</v>
      </c>
      <c r="J53" s="625" t="s">
        <v>848</v>
      </c>
      <c r="K53" s="625" t="s">
        <v>846</v>
      </c>
      <c r="L53" s="28"/>
    </row>
    <row r="54" spans="2:12">
      <c r="B54" s="13">
        <v>35</v>
      </c>
      <c r="C54" s="622">
        <f t="shared" si="1"/>
        <v>241.32499999999999</v>
      </c>
      <c r="D54" s="13">
        <v>50</v>
      </c>
      <c r="E54" s="622">
        <f t="shared" si="2"/>
        <v>344.75</v>
      </c>
      <c r="F54" s="623">
        <v>29</v>
      </c>
      <c r="G54" s="622">
        <f t="shared" si="3"/>
        <v>200100</v>
      </c>
      <c r="H54" s="624">
        <v>0.32</v>
      </c>
      <c r="I54" s="622" t="s">
        <v>844</v>
      </c>
      <c r="J54" s="625" t="s">
        <v>849</v>
      </c>
      <c r="K54" s="625" t="s">
        <v>846</v>
      </c>
      <c r="L54" s="28"/>
    </row>
    <row r="55" spans="2:12">
      <c r="B55" s="13">
        <v>65</v>
      </c>
      <c r="C55" s="622">
        <f t="shared" si="1"/>
        <v>448.17499999999995</v>
      </c>
      <c r="D55" s="13">
        <v>80</v>
      </c>
      <c r="E55" s="622">
        <f t="shared" si="2"/>
        <v>551.59999999999991</v>
      </c>
      <c r="F55" s="623">
        <v>29</v>
      </c>
      <c r="G55" s="622">
        <f>6900*F55</f>
        <v>200100</v>
      </c>
      <c r="H55" s="624">
        <v>0.32</v>
      </c>
      <c r="I55" s="622" t="s">
        <v>844</v>
      </c>
      <c r="J55" s="625" t="s">
        <v>850</v>
      </c>
      <c r="K55" s="625" t="s">
        <v>846</v>
      </c>
      <c r="L55" s="28"/>
    </row>
    <row r="56" spans="2:12" s="417" customFormat="1">
      <c r="B56" s="771">
        <v>45</v>
      </c>
      <c r="C56" s="772">
        <f t="shared" si="1"/>
        <v>310.27499999999998</v>
      </c>
      <c r="D56" s="771">
        <v>67</v>
      </c>
      <c r="E56" s="772">
        <f t="shared" si="2"/>
        <v>461.96499999999997</v>
      </c>
      <c r="F56" s="773">
        <v>29</v>
      </c>
      <c r="G56" s="772">
        <f t="shared" si="3"/>
        <v>200100</v>
      </c>
      <c r="H56" s="774">
        <v>0.32</v>
      </c>
      <c r="I56" s="772" t="s">
        <v>844</v>
      </c>
      <c r="J56" s="775" t="s">
        <v>851</v>
      </c>
      <c r="K56" s="775" t="s">
        <v>846</v>
      </c>
      <c r="L56" s="776"/>
    </row>
    <row r="57" spans="2:12">
      <c r="B57" s="13">
        <v>48</v>
      </c>
      <c r="C57" s="622">
        <f t="shared" si="1"/>
        <v>330.96</v>
      </c>
      <c r="D57" s="13">
        <v>65</v>
      </c>
      <c r="E57" s="622">
        <f t="shared" si="2"/>
        <v>448.17499999999995</v>
      </c>
      <c r="F57" s="623">
        <v>29</v>
      </c>
      <c r="G57" s="622">
        <f t="shared" si="3"/>
        <v>200100</v>
      </c>
      <c r="H57" s="624">
        <v>0.32</v>
      </c>
      <c r="I57" s="622" t="s">
        <v>844</v>
      </c>
      <c r="J57" s="625" t="s">
        <v>852</v>
      </c>
      <c r="K57" s="625" t="s">
        <v>846</v>
      </c>
      <c r="L57" s="28"/>
    </row>
    <row r="58" spans="2:12">
      <c r="B58" s="13">
        <v>70</v>
      </c>
      <c r="C58" s="622">
        <f t="shared" si="1"/>
        <v>482.65</v>
      </c>
      <c r="D58" s="13">
        <v>85</v>
      </c>
      <c r="E58" s="622">
        <f t="shared" si="2"/>
        <v>586.07499999999993</v>
      </c>
      <c r="F58" s="623">
        <v>29</v>
      </c>
      <c r="G58" s="622">
        <f t="shared" si="3"/>
        <v>200100</v>
      </c>
      <c r="H58" s="624">
        <v>0.32</v>
      </c>
      <c r="I58" s="622" t="s">
        <v>844</v>
      </c>
      <c r="J58" s="625" t="s">
        <v>853</v>
      </c>
      <c r="K58" s="625" t="s">
        <v>846</v>
      </c>
      <c r="L58" s="28"/>
    </row>
    <row r="59" spans="2:12">
      <c r="B59" s="13">
        <v>75</v>
      </c>
      <c r="C59" s="622">
        <f t="shared" si="1"/>
        <v>517.125</v>
      </c>
      <c r="D59" s="13">
        <v>105</v>
      </c>
      <c r="E59" s="622">
        <f t="shared" si="2"/>
        <v>723.97499999999991</v>
      </c>
      <c r="F59" s="623">
        <v>27</v>
      </c>
      <c r="G59" s="622">
        <f t="shared" si="3"/>
        <v>186300</v>
      </c>
      <c r="H59" s="624">
        <v>0.27</v>
      </c>
      <c r="I59" s="622" t="s">
        <v>854</v>
      </c>
      <c r="J59" s="625" t="s">
        <v>855</v>
      </c>
      <c r="K59" s="625" t="s">
        <v>856</v>
      </c>
      <c r="L59" s="28"/>
    </row>
    <row r="60" spans="2:12">
      <c r="B60" s="13">
        <v>75</v>
      </c>
      <c r="C60" s="622">
        <f t="shared" si="1"/>
        <v>517.125</v>
      </c>
      <c r="D60" s="13">
        <v>125</v>
      </c>
      <c r="E60" s="622">
        <f t="shared" si="2"/>
        <v>861.875</v>
      </c>
      <c r="F60" s="623">
        <v>27</v>
      </c>
      <c r="G60" s="622">
        <f t="shared" si="3"/>
        <v>186300</v>
      </c>
      <c r="H60" s="624">
        <v>0.27</v>
      </c>
      <c r="I60" s="622" t="s">
        <v>854</v>
      </c>
      <c r="J60" s="626" t="s">
        <v>857</v>
      </c>
      <c r="K60" s="625" t="s">
        <v>846</v>
      </c>
      <c r="L60" s="28"/>
    </row>
    <row r="61" spans="2:12">
      <c r="B61" s="13">
        <v>75</v>
      </c>
      <c r="C61" s="622">
        <f t="shared" si="1"/>
        <v>517.125</v>
      </c>
      <c r="D61" s="13">
        <v>95</v>
      </c>
      <c r="E61" s="622">
        <f t="shared" si="2"/>
        <v>655.02499999999998</v>
      </c>
      <c r="F61" s="623">
        <v>29</v>
      </c>
      <c r="G61" s="622">
        <f t="shared" si="3"/>
        <v>200100</v>
      </c>
      <c r="H61" s="624">
        <v>0.32</v>
      </c>
      <c r="I61" s="622" t="s">
        <v>858</v>
      </c>
      <c r="J61" s="625" t="s">
        <v>859</v>
      </c>
      <c r="K61" s="625" t="s">
        <v>860</v>
      </c>
      <c r="L61" s="28"/>
    </row>
    <row r="62" spans="2:12">
      <c r="B62" s="13">
        <v>90</v>
      </c>
      <c r="C62" s="622">
        <f t="shared" si="1"/>
        <v>620.54999999999995</v>
      </c>
      <c r="D62" s="13">
        <v>100</v>
      </c>
      <c r="E62" s="622">
        <f t="shared" si="2"/>
        <v>689.5</v>
      </c>
      <c r="F62" s="623">
        <v>29</v>
      </c>
      <c r="G62" s="622">
        <f t="shared" si="3"/>
        <v>200100</v>
      </c>
      <c r="H62" s="624">
        <v>0.32</v>
      </c>
      <c r="I62" s="622" t="s">
        <v>858</v>
      </c>
      <c r="J62" s="625" t="s">
        <v>861</v>
      </c>
      <c r="K62" s="625" t="s">
        <v>860</v>
      </c>
      <c r="L62" s="28"/>
    </row>
    <row r="63" spans="2:12">
      <c r="B63" s="13">
        <v>16</v>
      </c>
      <c r="C63" s="622">
        <f t="shared" si="1"/>
        <v>110.32</v>
      </c>
      <c r="D63" s="13">
        <v>30</v>
      </c>
      <c r="E63" s="622">
        <f t="shared" si="2"/>
        <v>206.85</v>
      </c>
      <c r="F63" s="627">
        <v>9.9</v>
      </c>
      <c r="G63" s="622">
        <f t="shared" si="3"/>
        <v>68310</v>
      </c>
      <c r="H63" s="624">
        <v>0.33</v>
      </c>
      <c r="I63" s="628" t="s">
        <v>862</v>
      </c>
      <c r="J63" s="625" t="s">
        <v>863</v>
      </c>
      <c r="K63" s="625" t="s">
        <v>860</v>
      </c>
      <c r="L63" s="28"/>
    </row>
    <row r="64" spans="2:12">
      <c r="B64" s="13">
        <v>35</v>
      </c>
      <c r="C64" s="622">
        <f t="shared" si="1"/>
        <v>241.32499999999999</v>
      </c>
      <c r="D64" s="13">
        <v>42</v>
      </c>
      <c r="E64" s="622">
        <f t="shared" si="2"/>
        <v>289.58999999999997</v>
      </c>
      <c r="F64" s="627">
        <v>9.9</v>
      </c>
      <c r="G64" s="622">
        <f t="shared" si="3"/>
        <v>68310</v>
      </c>
      <c r="H64" s="624">
        <v>0.33</v>
      </c>
      <c r="I64" s="628" t="s">
        <v>862</v>
      </c>
      <c r="J64" s="625" t="s">
        <v>864</v>
      </c>
      <c r="K64" s="625" t="s">
        <v>860</v>
      </c>
      <c r="L64" s="28"/>
    </row>
    <row r="65" spans="2:12">
      <c r="B65" s="13">
        <v>35</v>
      </c>
      <c r="C65" s="622">
        <f t="shared" si="1"/>
        <v>241.32499999999999</v>
      </c>
      <c r="D65" s="13">
        <v>38</v>
      </c>
      <c r="E65" s="622">
        <f t="shared" si="2"/>
        <v>262.01</v>
      </c>
      <c r="F65" s="627">
        <v>9.9</v>
      </c>
      <c r="G65" s="622">
        <f t="shared" si="3"/>
        <v>68310</v>
      </c>
      <c r="H65" s="624">
        <v>0.33</v>
      </c>
      <c r="I65" s="628" t="s">
        <v>862</v>
      </c>
      <c r="J65" s="626" t="s">
        <v>865</v>
      </c>
      <c r="K65" s="625" t="s">
        <v>860</v>
      </c>
      <c r="L65" s="28"/>
    </row>
    <row r="66" spans="2:12">
      <c r="B66" s="13">
        <v>45</v>
      </c>
      <c r="C66" s="622">
        <f t="shared" si="1"/>
        <v>310.27499999999998</v>
      </c>
      <c r="D66" s="13">
        <v>66</v>
      </c>
      <c r="E66" s="622">
        <f t="shared" si="2"/>
        <v>455.07</v>
      </c>
      <c r="F66" s="627">
        <v>10.5</v>
      </c>
      <c r="G66" s="622">
        <f t="shared" si="3"/>
        <v>72450</v>
      </c>
      <c r="H66" s="624">
        <v>0.33</v>
      </c>
      <c r="I66" s="628" t="s">
        <v>862</v>
      </c>
      <c r="J66" s="625" t="s">
        <v>866</v>
      </c>
      <c r="K66" s="625" t="s">
        <v>860</v>
      </c>
      <c r="L66" s="28"/>
    </row>
    <row r="67" spans="2:12">
      <c r="B67" s="13">
        <v>38</v>
      </c>
      <c r="C67" s="622">
        <f t="shared" si="1"/>
        <v>262.01</v>
      </c>
      <c r="D67" s="13">
        <v>62</v>
      </c>
      <c r="E67" s="622">
        <f t="shared" si="2"/>
        <v>427.48999999999995</v>
      </c>
      <c r="F67" s="627">
        <v>10.5</v>
      </c>
      <c r="G67" s="622">
        <f t="shared" si="3"/>
        <v>72450</v>
      </c>
      <c r="H67" s="624">
        <v>0.33</v>
      </c>
      <c r="I67" s="628" t="s">
        <v>862</v>
      </c>
      <c r="J67" s="625" t="s">
        <v>867</v>
      </c>
      <c r="K67" s="625" t="s">
        <v>860</v>
      </c>
      <c r="L67" s="28"/>
    </row>
    <row r="68" spans="2:12">
      <c r="B68" s="13">
        <v>66</v>
      </c>
      <c r="C68" s="622">
        <f t="shared" si="1"/>
        <v>455.07</v>
      </c>
      <c r="D68" s="13">
        <v>77</v>
      </c>
      <c r="E68" s="622">
        <f t="shared" si="2"/>
        <v>530.91499999999996</v>
      </c>
      <c r="F68" s="627">
        <v>10.4</v>
      </c>
      <c r="G68" s="622">
        <f t="shared" si="3"/>
        <v>71760</v>
      </c>
      <c r="H68" s="624">
        <v>0.33</v>
      </c>
      <c r="I68" s="628" t="s">
        <v>862</v>
      </c>
      <c r="J68" s="625" t="s">
        <v>868</v>
      </c>
      <c r="K68" s="26" t="s">
        <v>860</v>
      </c>
      <c r="L68" s="28"/>
    </row>
    <row r="69" spans="2:12">
      <c r="B69" s="13">
        <v>56</v>
      </c>
      <c r="C69" s="622">
        <f t="shared" si="1"/>
        <v>386.12</v>
      </c>
      <c r="D69" s="13">
        <v>66</v>
      </c>
      <c r="E69" s="622">
        <f t="shared" si="2"/>
        <v>455.07</v>
      </c>
      <c r="F69" s="627">
        <v>10.4</v>
      </c>
      <c r="G69" s="622">
        <f t="shared" si="3"/>
        <v>71760</v>
      </c>
      <c r="H69" s="624">
        <v>0.33</v>
      </c>
      <c r="I69" s="628" t="s">
        <v>862</v>
      </c>
      <c r="J69" s="625" t="s">
        <v>869</v>
      </c>
      <c r="K69" s="625" t="s">
        <v>860</v>
      </c>
      <c r="L69" s="28"/>
    </row>
    <row r="70" spans="2:12">
      <c r="B70" s="13">
        <v>6</v>
      </c>
      <c r="C70" s="622">
        <f t="shared" si="1"/>
        <v>41.37</v>
      </c>
      <c r="D70" s="13">
        <v>7.45</v>
      </c>
      <c r="E70" s="622">
        <f t="shared" si="2"/>
        <v>51.367750000000001</v>
      </c>
      <c r="F70" s="624">
        <v>0.42</v>
      </c>
      <c r="G70" s="622">
        <f t="shared" si="3"/>
        <v>2898</v>
      </c>
      <c r="H70" s="624">
        <v>0.41</v>
      </c>
      <c r="I70" s="622" t="s">
        <v>870</v>
      </c>
      <c r="J70" s="625" t="s">
        <v>871</v>
      </c>
      <c r="K70" s="626" t="s">
        <v>872</v>
      </c>
      <c r="L70" s="28"/>
    </row>
    <row r="71" spans="2:12">
      <c r="B71" s="13">
        <v>5.0999999999999996</v>
      </c>
      <c r="C71" s="622">
        <f t="shared" si="1"/>
        <v>35.164499999999997</v>
      </c>
      <c r="D71" s="13">
        <v>5.9</v>
      </c>
      <c r="E71" s="622">
        <f t="shared" si="2"/>
        <v>40.680500000000002</v>
      </c>
      <c r="F71" s="624">
        <v>0.28999999999999998</v>
      </c>
      <c r="G71" s="622">
        <f t="shared" si="3"/>
        <v>2000.9999999999998</v>
      </c>
      <c r="H71" s="629" t="s">
        <v>64</v>
      </c>
      <c r="I71" s="630" t="s">
        <v>873</v>
      </c>
      <c r="J71" s="626" t="s">
        <v>874</v>
      </c>
      <c r="K71" s="626" t="s">
        <v>875</v>
      </c>
      <c r="L71" s="28"/>
    </row>
    <row r="72" spans="2:12">
      <c r="B72" s="44" t="s">
        <v>64</v>
      </c>
      <c r="C72" s="628" t="s">
        <v>64</v>
      </c>
      <c r="D72" s="631">
        <v>2</v>
      </c>
      <c r="E72" s="622">
        <f t="shared" si="2"/>
        <v>13.79</v>
      </c>
      <c r="F72" s="629" t="s">
        <v>64</v>
      </c>
      <c r="G72" s="628" t="s">
        <v>64</v>
      </c>
      <c r="H72" s="629" t="s">
        <v>64</v>
      </c>
      <c r="I72" s="622" t="s">
        <v>876</v>
      </c>
      <c r="J72" s="626" t="s">
        <v>877</v>
      </c>
      <c r="K72" s="632" t="s">
        <v>878</v>
      </c>
      <c r="L72" s="34"/>
    </row>
    <row r="73" spans="2:12">
      <c r="B73" s="13">
        <v>43</v>
      </c>
      <c r="C73" s="622">
        <f t="shared" si="1"/>
        <v>296.48499999999996</v>
      </c>
      <c r="D73" s="13">
        <v>57</v>
      </c>
      <c r="E73" s="622">
        <f t="shared" si="2"/>
        <v>393.01499999999999</v>
      </c>
      <c r="F73" s="623">
        <v>29</v>
      </c>
      <c r="G73" s="622">
        <f t="shared" si="3"/>
        <v>200100</v>
      </c>
      <c r="H73" s="624">
        <v>0.32</v>
      </c>
      <c r="I73" s="622" t="s">
        <v>879</v>
      </c>
      <c r="J73" s="626" t="s">
        <v>880</v>
      </c>
      <c r="K73" s="626" t="s">
        <v>881</v>
      </c>
      <c r="L73" s="28"/>
    </row>
    <row r="74" spans="2:12">
      <c r="B74" s="13">
        <v>45</v>
      </c>
      <c r="C74" s="622">
        <f t="shared" si="1"/>
        <v>310.27499999999998</v>
      </c>
      <c r="D74" s="13">
        <v>60</v>
      </c>
      <c r="E74" s="622">
        <f t="shared" si="2"/>
        <v>413.7</v>
      </c>
      <c r="F74" s="623">
        <v>29</v>
      </c>
      <c r="G74" s="622">
        <f t="shared" si="3"/>
        <v>200100</v>
      </c>
      <c r="H74" s="624">
        <v>0.32</v>
      </c>
      <c r="I74" s="622" t="s">
        <v>882</v>
      </c>
      <c r="J74" s="626" t="s">
        <v>883</v>
      </c>
      <c r="K74" s="632" t="s">
        <v>881</v>
      </c>
      <c r="L74" s="34"/>
    </row>
    <row r="76" spans="2:12">
      <c r="B76" s="633" t="s">
        <v>314</v>
      </c>
    </row>
    <row r="77" spans="2:12" ht="13.5">
      <c r="B77" s="634" t="s">
        <v>884</v>
      </c>
      <c r="C77" s="39"/>
      <c r="D77" s="39"/>
      <c r="E77" s="39"/>
      <c r="F77" s="39"/>
      <c r="G77" s="39"/>
      <c r="H77" s="39"/>
      <c r="L77" s="635"/>
    </row>
    <row r="78" spans="2:12" ht="13.5">
      <c r="B78" s="129" t="s">
        <v>885</v>
      </c>
    </row>
    <row r="79" spans="2:12" ht="13.5">
      <c r="B79" s="634" t="s">
        <v>886</v>
      </c>
    </row>
    <row r="80" spans="2:12" ht="13">
      <c r="B80" s="129" t="s">
        <v>887</v>
      </c>
    </row>
    <row r="81" spans="2:3" ht="13">
      <c r="B81" s="129" t="s">
        <v>888</v>
      </c>
    </row>
    <row r="82" spans="2:3">
      <c r="B82" s="129"/>
    </row>
    <row r="83" spans="2:3">
      <c r="B83" s="634" t="s">
        <v>889</v>
      </c>
    </row>
    <row r="85" spans="2:3">
      <c r="B85" s="104"/>
      <c r="C85" s="104"/>
    </row>
    <row r="86" spans="2:3">
      <c r="B86" t="s">
        <v>890</v>
      </c>
    </row>
    <row r="87" spans="2:3">
      <c r="B87" t="s">
        <v>891</v>
      </c>
    </row>
    <row r="88" spans="2:3">
      <c r="B88" t="s">
        <v>892</v>
      </c>
    </row>
    <row r="92" spans="2:3" ht="13">
      <c r="B92" s="602" t="s">
        <v>893</v>
      </c>
    </row>
    <row r="94" spans="2:3">
      <c r="B94" t="s">
        <v>894</v>
      </c>
    </row>
    <row r="95" spans="2:3">
      <c r="B95" s="635" t="s">
        <v>895</v>
      </c>
    </row>
    <row r="96" spans="2:3">
      <c r="B96" s="635" t="s">
        <v>896</v>
      </c>
    </row>
    <row r="97" spans="2:8" ht="13">
      <c r="B97" s="635" t="s">
        <v>897</v>
      </c>
    </row>
    <row r="98" spans="2:8">
      <c r="B98" s="635" t="s">
        <v>898</v>
      </c>
      <c r="F98" s="39"/>
      <c r="G98" s="39"/>
      <c r="H98" s="39"/>
    </row>
    <row r="99" spans="2:8" ht="13">
      <c r="B99" s="635" t="s">
        <v>899</v>
      </c>
    </row>
    <row r="100" spans="2:8">
      <c r="B100" t="s">
        <v>900</v>
      </c>
    </row>
    <row r="101" spans="2:8">
      <c r="B101" t="s">
        <v>901</v>
      </c>
    </row>
    <row r="102" spans="2:8">
      <c r="B102" t="s">
        <v>902</v>
      </c>
    </row>
    <row r="103" spans="2:8">
      <c r="B103" t="s">
        <v>903</v>
      </c>
    </row>
    <row r="104" spans="2:8">
      <c r="B104" s="635" t="s">
        <v>904</v>
      </c>
    </row>
    <row r="105" spans="2:8">
      <c r="B105" s="635" t="s">
        <v>905</v>
      </c>
    </row>
    <row r="106" spans="2:8">
      <c r="B106" s="55" t="s">
        <v>906</v>
      </c>
    </row>
    <row r="107" spans="2:8">
      <c r="B107" s="635" t="s">
        <v>907</v>
      </c>
    </row>
    <row r="108" spans="2:8">
      <c r="B108" s="635" t="s">
        <v>908</v>
      </c>
    </row>
    <row r="110" spans="2:8">
      <c r="B110" s="636" t="s">
        <v>909</v>
      </c>
      <c r="C110" s="637"/>
      <c r="D110" s="638" t="s">
        <v>910</v>
      </c>
      <c r="E110" s="637"/>
      <c r="F110" s="637"/>
      <c r="G110" s="637"/>
      <c r="H110" s="639"/>
    </row>
    <row r="111" spans="2:8">
      <c r="B111" s="640"/>
      <c r="C111" s="22"/>
      <c r="D111" s="22"/>
      <c r="E111" s="641"/>
      <c r="F111" s="641"/>
      <c r="G111" s="641"/>
      <c r="H111" s="642"/>
    </row>
    <row r="112" spans="2:8">
      <c r="B112" s="640"/>
      <c r="C112" s="22"/>
      <c r="D112" s="22"/>
      <c r="E112" s="641"/>
      <c r="F112" s="641"/>
      <c r="G112" s="641"/>
      <c r="H112" s="642"/>
    </row>
    <row r="113" spans="2:8">
      <c r="B113" s="640"/>
      <c r="C113" s="22"/>
      <c r="D113" s="22"/>
      <c r="E113" s="641"/>
      <c r="F113" s="641"/>
      <c r="G113" s="641"/>
      <c r="H113" s="642"/>
    </row>
    <row r="114" spans="2:8">
      <c r="B114" s="640"/>
      <c r="C114" s="22"/>
      <c r="D114" s="22"/>
      <c r="E114" s="641"/>
      <c r="F114" s="641"/>
      <c r="G114" s="641"/>
      <c r="H114" s="642"/>
    </row>
    <row r="115" spans="2:8">
      <c r="B115" s="640"/>
      <c r="C115" s="22"/>
      <c r="D115" s="22"/>
      <c r="E115" s="641"/>
      <c r="F115" s="641"/>
      <c r="G115" s="641"/>
      <c r="H115" s="642"/>
    </row>
    <row r="116" spans="2:8">
      <c r="B116" s="640"/>
      <c r="C116" s="22"/>
      <c r="D116" s="22"/>
      <c r="E116" s="641"/>
      <c r="F116" s="641"/>
      <c r="G116" s="641"/>
      <c r="H116" s="642"/>
    </row>
    <row r="117" spans="2:8">
      <c r="B117" s="640"/>
      <c r="C117" s="22"/>
      <c r="D117" s="22"/>
      <c r="E117" s="641"/>
      <c r="F117" s="641"/>
      <c r="G117" s="641"/>
      <c r="H117" s="642"/>
    </row>
    <row r="118" spans="2:8">
      <c r="B118" s="640"/>
      <c r="C118" s="22"/>
      <c r="D118" s="22"/>
      <c r="E118" s="641"/>
      <c r="F118" s="641"/>
      <c r="G118" s="641"/>
      <c r="H118" s="642"/>
    </row>
    <row r="119" spans="2:8">
      <c r="B119" s="640"/>
      <c r="C119" s="22"/>
      <c r="D119" s="22"/>
      <c r="E119" s="641"/>
      <c r="F119" s="641"/>
      <c r="G119" s="641"/>
      <c r="H119" s="642"/>
    </row>
    <row r="120" spans="2:8">
      <c r="B120" s="640"/>
      <c r="C120" s="22"/>
      <c r="D120" s="22"/>
      <c r="E120" s="641"/>
      <c r="F120" s="641"/>
      <c r="G120" s="641"/>
      <c r="H120" s="642"/>
    </row>
    <row r="121" spans="2:8">
      <c r="B121" s="643"/>
      <c r="C121" s="644" t="s">
        <v>911</v>
      </c>
      <c r="D121" s="645" t="s">
        <v>912</v>
      </c>
      <c r="E121" s="645"/>
      <c r="F121" s="645"/>
      <c r="G121" s="645" t="s">
        <v>913</v>
      </c>
      <c r="H121" s="646" t="s">
        <v>913</v>
      </c>
    </row>
    <row r="122" spans="2:8">
      <c r="B122" s="647"/>
      <c r="C122" s="641" t="s">
        <v>914</v>
      </c>
      <c r="D122" s="22" t="s">
        <v>915</v>
      </c>
      <c r="E122" s="641"/>
      <c r="F122" s="641"/>
      <c r="G122" s="641" t="s">
        <v>916</v>
      </c>
      <c r="H122" s="648" t="s">
        <v>726</v>
      </c>
    </row>
    <row r="123" spans="2:8">
      <c r="B123" s="647" t="s">
        <v>917</v>
      </c>
      <c r="C123" s="641" t="s">
        <v>840</v>
      </c>
      <c r="D123" s="641" t="s">
        <v>840</v>
      </c>
      <c r="E123" s="641"/>
      <c r="F123" s="641" t="s">
        <v>917</v>
      </c>
      <c r="G123" s="641" t="s">
        <v>840</v>
      </c>
      <c r="H123" s="648" t="s">
        <v>840</v>
      </c>
    </row>
    <row r="124" spans="2:8">
      <c r="B124" s="647">
        <v>80</v>
      </c>
      <c r="C124" s="641">
        <v>100</v>
      </c>
      <c r="D124" s="641">
        <v>100</v>
      </c>
      <c r="E124" s="641"/>
      <c r="F124" s="641">
        <v>80</v>
      </c>
      <c r="G124" s="641">
        <v>100</v>
      </c>
      <c r="H124" s="648">
        <v>100</v>
      </c>
    </row>
    <row r="125" spans="2:8">
      <c r="B125" s="647">
        <v>200</v>
      </c>
      <c r="C125" s="641">
        <v>95</v>
      </c>
      <c r="D125" s="641">
        <v>92.5</v>
      </c>
      <c r="E125" s="641"/>
      <c r="F125" s="641">
        <v>200</v>
      </c>
      <c r="G125" s="641">
        <v>94.2</v>
      </c>
      <c r="H125" s="648">
        <v>92.2</v>
      </c>
    </row>
    <row r="126" spans="2:8">
      <c r="B126" s="647">
        <v>400</v>
      </c>
      <c r="C126" s="641">
        <v>87</v>
      </c>
      <c r="D126" s="641">
        <v>86</v>
      </c>
      <c r="E126" s="641"/>
      <c r="F126" s="641">
        <v>300</v>
      </c>
      <c r="G126" s="641">
        <v>87</v>
      </c>
      <c r="H126" s="648">
        <v>83.3</v>
      </c>
    </row>
    <row r="127" spans="2:8">
      <c r="B127" s="647">
        <v>600</v>
      </c>
      <c r="C127" s="641">
        <v>79</v>
      </c>
      <c r="D127" s="641">
        <v>84</v>
      </c>
      <c r="E127" s="641"/>
      <c r="F127" s="641">
        <v>400</v>
      </c>
      <c r="G127" s="641">
        <v>77</v>
      </c>
      <c r="H127" s="648">
        <v>69.5</v>
      </c>
    </row>
    <row r="128" spans="2:8">
      <c r="B128" s="649">
        <v>800</v>
      </c>
      <c r="C128" s="650">
        <v>68.5</v>
      </c>
      <c r="D128" s="650">
        <v>80</v>
      </c>
      <c r="E128" s="650"/>
      <c r="F128" s="650">
        <v>500</v>
      </c>
      <c r="G128" s="650">
        <v>50</v>
      </c>
      <c r="H128" s="651">
        <v>44</v>
      </c>
    </row>
    <row r="129" spans="2:13">
      <c r="B129" s="647"/>
      <c r="C129" s="641"/>
      <c r="D129" s="641"/>
      <c r="E129" s="641"/>
      <c r="F129" s="22"/>
      <c r="G129" s="22"/>
      <c r="H129" s="648"/>
    </row>
    <row r="130" spans="2:13">
      <c r="B130" s="647"/>
      <c r="C130" s="641"/>
      <c r="D130" s="641"/>
      <c r="E130" s="641"/>
      <c r="F130" s="641"/>
      <c r="G130" s="641"/>
      <c r="H130" s="648"/>
    </row>
    <row r="131" spans="2:13">
      <c r="B131" s="647"/>
      <c r="C131" s="652" t="s">
        <v>911</v>
      </c>
      <c r="D131" s="641" t="s">
        <v>912</v>
      </c>
      <c r="E131" s="641"/>
      <c r="F131" s="641"/>
      <c r="G131" s="641" t="s">
        <v>913</v>
      </c>
      <c r="H131" s="648" t="s">
        <v>913</v>
      </c>
    </row>
    <row r="132" spans="2:13">
      <c r="B132" s="647"/>
      <c r="C132" s="641" t="s">
        <v>914</v>
      </c>
      <c r="D132" s="22" t="s">
        <v>915</v>
      </c>
      <c r="E132" s="641"/>
      <c r="F132" s="641"/>
      <c r="G132" s="641" t="s">
        <v>916</v>
      </c>
      <c r="H132" s="648" t="s">
        <v>726</v>
      </c>
    </row>
    <row r="133" spans="2:13">
      <c r="B133" s="647" t="s">
        <v>917</v>
      </c>
      <c r="C133" s="652" t="s">
        <v>841</v>
      </c>
      <c r="D133" s="489" t="s">
        <v>841</v>
      </c>
      <c r="E133" s="641"/>
      <c r="F133" s="641" t="s">
        <v>917</v>
      </c>
      <c r="G133" s="652" t="s">
        <v>841</v>
      </c>
      <c r="H133" s="648" t="s">
        <v>841</v>
      </c>
    </row>
    <row r="134" spans="2:13">
      <c r="B134" s="647">
        <v>80</v>
      </c>
      <c r="C134" s="641">
        <v>100</v>
      </c>
      <c r="D134" s="22">
        <v>100</v>
      </c>
      <c r="E134" s="641"/>
      <c r="F134" s="641">
        <v>80</v>
      </c>
      <c r="G134" s="641">
        <v>100</v>
      </c>
      <c r="H134" s="648">
        <v>100</v>
      </c>
    </row>
    <row r="135" spans="2:13">
      <c r="B135" s="647">
        <v>200</v>
      </c>
      <c r="C135" s="641">
        <v>98</v>
      </c>
      <c r="D135" s="22">
        <v>89.5</v>
      </c>
      <c r="E135" s="641"/>
      <c r="F135" s="641">
        <v>200</v>
      </c>
      <c r="G135" s="641">
        <v>92</v>
      </c>
      <c r="H135" s="648">
        <v>91</v>
      </c>
    </row>
    <row r="136" spans="2:13">
      <c r="B136" s="647">
        <v>400</v>
      </c>
      <c r="C136" s="641">
        <v>95</v>
      </c>
      <c r="D136" s="22">
        <v>79.5</v>
      </c>
      <c r="E136" s="641"/>
      <c r="F136" s="641">
        <v>300</v>
      </c>
      <c r="G136" s="641">
        <v>84</v>
      </c>
      <c r="H136" s="648">
        <v>80</v>
      </c>
    </row>
    <row r="137" spans="2:13">
      <c r="B137" s="647">
        <v>600</v>
      </c>
      <c r="C137" s="641">
        <v>89</v>
      </c>
      <c r="D137" s="22">
        <v>72.5</v>
      </c>
      <c r="E137" s="641"/>
      <c r="F137" s="641">
        <v>400</v>
      </c>
      <c r="G137" s="641">
        <v>75</v>
      </c>
      <c r="H137" s="648">
        <v>64</v>
      </c>
    </row>
    <row r="138" spans="2:13">
      <c r="B138" s="647">
        <v>800</v>
      </c>
      <c r="C138" s="641">
        <v>77</v>
      </c>
      <c r="D138" s="22">
        <v>67.5</v>
      </c>
      <c r="E138" s="641"/>
      <c r="F138" s="641">
        <v>500</v>
      </c>
      <c r="G138" s="641">
        <v>50</v>
      </c>
      <c r="H138" s="648">
        <v>42</v>
      </c>
    </row>
    <row r="139" spans="2:13">
      <c r="B139" s="640"/>
      <c r="C139" s="22"/>
      <c r="D139" s="22"/>
      <c r="E139" s="641"/>
      <c r="F139" s="22"/>
      <c r="G139" s="22"/>
      <c r="H139" s="648"/>
    </row>
    <row r="140" spans="2:13">
      <c r="B140" s="653"/>
      <c r="C140" s="654"/>
      <c r="D140" s="654"/>
      <c r="E140" s="650"/>
      <c r="F140" s="650"/>
      <c r="G140" s="650"/>
      <c r="H140" s="651"/>
    </row>
    <row r="141" spans="2:13">
      <c r="E141" s="39"/>
      <c r="F141" s="39"/>
      <c r="G141" s="39"/>
      <c r="H141" s="39"/>
    </row>
    <row r="142" spans="2:13">
      <c r="B142" s="655"/>
      <c r="C142" s="656"/>
      <c r="D142" s="656" t="s">
        <v>918</v>
      </c>
      <c r="E142" s="656"/>
      <c r="F142" s="657"/>
      <c r="I142" s="655"/>
      <c r="J142" s="656"/>
      <c r="K142" s="658" t="s">
        <v>918</v>
      </c>
      <c r="L142" s="656"/>
      <c r="M142" s="657"/>
    </row>
    <row r="143" spans="2:13">
      <c r="B143" s="659"/>
      <c r="C143" s="660" t="s">
        <v>840</v>
      </c>
      <c r="D143" s="661" t="s">
        <v>919</v>
      </c>
      <c r="E143" s="660" t="s">
        <v>840</v>
      </c>
      <c r="F143" s="661" t="s">
        <v>840</v>
      </c>
      <c r="I143" s="662"/>
      <c r="J143" s="660" t="s">
        <v>841</v>
      </c>
      <c r="K143" s="661" t="s">
        <v>841</v>
      </c>
      <c r="L143" s="660" t="s">
        <v>841</v>
      </c>
      <c r="M143" s="661" t="s">
        <v>841</v>
      </c>
    </row>
    <row r="144" spans="2:13">
      <c r="B144" s="663" t="s">
        <v>917</v>
      </c>
      <c r="C144" s="664" t="s">
        <v>920</v>
      </c>
      <c r="D144" s="665" t="s">
        <v>921</v>
      </c>
      <c r="E144" s="666" t="s">
        <v>922</v>
      </c>
      <c r="F144" s="665" t="s">
        <v>921</v>
      </c>
      <c r="I144" s="667" t="s">
        <v>917</v>
      </c>
      <c r="J144" s="664" t="s">
        <v>920</v>
      </c>
      <c r="K144" s="665" t="s">
        <v>921</v>
      </c>
      <c r="L144" s="666" t="s">
        <v>922</v>
      </c>
      <c r="M144" s="665" t="s">
        <v>921</v>
      </c>
    </row>
    <row r="145" spans="2:13">
      <c r="B145" s="668">
        <v>80</v>
      </c>
      <c r="C145" s="647">
        <v>52.5</v>
      </c>
      <c r="D145" s="642" t="e">
        <f>C145/$S$43*100</f>
        <v>#DIV/0!</v>
      </c>
      <c r="E145" s="647"/>
      <c r="F145" s="642"/>
      <c r="I145" s="668">
        <v>80</v>
      </c>
      <c r="J145" s="647">
        <v>71.3</v>
      </c>
      <c r="K145" s="642" t="e">
        <f>J145/$Z$43*100</f>
        <v>#DIV/0!</v>
      </c>
      <c r="L145" s="647"/>
      <c r="M145" s="642"/>
    </row>
    <row r="146" spans="2:13">
      <c r="B146" s="668">
        <v>100</v>
      </c>
      <c r="C146" s="647">
        <v>52.3</v>
      </c>
      <c r="D146" s="669" t="e">
        <f t="shared" ref="D146:D152" si="4">C146/$S$43*100</f>
        <v>#DIV/0!</v>
      </c>
      <c r="E146" s="647"/>
      <c r="F146" s="642"/>
      <c r="I146" s="668">
        <v>100</v>
      </c>
      <c r="J146" s="647">
        <v>70.3</v>
      </c>
      <c r="K146" s="669" t="e">
        <f t="shared" ref="K146:K153" si="5">J146/$Z$43*100</f>
        <v>#DIV/0!</v>
      </c>
      <c r="L146" s="647"/>
      <c r="M146" s="642"/>
    </row>
    <row r="147" spans="2:13">
      <c r="B147" s="668">
        <v>200</v>
      </c>
      <c r="C147" s="647">
        <v>50.2</v>
      </c>
      <c r="D147" s="669" t="e">
        <f t="shared" si="4"/>
        <v>#DIV/0!</v>
      </c>
      <c r="E147" s="647"/>
      <c r="F147" s="642"/>
      <c r="I147" s="668">
        <v>200</v>
      </c>
      <c r="J147" s="647">
        <v>66.400000000000006</v>
      </c>
      <c r="K147" s="669" t="e">
        <f t="shared" si="5"/>
        <v>#DIV/0!</v>
      </c>
      <c r="L147" s="647"/>
      <c r="M147" s="642"/>
    </row>
    <row r="148" spans="2:13">
      <c r="B148" s="668">
        <v>300</v>
      </c>
      <c r="C148" s="647">
        <v>47.4</v>
      </c>
      <c r="D148" s="669" t="e">
        <f t="shared" si="4"/>
        <v>#DIV/0!</v>
      </c>
      <c r="E148" s="647">
        <v>49.9</v>
      </c>
      <c r="F148" s="669" t="e">
        <f>E148/$S$43*100</f>
        <v>#DIV/0!</v>
      </c>
      <c r="I148" s="668">
        <v>300</v>
      </c>
      <c r="J148" s="647">
        <v>62.2</v>
      </c>
      <c r="K148" s="669" t="e">
        <f t="shared" si="5"/>
        <v>#DIV/0!</v>
      </c>
      <c r="L148" s="647"/>
      <c r="M148" s="642"/>
    </row>
    <row r="149" spans="2:13">
      <c r="B149" s="668">
        <v>400</v>
      </c>
      <c r="C149" s="647">
        <v>44.1</v>
      </c>
      <c r="D149" s="669" t="e">
        <f t="shared" si="4"/>
        <v>#DIV/0!</v>
      </c>
      <c r="E149" s="647">
        <v>45.7</v>
      </c>
      <c r="F149" s="669" t="e">
        <f>E149/$S$43*100</f>
        <v>#DIV/0!</v>
      </c>
      <c r="I149" s="668">
        <v>400</v>
      </c>
      <c r="J149" s="647">
        <v>56.8</v>
      </c>
      <c r="K149" s="669" t="e">
        <f t="shared" si="5"/>
        <v>#DIV/0!</v>
      </c>
      <c r="L149" s="647"/>
      <c r="M149" s="642"/>
    </row>
    <row r="150" spans="2:13">
      <c r="B150" s="668">
        <v>500</v>
      </c>
      <c r="C150" s="647">
        <v>32</v>
      </c>
      <c r="D150" s="669" t="e">
        <f t="shared" si="4"/>
        <v>#DIV/0!</v>
      </c>
      <c r="E150" s="647">
        <v>38.1</v>
      </c>
      <c r="F150" s="669" t="e">
        <f>E150/$S$43*100</f>
        <v>#DIV/0!</v>
      </c>
      <c r="I150" s="668">
        <v>475</v>
      </c>
      <c r="J150" s="647">
        <v>46.2</v>
      </c>
      <c r="K150" s="669" t="e">
        <f t="shared" si="5"/>
        <v>#DIV/0!</v>
      </c>
      <c r="L150" s="647">
        <v>50.1</v>
      </c>
      <c r="M150" s="669" t="e">
        <f>L150/$Z$43*100</f>
        <v>#DIV/0!</v>
      </c>
    </row>
    <row r="151" spans="2:13">
      <c r="B151" s="668">
        <v>600</v>
      </c>
      <c r="C151" s="647">
        <v>17.899999999999999</v>
      </c>
      <c r="D151" s="669" t="e">
        <f t="shared" si="4"/>
        <v>#DIV/0!</v>
      </c>
      <c r="E151" s="647">
        <v>28.8</v>
      </c>
      <c r="F151" s="669" t="e">
        <f>E151/$S$43*100</f>
        <v>#DIV/0!</v>
      </c>
      <c r="I151" s="668">
        <v>500</v>
      </c>
      <c r="J151" s="647">
        <v>36.9</v>
      </c>
      <c r="K151" s="669" t="e">
        <f t="shared" si="5"/>
        <v>#DIV/0!</v>
      </c>
      <c r="L151" s="647">
        <v>46.2</v>
      </c>
      <c r="M151" s="669" t="e">
        <f>L151/$Z$43*100</f>
        <v>#DIV/0!</v>
      </c>
    </row>
    <row r="152" spans="2:13">
      <c r="B152" s="663">
        <v>700</v>
      </c>
      <c r="C152" s="649">
        <v>7.6</v>
      </c>
      <c r="D152" s="670" t="e">
        <f t="shared" si="4"/>
        <v>#DIV/0!</v>
      </c>
      <c r="E152" s="649">
        <v>18.399999999999999</v>
      </c>
      <c r="F152" s="670" t="e">
        <f>E152/$S$43*100</f>
        <v>#DIV/0!</v>
      </c>
      <c r="I152" s="668">
        <v>600</v>
      </c>
      <c r="J152" s="647">
        <v>18.8</v>
      </c>
      <c r="K152" s="669" t="e">
        <f t="shared" si="5"/>
        <v>#DIV/0!</v>
      </c>
      <c r="L152" s="647">
        <v>34.200000000000003</v>
      </c>
      <c r="M152" s="669" t="e">
        <f>L152/$Z$43*100</f>
        <v>#DIV/0!</v>
      </c>
    </row>
    <row r="153" spans="2:13">
      <c r="I153" s="663">
        <v>700</v>
      </c>
      <c r="J153" s="649">
        <v>8.4</v>
      </c>
      <c r="K153" s="670" t="e">
        <f t="shared" si="5"/>
        <v>#DIV/0!</v>
      </c>
      <c r="L153" s="649">
        <v>23.5</v>
      </c>
      <c r="M153" s="670" t="e">
        <f>L153/$Z$43*100</f>
        <v>#DIV/0!</v>
      </c>
    </row>
    <row r="154" spans="2:13">
      <c r="B154" s="671" t="s">
        <v>923</v>
      </c>
      <c r="C154" s="672"/>
      <c r="D154" s="672"/>
      <c r="E154" s="673"/>
    </row>
    <row r="155" spans="2:13">
      <c r="B155" s="674" t="s">
        <v>924</v>
      </c>
      <c r="C155" s="675"/>
      <c r="D155" s="675"/>
      <c r="E155" s="676"/>
    </row>
    <row r="156" spans="2:13">
      <c r="B156" s="677" t="s">
        <v>917</v>
      </c>
      <c r="C156" s="489" t="s">
        <v>840</v>
      </c>
      <c r="D156" s="489" t="s">
        <v>917</v>
      </c>
      <c r="E156" s="678" t="s">
        <v>925</v>
      </c>
    </row>
    <row r="157" spans="2:13">
      <c r="B157" s="640">
        <v>85</v>
      </c>
      <c r="C157" s="22">
        <v>42000</v>
      </c>
      <c r="D157" s="22">
        <v>85</v>
      </c>
      <c r="E157" s="642">
        <v>100</v>
      </c>
    </row>
    <row r="158" spans="2:13">
      <c r="B158" s="640">
        <v>900</v>
      </c>
      <c r="C158" s="22">
        <v>23500</v>
      </c>
      <c r="D158" s="22">
        <v>900</v>
      </c>
      <c r="E158" s="669">
        <v>55.952380952380956</v>
      </c>
    </row>
    <row r="159" spans="2:13">
      <c r="B159" s="640">
        <v>1000</v>
      </c>
      <c r="C159" s="22">
        <v>20100</v>
      </c>
      <c r="D159" s="22">
        <v>1000</v>
      </c>
      <c r="E159" s="669">
        <v>47.857142857142861</v>
      </c>
    </row>
    <row r="160" spans="2:13">
      <c r="B160" s="640">
        <v>1300</v>
      </c>
      <c r="C160" s="22">
        <v>7375</v>
      </c>
      <c r="D160" s="22">
        <v>1300</v>
      </c>
      <c r="E160" s="669">
        <v>17.559523809523807</v>
      </c>
    </row>
    <row r="161" spans="2:12">
      <c r="B161" s="640">
        <v>1400</v>
      </c>
      <c r="C161" s="22">
        <v>3750</v>
      </c>
      <c r="D161" s="22">
        <v>1400</v>
      </c>
      <c r="E161" s="669">
        <v>8.9285714285714288</v>
      </c>
    </row>
    <row r="162" spans="2:12">
      <c r="B162" s="653"/>
      <c r="C162" s="104"/>
      <c r="D162" s="654"/>
      <c r="E162" s="679"/>
    </row>
    <row r="163" spans="2:12">
      <c r="B163" s="116"/>
      <c r="C163" s="269"/>
      <c r="D163" s="269"/>
      <c r="E163" s="270"/>
    </row>
    <row r="164" spans="2:12">
      <c r="B164" s="118"/>
      <c r="C164" s="641" t="s">
        <v>923</v>
      </c>
      <c r="E164" s="271"/>
    </row>
    <row r="165" spans="2:12">
      <c r="B165" s="118"/>
      <c r="C165" s="641" t="s">
        <v>924</v>
      </c>
      <c r="E165" s="271"/>
    </row>
    <row r="166" spans="2:12">
      <c r="B166" s="677" t="s">
        <v>917</v>
      </c>
      <c r="C166" s="489" t="s">
        <v>841</v>
      </c>
      <c r="D166" s="489" t="s">
        <v>917</v>
      </c>
      <c r="E166" s="678" t="s">
        <v>926</v>
      </c>
    </row>
    <row r="167" spans="2:12">
      <c r="B167" s="640">
        <v>85</v>
      </c>
      <c r="C167" s="22">
        <v>62400</v>
      </c>
      <c r="D167" s="22">
        <v>85</v>
      </c>
      <c r="E167" s="642">
        <v>100</v>
      </c>
    </row>
    <row r="168" spans="2:12">
      <c r="B168" s="640">
        <v>900</v>
      </c>
      <c r="C168" s="22">
        <v>45500</v>
      </c>
      <c r="D168" s="22">
        <v>900</v>
      </c>
      <c r="E168" s="669">
        <v>72.916666666666657</v>
      </c>
    </row>
    <row r="169" spans="2:12">
      <c r="B169" s="640">
        <v>1000</v>
      </c>
      <c r="C169" s="22">
        <v>36500</v>
      </c>
      <c r="D169" s="22">
        <v>1000</v>
      </c>
      <c r="E169" s="669">
        <v>58.493589743589745</v>
      </c>
    </row>
    <row r="170" spans="2:12">
      <c r="B170" s="640">
        <v>1200</v>
      </c>
      <c r="C170" s="22">
        <v>20000</v>
      </c>
      <c r="D170" s="22">
        <v>1200</v>
      </c>
      <c r="E170" s="669">
        <v>32.051282051282051</v>
      </c>
    </row>
    <row r="171" spans="2:12">
      <c r="B171" s="640">
        <v>1300</v>
      </c>
      <c r="C171" s="22">
        <v>13500</v>
      </c>
      <c r="D171" s="22">
        <v>1300</v>
      </c>
      <c r="E171" s="669">
        <v>21.634615384615387</v>
      </c>
    </row>
    <row r="172" spans="2:12">
      <c r="B172" s="640">
        <v>1400</v>
      </c>
      <c r="C172" s="22">
        <v>9025</v>
      </c>
      <c r="D172" s="22">
        <v>1400</v>
      </c>
      <c r="E172" s="669">
        <v>14.463141025641027</v>
      </c>
    </row>
    <row r="173" spans="2:12" ht="13" thickBot="1">
      <c r="B173" s="680"/>
      <c r="C173" s="220"/>
      <c r="D173" s="220"/>
      <c r="E173" s="681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890</v>
      </c>
    </row>
    <row r="246" spans="2:8">
      <c r="C246" t="s">
        <v>891</v>
      </c>
    </row>
    <row r="247" spans="2:8">
      <c r="C247" t="s">
        <v>991</v>
      </c>
    </row>
    <row r="250" spans="2:8" ht="15.5">
      <c r="B250" s="746" t="s">
        <v>992</v>
      </c>
      <c r="C250" s="747"/>
      <c r="D250" s="747"/>
      <c r="E250" s="747"/>
      <c r="F250" s="748"/>
      <c r="H250" s="22" t="s">
        <v>993</v>
      </c>
    </row>
    <row r="251" spans="2:8" ht="13">
      <c r="B251" s="611" t="s">
        <v>994</v>
      </c>
      <c r="C251" s="749"/>
      <c r="D251" s="749"/>
      <c r="E251" s="749"/>
      <c r="F251" s="750"/>
      <c r="H251" s="751" t="s">
        <v>995</v>
      </c>
    </row>
    <row r="252" spans="2:8">
      <c r="B252" s="752" t="s">
        <v>996</v>
      </c>
      <c r="C252" s="752"/>
      <c r="F252" s="635"/>
      <c r="H252" s="752" t="s">
        <v>997</v>
      </c>
    </row>
    <row r="253" spans="2:8">
      <c r="B253" s="753"/>
      <c r="C253" s="752"/>
      <c r="F253" s="635"/>
    </row>
    <row r="254" spans="2:8">
      <c r="F254" s="635"/>
    </row>
    <row r="255" spans="2:8" ht="13">
      <c r="B255" s="719" t="s">
        <v>193</v>
      </c>
    </row>
    <row r="257" spans="2:2">
      <c r="B257" s="635" t="s">
        <v>998</v>
      </c>
    </row>
    <row r="258" spans="2:2">
      <c r="B258" s="635" t="s">
        <v>999</v>
      </c>
    </row>
    <row r="259" spans="2:2">
      <c r="B259" s="635" t="s">
        <v>1000</v>
      </c>
    </row>
    <row r="260" spans="2:2">
      <c r="B260" s="635" t="s">
        <v>1001</v>
      </c>
    </row>
    <row r="262" spans="2:2" ht="13">
      <c r="B262" s="635" t="s">
        <v>1002</v>
      </c>
    </row>
    <row r="263" spans="2:2">
      <c r="B263" s="635" t="s">
        <v>1003</v>
      </c>
    </row>
    <row r="264" spans="2:2">
      <c r="B264" s="635" t="s">
        <v>1004</v>
      </c>
    </row>
    <row r="265" spans="2:2">
      <c r="B265" s="635" t="s">
        <v>1005</v>
      </c>
    </row>
    <row r="266" spans="2:2">
      <c r="B266" s="635" t="s">
        <v>1006</v>
      </c>
    </row>
    <row r="268" spans="2:2" ht="13">
      <c r="B268" s="635" t="s">
        <v>1007</v>
      </c>
    </row>
    <row r="269" spans="2:2">
      <c r="B269" s="635" t="s">
        <v>1008</v>
      </c>
    </row>
    <row r="270" spans="2:2">
      <c r="B270" s="635" t="s">
        <v>1009</v>
      </c>
    </row>
    <row r="271" spans="2:2">
      <c r="B271" s="55" t="s">
        <v>1010</v>
      </c>
    </row>
    <row r="273" spans="2:2" ht="13">
      <c r="B273" s="635" t="s">
        <v>1011</v>
      </c>
    </row>
    <row r="274" spans="2:2" ht="13">
      <c r="B274" s="635" t="s">
        <v>1012</v>
      </c>
    </row>
    <row r="275" spans="2:2">
      <c r="B275" s="635" t="s">
        <v>1013</v>
      </c>
    </row>
    <row r="276" spans="2:2">
      <c r="B276" s="635" t="s">
        <v>1014</v>
      </c>
    </row>
    <row r="277" spans="2:2">
      <c r="B277" s="55" t="s">
        <v>1015</v>
      </c>
    </row>
    <row r="278" spans="2:2">
      <c r="B278" s="635" t="s">
        <v>1016</v>
      </c>
    </row>
    <row r="280" spans="2:2" ht="13">
      <c r="B280" s="635" t="s">
        <v>1017</v>
      </c>
    </row>
    <row r="281" spans="2:2" ht="13">
      <c r="B281" s="635" t="s">
        <v>1018</v>
      </c>
    </row>
    <row r="282" spans="2:2">
      <c r="B282" s="635" t="s">
        <v>1019</v>
      </c>
    </row>
    <row r="284" spans="2:2">
      <c r="B284" s="635" t="s">
        <v>1020</v>
      </c>
    </row>
    <row r="285" spans="2:2">
      <c r="B285" s="635" t="s">
        <v>1021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9" t="s">
        <v>941</v>
      </c>
    </row>
    <row r="3" spans="2:21">
      <c r="D3" s="720"/>
    </row>
    <row r="4" spans="2:21" ht="13">
      <c r="B4" s="603" t="s">
        <v>950</v>
      </c>
      <c r="D4" s="603"/>
    </row>
    <row r="5" spans="2:21">
      <c r="U5" s="635" t="s">
        <v>942</v>
      </c>
    </row>
    <row r="6" spans="2:21">
      <c r="B6" s="415" t="s">
        <v>951</v>
      </c>
    </row>
    <row r="7" spans="2:21">
      <c r="B7" s="415"/>
    </row>
    <row r="8" spans="2:21" ht="13">
      <c r="B8" s="721" t="s">
        <v>952</v>
      </c>
      <c r="C8" s="722">
        <f>2.368+2*0.065</f>
        <v>2.4979999999999998</v>
      </c>
      <c r="D8" s="635" t="s">
        <v>953</v>
      </c>
      <c r="E8" t="s">
        <v>954</v>
      </c>
    </row>
    <row r="9" spans="2:21" ht="13">
      <c r="B9" s="2" t="s">
        <v>955</v>
      </c>
      <c r="C9" s="722">
        <v>6.5000000000000002E-2</v>
      </c>
      <c r="D9" s="635" t="s">
        <v>953</v>
      </c>
      <c r="E9" t="s">
        <v>956</v>
      </c>
      <c r="U9" t="s">
        <v>943</v>
      </c>
    </row>
    <row r="10" spans="2:21" ht="15.5">
      <c r="B10" s="721" t="s">
        <v>957</v>
      </c>
      <c r="C10" s="722">
        <v>1.5</v>
      </c>
      <c r="E10" s="635" t="s">
        <v>958</v>
      </c>
      <c r="F10" s="770"/>
    </row>
    <row r="11" spans="2:21">
      <c r="B11" s="2"/>
      <c r="C11" s="8"/>
    </row>
    <row r="12" spans="2:21">
      <c r="B12" s="723" t="s">
        <v>959</v>
      </c>
      <c r="C12" s="8"/>
    </row>
    <row r="13" spans="2:21">
      <c r="C13" s="8"/>
      <c r="U13" t="s">
        <v>944</v>
      </c>
    </row>
    <row r="14" spans="2:21" ht="13">
      <c r="B14" s="721" t="s">
        <v>960</v>
      </c>
      <c r="C14" s="722">
        <v>310</v>
      </c>
      <c r="D14" s="635" t="s">
        <v>961</v>
      </c>
      <c r="E14" t="s">
        <v>836</v>
      </c>
    </row>
    <row r="15" spans="2:21" ht="13">
      <c r="B15" s="721" t="s">
        <v>962</v>
      </c>
      <c r="C15" s="722">
        <v>462</v>
      </c>
      <c r="D15" s="635" t="s">
        <v>961</v>
      </c>
      <c r="E15" s="635" t="s">
        <v>837</v>
      </c>
    </row>
    <row r="16" spans="2:21" ht="13">
      <c r="B16" s="2" t="s">
        <v>963</v>
      </c>
      <c r="C16" s="722">
        <v>9.9</v>
      </c>
      <c r="D16" s="635" t="s">
        <v>964</v>
      </c>
      <c r="E16" t="s">
        <v>965</v>
      </c>
    </row>
    <row r="17" spans="2:21" ht="13">
      <c r="B17" s="724" t="s">
        <v>966</v>
      </c>
      <c r="C17" s="722">
        <v>0.32</v>
      </c>
      <c r="E17" t="s">
        <v>967</v>
      </c>
    </row>
    <row r="18" spans="2:21">
      <c r="B18" s="724"/>
      <c r="U18" t="s">
        <v>945</v>
      </c>
    </row>
    <row r="19" spans="2:21">
      <c r="B19" s="724" t="s">
        <v>968</v>
      </c>
      <c r="C19" s="10">
        <f>fty/ftu</f>
        <v>0.67099567099567103</v>
      </c>
      <c r="E19" t="s">
        <v>969</v>
      </c>
    </row>
    <row r="20" spans="2:21">
      <c r="B20" s="721" t="s">
        <v>970</v>
      </c>
      <c r="C20" s="10">
        <f>ca*betaMechanical^4+cb*betaMechanical^3+cc*betaMechanical^2+cd*betaMechanical+ce</f>
        <v>1.5804730506428193</v>
      </c>
      <c r="E20" t="s">
        <v>971</v>
      </c>
    </row>
    <row r="21" spans="2:21">
      <c r="I21" s="725" t="s">
        <v>909</v>
      </c>
      <c r="J21" s="726"/>
      <c r="K21" s="726"/>
      <c r="L21" s="726"/>
      <c r="M21" s="726"/>
      <c r="N21" s="727"/>
    </row>
    <row r="22" spans="2:21">
      <c r="B22" s="415" t="s">
        <v>972</v>
      </c>
      <c r="I22" s="728"/>
      <c r="J22" s="729"/>
      <c r="K22" s="729"/>
      <c r="L22" s="730" t="s">
        <v>973</v>
      </c>
      <c r="M22" s="729"/>
      <c r="N22" s="731"/>
      <c r="U22" t="s">
        <v>946</v>
      </c>
    </row>
    <row r="23" spans="2:21">
      <c r="B23" s="415"/>
      <c r="I23" s="728"/>
      <c r="J23" s="729"/>
      <c r="K23" s="729"/>
      <c r="L23" s="730"/>
      <c r="M23" s="729"/>
      <c r="N23" s="731"/>
    </row>
    <row r="24" spans="2:21" ht="15">
      <c r="B24" s="732" t="s">
        <v>974</v>
      </c>
      <c r="C24" s="733">
        <f>2*t*fty*1000/do/s</f>
        <v>730.07246376811611</v>
      </c>
      <c r="D24" s="720" t="s">
        <v>975</v>
      </c>
      <c r="E24" s="734" t="s">
        <v>976</v>
      </c>
      <c r="I24" s="735" t="s">
        <v>441</v>
      </c>
      <c r="J24" s="736" t="s">
        <v>65</v>
      </c>
      <c r="K24" s="729"/>
      <c r="L24" s="736" t="s">
        <v>63</v>
      </c>
      <c r="M24" s="737">
        <v>9.5832999999999995</v>
      </c>
      <c r="N24" s="731"/>
    </row>
    <row r="25" spans="2:21" ht="15">
      <c r="B25" s="732" t="s">
        <v>977</v>
      </c>
      <c r="C25" s="733">
        <f>2*t*fty*1000/do*b</f>
        <v>1730.7897810028705</v>
      </c>
      <c r="D25" s="720" t="s">
        <v>975</v>
      </c>
      <c r="E25" s="734" t="s">
        <v>978</v>
      </c>
      <c r="I25" s="728">
        <v>0.5</v>
      </c>
      <c r="J25" s="729">
        <v>2.048</v>
      </c>
      <c r="K25" s="729"/>
      <c r="L25" s="736" t="s">
        <v>65</v>
      </c>
      <c r="M25" s="737">
        <v>-33.527999999999999</v>
      </c>
      <c r="N25" s="731"/>
    </row>
    <row r="26" spans="2:21" ht="15">
      <c r="B26" s="732" t="s">
        <v>979</v>
      </c>
      <c r="C26" s="738">
        <f>C25/C24</f>
        <v>2.3707095759642289</v>
      </c>
      <c r="E26" s="734" t="s">
        <v>945</v>
      </c>
      <c r="I26" s="728">
        <f>0.1+I25</f>
        <v>0.6</v>
      </c>
      <c r="J26" s="729">
        <v>1.7350000000000001</v>
      </c>
      <c r="K26" s="729"/>
      <c r="L26" s="736" t="s">
        <v>66</v>
      </c>
      <c r="M26" s="737">
        <v>44.929000000000002</v>
      </c>
      <c r="N26" s="731"/>
      <c r="U26" t="s">
        <v>947</v>
      </c>
    </row>
    <row r="27" spans="2:21" ht="13">
      <c r="B27" s="732"/>
      <c r="C27" s="738"/>
      <c r="E27" s="734"/>
      <c r="I27" s="728"/>
      <c r="J27" s="729"/>
      <c r="K27" s="729"/>
      <c r="L27" s="736"/>
      <c r="M27" s="737"/>
      <c r="N27" s="731"/>
    </row>
    <row r="28" spans="2:21" ht="13">
      <c r="B28" s="739" t="s">
        <v>980</v>
      </c>
      <c r="C28" s="738"/>
      <c r="E28" s="734"/>
      <c r="I28" s="728"/>
      <c r="J28" s="729"/>
      <c r="K28" s="729"/>
      <c r="L28" s="736"/>
      <c r="M28" s="737"/>
      <c r="N28" s="731"/>
    </row>
    <row r="29" spans="2:21" ht="13">
      <c r="B29" s="732"/>
      <c r="C29" s="738"/>
      <c r="E29" s="734"/>
      <c r="I29" s="728"/>
      <c r="J29" s="729"/>
      <c r="K29" s="729"/>
      <c r="L29" s="736"/>
      <c r="M29" s="737"/>
      <c r="N29" s="731"/>
    </row>
    <row r="30" spans="2:21" ht="15">
      <c r="B30" s="740" t="s">
        <v>981</v>
      </c>
      <c r="C30" s="741">
        <f>2*py*(do/2)^2/e/10^6/t*(1-nu/2)</f>
        <v>0.64530101010101004</v>
      </c>
      <c r="D30" s="635" t="s">
        <v>982</v>
      </c>
      <c r="E30" s="742" t="s">
        <v>983</v>
      </c>
      <c r="I30" s="728"/>
      <c r="J30" s="729"/>
      <c r="K30" s="729"/>
      <c r="L30" s="736"/>
      <c r="M30" s="737"/>
      <c r="N30" s="731"/>
    </row>
    <row r="31" spans="2:21" ht="15">
      <c r="B31" s="740" t="s">
        <v>984</v>
      </c>
      <c r="C31" s="741">
        <f>PI()*deltad</f>
        <v>2.0272729126874061</v>
      </c>
      <c r="D31" s="635" t="s">
        <v>982</v>
      </c>
      <c r="E31" s="742" t="s">
        <v>985</v>
      </c>
      <c r="I31" s="728"/>
      <c r="J31" s="729"/>
      <c r="K31" s="729"/>
      <c r="L31" s="736"/>
      <c r="M31" s="737"/>
      <c r="N31" s="731"/>
      <c r="Q31" s="104"/>
      <c r="R31" s="104"/>
    </row>
    <row r="32" spans="2:21">
      <c r="I32" s="728">
        <f>0.1+I26</f>
        <v>0.7</v>
      </c>
      <c r="J32" s="729">
        <v>1.5269999999999999</v>
      </c>
      <c r="K32" s="729"/>
      <c r="L32" s="736" t="s">
        <v>53</v>
      </c>
      <c r="M32" s="737">
        <v>-28.478999999999999</v>
      </c>
      <c r="N32" s="731"/>
      <c r="Q32" s="635" t="s">
        <v>890</v>
      </c>
    </row>
    <row r="33" spans="2:17" ht="13">
      <c r="I33" s="728">
        <f>0.1+I32</f>
        <v>0.79999999999999993</v>
      </c>
      <c r="J33" s="729">
        <v>1.379</v>
      </c>
      <c r="K33" s="729"/>
      <c r="L33" s="736" t="s">
        <v>67</v>
      </c>
      <c r="M33" s="737">
        <v>8.6475000000000009</v>
      </c>
      <c r="N33" s="731"/>
      <c r="Q33" s="635" t="s">
        <v>948</v>
      </c>
    </row>
    <row r="34" spans="2:17" ht="13">
      <c r="B34" s="633" t="s">
        <v>314</v>
      </c>
      <c r="I34" s="728">
        <f>0.1+I33</f>
        <v>0.89999999999999991</v>
      </c>
      <c r="J34" s="729">
        <v>1.254</v>
      </c>
      <c r="K34" s="729"/>
      <c r="L34" s="729"/>
      <c r="M34" s="729"/>
      <c r="N34" s="731"/>
      <c r="Q34" s="635" t="s">
        <v>949</v>
      </c>
    </row>
    <row r="35" spans="2:17">
      <c r="B35" s="634" t="s">
        <v>986</v>
      </c>
      <c r="I35" s="743">
        <f>0.1+I34</f>
        <v>0.99999999999999989</v>
      </c>
      <c r="J35" s="744">
        <v>1.153</v>
      </c>
      <c r="K35" s="744"/>
      <c r="L35" s="744"/>
      <c r="M35" s="744"/>
      <c r="N35" s="745"/>
    </row>
    <row r="36" spans="2:17" ht="13.5">
      <c r="B36" s="634" t="s">
        <v>884</v>
      </c>
    </row>
    <row r="37" spans="2:17" ht="13.5">
      <c r="B37" s="129" t="s">
        <v>885</v>
      </c>
    </row>
    <row r="38" spans="2:17" ht="13.5">
      <c r="B38" s="634" t="s">
        <v>886</v>
      </c>
    </row>
    <row r="39" spans="2:17">
      <c r="B39" s="634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5" t="s">
        <v>987</v>
      </c>
      <c r="G41" s="271"/>
    </row>
    <row r="42" spans="2:17">
      <c r="B42" s="118"/>
      <c r="C42" s="635" t="s">
        <v>988</v>
      </c>
      <c r="G42" s="271"/>
    </row>
    <row r="43" spans="2:17" ht="13">
      <c r="B43" s="118"/>
      <c r="C43" s="635" t="s">
        <v>989</v>
      </c>
      <c r="G43" s="271"/>
    </row>
    <row r="44" spans="2:17">
      <c r="B44" s="118"/>
      <c r="C44" t="s">
        <v>990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28" zoomScale="110" zoomScaleNormal="110" workbookViewId="0">
      <selection activeCell="C23" sqref="C23:D46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0.42038861106166353</v>
      </c>
      <c r="E9" s="163" t="s">
        <v>28</v>
      </c>
    </row>
    <row r="10" spans="2:5" ht="13">
      <c r="B10" s="164"/>
      <c r="C10" s="165"/>
      <c r="D10" s="166">
        <f>D9/0.4536</f>
        <v>0.92678265225234469</v>
      </c>
      <c r="E10" s="167" t="s">
        <v>337</v>
      </c>
    </row>
    <row r="11" spans="2:5" ht="13">
      <c r="B11" s="160"/>
      <c r="C11" s="161" t="s">
        <v>176</v>
      </c>
      <c r="D11" s="168">
        <f>itot</f>
        <v>477.52197673288958</v>
      </c>
      <c r="E11" s="163" t="s">
        <v>174</v>
      </c>
    </row>
    <row r="12" spans="2:5" ht="13">
      <c r="B12" s="164"/>
      <c r="C12" s="165"/>
      <c r="D12" s="169">
        <f>D11/4.448</f>
        <v>107.35655951728631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636.42177680049497</v>
      </c>
      <c r="E13" s="163" t="s">
        <v>168</v>
      </c>
    </row>
    <row r="14" spans="2:5" ht="13">
      <c r="B14" s="164"/>
      <c r="C14" s="170"/>
      <c r="D14" s="169">
        <f>Performance!P22</f>
        <v>143.07400224821163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0.75032312554349134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115.83786191824588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I</v>
      </c>
      <c r="E17" s="201">
        <f>Performance!K22</f>
        <v>636.42177680049497</v>
      </c>
    </row>
    <row r="19" spans="2:14" ht="13">
      <c r="B19" s="805" t="s">
        <v>349</v>
      </c>
      <c r="C19" s="806"/>
      <c r="D19" s="806"/>
      <c r="E19" s="807"/>
    </row>
    <row r="20" spans="2:14" ht="13">
      <c r="B20" s="188" t="s">
        <v>348</v>
      </c>
      <c r="C20" s="189">
        <f>N47</f>
        <v>3.638991544105076E-2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4.0865894803419581E-2</v>
      </c>
      <c r="D25" s="186">
        <f>Performance!J70</f>
        <v>585.17848167911018</v>
      </c>
      <c r="E25" s="187">
        <f>Performance!K70</f>
        <v>131.55399525181201</v>
      </c>
      <c r="N25" s="322">
        <f t="shared" ref="N25:N46" si="0">C25-C24</f>
        <v>4.0865894803419581E-2</v>
      </c>
    </row>
    <row r="26" spans="2:14">
      <c r="B26" s="184">
        <f t="shared" ref="B26:B45" si="1">B25+1</f>
        <v>3</v>
      </c>
      <c r="C26" s="185">
        <f>Performance!L71</f>
        <v>4.1766367482051217E-2</v>
      </c>
      <c r="D26" s="186">
        <f>Performance!J71</f>
        <v>585.57444706179569</v>
      </c>
      <c r="E26" s="187">
        <f>Performance!K71</f>
        <v>131.64301224355822</v>
      </c>
      <c r="N26" s="322">
        <f t="shared" si="0"/>
        <v>9.0047267863163638E-4</v>
      </c>
    </row>
    <row r="27" spans="2:14">
      <c r="B27" s="184">
        <f t="shared" si="1"/>
        <v>4</v>
      </c>
      <c r="C27" s="185">
        <f>Performance!L112</f>
        <v>7.853708190094312E-2</v>
      </c>
      <c r="D27" s="186">
        <f>Performance!J112</f>
        <v>601.13054896302674</v>
      </c>
      <c r="E27" s="187">
        <f>Performance!K112</f>
        <v>135.1401800645265</v>
      </c>
      <c r="N27" s="323">
        <f t="shared" si="0"/>
        <v>3.6770714418891903E-2</v>
      </c>
    </row>
    <row r="28" spans="2:14">
      <c r="B28" s="184">
        <f t="shared" si="1"/>
        <v>5</v>
      </c>
      <c r="C28" s="185">
        <f>Performance!L154</f>
        <v>0.11592663778954337</v>
      </c>
      <c r="D28" s="186">
        <f>Performance!J154</f>
        <v>615.6992337571188</v>
      </c>
      <c r="E28" s="187">
        <f>Performance!K154</f>
        <v>138.4153666105658</v>
      </c>
      <c r="N28" s="323">
        <f t="shared" si="0"/>
        <v>3.7389555888600254E-2</v>
      </c>
    </row>
    <row r="29" spans="2:14">
      <c r="B29" s="184">
        <f t="shared" si="1"/>
        <v>6</v>
      </c>
      <c r="C29" s="185">
        <f>Performance!L196</f>
        <v>0.15306770238612835</v>
      </c>
      <c r="D29" s="186">
        <f>Performance!J196</f>
        <v>628.855871610446</v>
      </c>
      <c r="E29" s="187">
        <f>Performance!K196</f>
        <v>141.37311083369588</v>
      </c>
      <c r="N29" s="323">
        <f t="shared" si="0"/>
        <v>3.7141064596584977E-2</v>
      </c>
    </row>
    <row r="30" spans="2:14">
      <c r="B30" s="184">
        <f t="shared" si="1"/>
        <v>7</v>
      </c>
      <c r="C30" s="185">
        <f>Performance!L238</f>
        <v>0.18999149511006347</v>
      </c>
      <c r="D30" s="186">
        <f>Performance!J238</f>
        <v>640.57376770113785</v>
      </c>
      <c r="E30" s="187">
        <f>Performance!K238</f>
        <v>144.00741147006383</v>
      </c>
      <c r="N30" s="323">
        <f t="shared" si="0"/>
        <v>3.6923792723935117E-2</v>
      </c>
    </row>
    <row r="31" spans="2:14">
      <c r="B31" s="184">
        <f t="shared" si="1"/>
        <v>8</v>
      </c>
      <c r="C31" s="185">
        <f>Performance!L280</f>
        <v>0.22672761674569891</v>
      </c>
      <c r="D31" s="186">
        <f>Performance!J280</f>
        <v>650.82961480361769</v>
      </c>
      <c r="E31" s="187">
        <f>Performance!K280</f>
        <v>146.31302882145985</v>
      </c>
      <c r="N31" s="323">
        <f t="shared" si="0"/>
        <v>3.6736121635635444E-2</v>
      </c>
    </row>
    <row r="32" spans="2:14">
      <c r="B32" s="184">
        <f t="shared" si="1"/>
        <v>9</v>
      </c>
      <c r="C32" s="185">
        <f>Performance!L322</f>
        <v>0.26330431293204659</v>
      </c>
      <c r="D32" s="186">
        <f>Performance!J322</f>
        <v>659.60333489317452</v>
      </c>
      <c r="E32" s="187">
        <f>Performance!K322</f>
        <v>148.28544914643552</v>
      </c>
      <c r="N32" s="323">
        <f t="shared" si="0"/>
        <v>3.6576696186347679E-2</v>
      </c>
    </row>
    <row r="33" spans="2:14">
      <c r="B33" s="184">
        <f t="shared" si="1"/>
        <v>10</v>
      </c>
      <c r="C33" s="185">
        <f>Performance!L364</f>
        <v>0.29974870931488506</v>
      </c>
      <c r="D33" s="186">
        <f>Performance!J364</f>
        <v>666.87794585945551</v>
      </c>
      <c r="E33" s="187">
        <f>Performance!K364</f>
        <v>149.92085469615924</v>
      </c>
      <c r="N33" s="323">
        <f t="shared" si="0"/>
        <v>3.6444396382838473E-2</v>
      </c>
    </row>
    <row r="34" spans="2:14">
      <c r="B34" s="184">
        <f t="shared" si="1"/>
        <v>11</v>
      </c>
      <c r="C34" s="185">
        <f>Performance!L406</f>
        <v>0.3360870241551448</v>
      </c>
      <c r="D34" s="186">
        <f>Performance!J406</f>
        <v>672.63945125460293</v>
      </c>
      <c r="E34" s="187">
        <f>Performance!K406</f>
        <v>151.21609892869091</v>
      </c>
      <c r="N34" s="323">
        <f t="shared" si="0"/>
        <v>3.6338314840259733E-2</v>
      </c>
    </row>
    <row r="35" spans="2:14">
      <c r="B35" s="184">
        <f t="shared" si="1"/>
        <v>12</v>
      </c>
      <c r="C35" s="185">
        <f>Performance!L448</f>
        <v>0.37234476326622684</v>
      </c>
      <c r="D35" s="186">
        <f>Performance!J448</f>
        <v>676.87675140723036</v>
      </c>
      <c r="E35" s="187">
        <f>Performance!K448</f>
        <v>152.16868652651192</v>
      </c>
      <c r="N35" s="323">
        <f t="shared" si="0"/>
        <v>3.6257739111082044E-2</v>
      </c>
    </row>
    <row r="36" spans="2:14">
      <c r="B36" s="184">
        <f t="shared" si="1"/>
        <v>13</v>
      </c>
      <c r="C36" s="185">
        <f>Performance!L490</f>
        <v>0.40854690145990452</v>
      </c>
      <c r="D36" s="186">
        <f>Performance!J490</f>
        <v>679.58157460510586</v>
      </c>
      <c r="E36" s="187">
        <f>Performance!K490</f>
        <v>152.77675792570159</v>
      </c>
      <c r="N36" s="323">
        <f t="shared" si="0"/>
        <v>3.620213819367768E-2</v>
      </c>
    </row>
    <row r="37" spans="2:14">
      <c r="B37" s="184">
        <f t="shared" si="1"/>
        <v>14</v>
      </c>
      <c r="C37" s="185">
        <f>Performance!L532</f>
        <v>0.44471805416948135</v>
      </c>
      <c r="D37" s="186">
        <f>Performance!J532</f>
        <v>680.7484273774669</v>
      </c>
      <c r="E37" s="187">
        <f>Performance!K532</f>
        <v>153.03907813890268</v>
      </c>
      <c r="N37" s="323">
        <f t="shared" si="0"/>
        <v>3.6171152709576826E-2</v>
      </c>
    </row>
    <row r="38" spans="2:14">
      <c r="B38" s="184">
        <f t="shared" si="1"/>
        <v>15</v>
      </c>
      <c r="C38" s="185">
        <f>Performance!L574</f>
        <v>0.48088264255737023</v>
      </c>
      <c r="D38" s="186">
        <f>Performance!J574</f>
        <v>680.37456320056754</v>
      </c>
      <c r="E38" s="187">
        <f>Performance!K574</f>
        <v>152.95502972001429</v>
      </c>
      <c r="N38" s="323">
        <f t="shared" si="0"/>
        <v>3.6164588387888885E-2</v>
      </c>
    </row>
    <row r="39" spans="2:14">
      <c r="B39" s="184">
        <f t="shared" si="1"/>
        <v>16</v>
      </c>
      <c r="C39" s="185">
        <f>Performance!L616</f>
        <v>0.51706505517988988</v>
      </c>
      <c r="D39" s="186">
        <f>Performance!J616</f>
        <v>678.45996922207132</v>
      </c>
      <c r="E39" s="187">
        <f>Performance!K616</f>
        <v>152.52460977970219</v>
      </c>
      <c r="N39" s="323">
        <f t="shared" si="0"/>
        <v>3.6182412622519644E-2</v>
      </c>
    </row>
    <row r="40" spans="2:14">
      <c r="B40" s="184">
        <f t="shared" si="1"/>
        <v>17</v>
      </c>
      <c r="C40" s="185">
        <f>Performance!L658</f>
        <v>0.55328980916077808</v>
      </c>
      <c r="D40" s="186">
        <f>Performance!J658</f>
        <v>675.00737085723563</v>
      </c>
      <c r="E40" s="187">
        <f>Performance!K658</f>
        <v>151.74843101866725</v>
      </c>
      <c r="N40" s="323">
        <f t="shared" si="0"/>
        <v>3.6224753980888202E-2</v>
      </c>
    </row>
    <row r="41" spans="2:14">
      <c r="B41" s="184">
        <f t="shared" si="1"/>
        <v>18</v>
      </c>
      <c r="C41" s="185">
        <f>Performance!L700</f>
        <v>0.58958171380957847</v>
      </c>
      <c r="D41" s="186">
        <f>Performance!J700</f>
        <v>670.02225436459469</v>
      </c>
      <c r="E41" s="187">
        <f>Performance!K700</f>
        <v>150.62772680288538</v>
      </c>
      <c r="N41" s="323">
        <f t="shared" si="0"/>
        <v>3.6291904648800388E-2</v>
      </c>
    </row>
    <row r="42" spans="2:14">
      <c r="B42" s="184">
        <f t="shared" si="1"/>
        <v>19</v>
      </c>
      <c r="C42" s="185">
        <f>Performance!L742</f>
        <v>0.62596603971081832</v>
      </c>
      <c r="D42" s="186">
        <f>Performance!J742</f>
        <v>663.5129077653072</v>
      </c>
      <c r="E42" s="187">
        <f>Performance!K742</f>
        <v>149.16436036268766</v>
      </c>
      <c r="N42" s="323">
        <f t="shared" si="0"/>
        <v>3.6384325901239856E-2</v>
      </c>
    </row>
    <row r="43" spans="2:14">
      <c r="B43" s="184">
        <f t="shared" si="1"/>
        <v>20</v>
      </c>
      <c r="C43" s="185">
        <f>Performance!L784</f>
        <v>0.66246869651023221</v>
      </c>
      <c r="D43" s="186">
        <f>Performance!J784</f>
        <v>655.49048074075893</v>
      </c>
      <c r="E43" s="187">
        <f>Performance!K784</f>
        <v>147.36083825834245</v>
      </c>
      <c r="N43" s="323">
        <f t="shared" si="0"/>
        <v>3.6502656799413891E-2</v>
      </c>
    </row>
    <row r="44" spans="2:14">
      <c r="B44" s="184">
        <f t="shared" si="1"/>
        <v>21</v>
      </c>
      <c r="C44" s="185">
        <f>Performance!L826</f>
        <v>0.69911642294731757</v>
      </c>
      <c r="D44" s="186">
        <f>Performance!J826</f>
        <v>645.96906443436501</v>
      </c>
      <c r="E44" s="187">
        <f>Performance!K826</f>
        <v>145.22032832030146</v>
      </c>
      <c r="N44" s="323">
        <f t="shared" si="0"/>
        <v>3.6647726437085359E-2</v>
      </c>
    </row>
    <row r="45" spans="2:14">
      <c r="B45" s="184">
        <f t="shared" si="1"/>
        <v>22</v>
      </c>
      <c r="C45" s="185">
        <f>Performance!L868</f>
        <v>0.73317476086201561</v>
      </c>
      <c r="D45" s="186">
        <f>Performance!J868</f>
        <v>459.86448889416113</v>
      </c>
      <c r="E45" s="187">
        <f>Performance!K868</f>
        <v>103.3821520826764</v>
      </c>
      <c r="N45" s="323">
        <f t="shared" si="0"/>
        <v>3.4058337914698034E-2</v>
      </c>
    </row>
    <row r="46" spans="2:14">
      <c r="B46" s="184">
        <v>23</v>
      </c>
      <c r="C46" s="185">
        <f>Performance!L910</f>
        <v>0.75074137834060051</v>
      </c>
      <c r="D46" s="186">
        <f>Performance!J910</f>
        <v>0</v>
      </c>
      <c r="E46" s="187">
        <f>Performance!K910</f>
        <v>0</v>
      </c>
      <c r="N46" s="323">
        <f t="shared" si="0"/>
        <v>1.7566617478584901E-2</v>
      </c>
    </row>
    <row r="47" spans="2:14" ht="13">
      <c r="N47" s="324">
        <f>AVERAGE(N27:N45)</f>
        <v>3.638991544105076E-2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8DBA0-C992-48BE-9FF5-6A082E8B3946}">
  <dimension ref="A1:F24"/>
  <sheetViews>
    <sheetView workbookViewId="0">
      <selection activeCell="E3" sqref="E3:F24"/>
    </sheetView>
  </sheetViews>
  <sheetFormatPr defaultRowHeight="12.5"/>
  <cols>
    <col min="1" max="1" width="10.36328125" bestFit="1" customWidth="1"/>
    <col min="2" max="3" width="12.36328125" bestFit="1" customWidth="1"/>
  </cols>
  <sheetData>
    <row r="1" spans="1:6">
      <c r="A1" t="s">
        <v>343</v>
      </c>
      <c r="B1" t="s">
        <v>345</v>
      </c>
      <c r="C1" s="787" t="s">
        <v>1229</v>
      </c>
    </row>
    <row r="2" spans="1:6">
      <c r="A2">
        <v>0</v>
      </c>
      <c r="B2">
        <v>0</v>
      </c>
    </row>
    <row r="3" spans="1:6">
      <c r="A3" s="10">
        <v>7.7026148305349665E-2</v>
      </c>
      <c r="B3" s="10">
        <v>545.07556498415045</v>
      </c>
      <c r="C3" s="10">
        <v>41.985071306091434</v>
      </c>
      <c r="E3" s="10">
        <v>7.7026148305349665E-2</v>
      </c>
      <c r="F3" s="10">
        <v>41.985071306091434</v>
      </c>
    </row>
    <row r="4" spans="1:6">
      <c r="A4" s="10">
        <v>7.8704972093716574E-2</v>
      </c>
      <c r="B4" s="10">
        <v>545.81516385208022</v>
      </c>
      <c r="C4" s="10">
        <v>42.958367239305311</v>
      </c>
      <c r="E4" s="10">
        <v>7.8704972093716574E-2</v>
      </c>
      <c r="F4" s="10">
        <v>42.958367239305311</v>
      </c>
    </row>
    <row r="5" spans="1:6">
      <c r="A5" s="10">
        <v>0.14699758930131676</v>
      </c>
      <c r="B5" s="10">
        <v>574.54345172737271</v>
      </c>
      <c r="C5" s="10">
        <v>84.456502352781243</v>
      </c>
      <c r="E5" s="10">
        <v>0.14699758930131676</v>
      </c>
      <c r="F5" s="10">
        <v>84.456502352781243</v>
      </c>
    </row>
    <row r="6" spans="1:6">
      <c r="A6" s="10">
        <v>0.21597863638760673</v>
      </c>
      <c r="B6" s="10">
        <v>600.93857914226669</v>
      </c>
      <c r="C6" s="10">
        <v>129.78989487585264</v>
      </c>
      <c r="E6" s="10">
        <v>0.21597863638760673</v>
      </c>
      <c r="F6" s="10">
        <v>129.78989487585264</v>
      </c>
    </row>
    <row r="7" spans="1:6">
      <c r="A7" s="10">
        <v>0.28412657621148163</v>
      </c>
      <c r="B7" s="10">
        <v>624.14747612508393</v>
      </c>
      <c r="C7" s="10">
        <v>177.33688544245757</v>
      </c>
      <c r="E7" s="10">
        <v>0.28412657621148163</v>
      </c>
      <c r="F7" s="10">
        <v>177.33688544245757</v>
      </c>
    </row>
    <row r="8" spans="1:6">
      <c r="A8" s="10">
        <v>0.35158285505363596</v>
      </c>
      <c r="B8" s="10">
        <v>644.05687394756706</v>
      </c>
      <c r="C8" s="10">
        <v>226.43935455940536</v>
      </c>
      <c r="E8" s="10">
        <v>0.35158285505363596</v>
      </c>
      <c r="F8" s="10">
        <v>226.43935455940536</v>
      </c>
    </row>
    <row r="9" spans="1:6">
      <c r="A9" s="10">
        <v>0.41847663449938044</v>
      </c>
      <c r="B9" s="10">
        <v>660.57286503926025</v>
      </c>
      <c r="C9" s="10">
        <v>276.43430940324305</v>
      </c>
      <c r="E9" s="10">
        <v>0.41847663449938044</v>
      </c>
      <c r="F9" s="10">
        <v>276.43430940324305</v>
      </c>
    </row>
    <row r="10" spans="1:6">
      <c r="A10" s="10">
        <v>0.48492759901486809</v>
      </c>
      <c r="B10" s="10">
        <v>673.61943129785436</v>
      </c>
      <c r="C10" s="10">
        <v>326.65665346902938</v>
      </c>
      <c r="E10" s="10">
        <v>0.48492759901486809</v>
      </c>
      <c r="F10" s="10">
        <v>326.65665346902938</v>
      </c>
    </row>
    <row r="11" spans="1:6">
      <c r="A11" s="10">
        <v>0.55104829500548913</v>
      </c>
      <c r="B11" s="10">
        <v>683.13729720644881</v>
      </c>
      <c r="C11" s="10">
        <v>376.44164288027173</v>
      </c>
      <c r="E11" s="10">
        <v>0.55104829500548913</v>
      </c>
      <c r="F11" s="10">
        <v>376.44164288027173</v>
      </c>
    </row>
    <row r="12" spans="1:6">
      <c r="A12" s="10">
        <v>0.61694613782528118</v>
      </c>
      <c r="B12" s="10">
        <v>689.08306894406201</v>
      </c>
      <c r="C12" s="10">
        <v>425.12713802583102</v>
      </c>
      <c r="E12" s="10">
        <v>0.61694613782528118</v>
      </c>
      <c r="F12" s="10">
        <v>425.12713802583102</v>
      </c>
    </row>
    <row r="13" spans="1:6">
      <c r="A13" s="10">
        <v>0.68272519157291134</v>
      </c>
      <c r="B13" s="10">
        <v>691.42863006320204</v>
      </c>
      <c r="C13" s="10">
        <v>472.05574391889525</v>
      </c>
      <c r="E13" s="10">
        <v>0.68272519157291134</v>
      </c>
      <c r="F13" s="10">
        <v>472.05574391889525</v>
      </c>
    </row>
    <row r="14" spans="1:6">
      <c r="A14" s="10">
        <v>0.74848780615767929</v>
      </c>
      <c r="B14" s="10">
        <v>690.16077428440803</v>
      </c>
      <c r="C14" s="10">
        <v>516.57692384022187</v>
      </c>
      <c r="E14" s="10">
        <v>0.74848780615767929</v>
      </c>
      <c r="F14" s="10">
        <v>516.57692384022187</v>
      </c>
    </row>
    <row r="15" spans="1:6">
      <c r="A15" s="10">
        <v>0.81433618392296825</v>
      </c>
      <c r="B15" s="10">
        <v>685.28106438025168</v>
      </c>
      <c r="C15" s="10">
        <v>558.04916688208402</v>
      </c>
      <c r="E15" s="10">
        <v>0.81433618392296825</v>
      </c>
      <c r="F15" s="10">
        <v>558.04916688208402</v>
      </c>
    </row>
    <row r="16" spans="1:6">
      <c r="A16" s="10">
        <v>0.88037394231160804</v>
      </c>
      <c r="B16" s="10">
        <v>676.80591370037598</v>
      </c>
      <c r="C16" s="10">
        <v>595.84229042420998</v>
      </c>
      <c r="E16" s="10">
        <v>0.88037394231160804</v>
      </c>
      <c r="F16" s="10">
        <v>595.84229042420998</v>
      </c>
    </row>
    <row r="17" spans="1:6">
      <c r="A17" s="10">
        <v>0.94670773884199566</v>
      </c>
      <c r="B17" s="10">
        <v>664.76689422656966</v>
      </c>
      <c r="C17" s="10">
        <v>629.33996329025183</v>
      </c>
      <c r="E17" s="10">
        <v>0.94670773884199566</v>
      </c>
      <c r="F17" s="10">
        <v>629.33996329025183</v>
      </c>
    </row>
    <row r="18" spans="1:6">
      <c r="A18" s="10">
        <v>1.0134490300168197</v>
      </c>
      <c r="B18" s="10">
        <v>649.21128269834435</v>
      </c>
      <c r="C18" s="10">
        <v>657.94254472661248</v>
      </c>
      <c r="E18" s="10">
        <v>1.0134490300168197</v>
      </c>
      <c r="F18" s="10">
        <v>657.94254472661248</v>
      </c>
    </row>
    <row r="19" spans="1:6">
      <c r="A19" s="10">
        <v>1.0807160474736728</v>
      </c>
      <c r="B19" s="10">
        <v>630.20286492825335</v>
      </c>
      <c r="C19" s="10">
        <v>681.07034929184681</v>
      </c>
      <c r="E19" s="10">
        <v>1.0807160474736728</v>
      </c>
      <c r="F19" s="10">
        <v>681.07034929184681</v>
      </c>
    </row>
    <row r="20" spans="1:6">
      <c r="A20" s="10">
        <v>1.1486360944255816</v>
      </c>
      <c r="B20" s="10">
        <v>607.8230286647422</v>
      </c>
      <c r="C20" s="10">
        <v>698.16746974739783</v>
      </c>
      <c r="E20" s="10">
        <v>1.1486360944255816</v>
      </c>
      <c r="F20" s="10">
        <v>698.16746974739783</v>
      </c>
    </row>
    <row r="21" spans="1:6">
      <c r="A21" s="10">
        <v>1.2173482962824669</v>
      </c>
      <c r="B21" s="10">
        <v>582.17218825292173</v>
      </c>
      <c r="C21" s="10">
        <v>708.7063215127298</v>
      </c>
      <c r="E21" s="10">
        <v>1.2173482962824669</v>
      </c>
      <c r="F21" s="10">
        <v>708.7063215127298</v>
      </c>
    </row>
    <row r="22" spans="1:6">
      <c r="A22" s="10">
        <v>1.2870069864103142</v>
      </c>
      <c r="B22" s="10">
        <v>553.37160130435223</v>
      </c>
      <c r="C22" s="10">
        <v>712.19311695976421</v>
      </c>
      <c r="E22" s="10">
        <v>1.2870069864103142</v>
      </c>
      <c r="F22" s="10">
        <v>712.19311695976421</v>
      </c>
    </row>
    <row r="23" spans="1:6">
      <c r="A23" s="10">
        <v>1.3521160052646679</v>
      </c>
      <c r="B23" s="10">
        <v>385.08268942110919</v>
      </c>
      <c r="C23" s="10">
        <v>520.67646771664499</v>
      </c>
      <c r="E23" s="10">
        <v>1.3521160052646679</v>
      </c>
      <c r="F23" s="10">
        <v>520.67646771664499</v>
      </c>
    </row>
    <row r="24" spans="1:6">
      <c r="A24" s="10">
        <v>1.3837358766702961</v>
      </c>
      <c r="B24" s="10">
        <v>0</v>
      </c>
      <c r="C24" s="10">
        <v>0</v>
      </c>
      <c r="E24" s="10">
        <v>1.3837358766702961</v>
      </c>
      <c r="F24" s="10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8" t="s">
        <v>1027</v>
      </c>
      <c r="C2" s="808"/>
    </row>
    <row r="3" spans="2:13">
      <c r="B3" s="760">
        <v>29</v>
      </c>
      <c r="C3" s="761">
        <f>B3/25.4</f>
        <v>1.1417322834645669</v>
      </c>
    </row>
    <row r="4" spans="2:13">
      <c r="B4" s="762">
        <v>38</v>
      </c>
      <c r="C4" s="763">
        <f>B4/25.4</f>
        <v>1.4960629921259843</v>
      </c>
    </row>
    <row r="5" spans="2:13">
      <c r="B5" s="762">
        <v>54</v>
      </c>
      <c r="C5" s="763">
        <f>B5/25.4</f>
        <v>2.1259842519685042</v>
      </c>
    </row>
    <row r="6" spans="2:13">
      <c r="B6" s="762">
        <v>75</v>
      </c>
      <c r="C6" s="763">
        <f>B6/25.4</f>
        <v>2.9527559055118111</v>
      </c>
    </row>
    <row r="7" spans="2:13">
      <c r="B7" s="762">
        <v>98</v>
      </c>
      <c r="C7" s="763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9" t="s">
        <v>59</v>
      </c>
      <c r="D3" s="810"/>
      <c r="E3" s="810"/>
      <c r="F3" s="811"/>
    </row>
    <row r="4" spans="1:8" ht="14">
      <c r="C4" s="365" t="s">
        <v>60</v>
      </c>
      <c r="D4" s="812" t="s">
        <v>61</v>
      </c>
      <c r="E4" s="813"/>
      <c r="F4" s="814"/>
    </row>
    <row r="5" spans="1:8" ht="14">
      <c r="C5" s="366"/>
      <c r="D5" s="815" t="s">
        <v>62</v>
      </c>
      <c r="E5" s="816"/>
      <c r="F5" s="817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8" t="s">
        <v>135</v>
      </c>
      <c r="C6" s="819"/>
      <c r="D6" s="819"/>
      <c r="E6" s="819"/>
      <c r="F6" s="819"/>
      <c r="G6" s="819"/>
      <c r="H6" s="819"/>
      <c r="I6" s="819"/>
      <c r="J6" s="819"/>
      <c r="K6" s="819"/>
      <c r="L6" s="820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21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29" t="s">
        <v>365</v>
      </c>
      <c r="C5" s="830"/>
      <c r="D5" s="830"/>
      <c r="E5" s="830"/>
      <c r="F5" s="830"/>
      <c r="G5" s="830"/>
      <c r="H5" s="830"/>
      <c r="I5" s="830"/>
      <c r="J5" s="830"/>
      <c r="K5" s="831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4"/>
      <c r="C6" s="824"/>
      <c r="D6" s="824"/>
      <c r="E6" s="25" t="s">
        <v>80</v>
      </c>
      <c r="F6" s="25" t="s">
        <v>81</v>
      </c>
      <c r="G6" s="824"/>
      <c r="H6" s="824"/>
      <c r="I6" s="824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25" t="s">
        <v>82</v>
      </c>
      <c r="C7" s="825"/>
      <c r="D7" s="825"/>
      <c r="E7" s="825" t="s">
        <v>83</v>
      </c>
      <c r="F7" s="825"/>
      <c r="G7" s="825" t="s">
        <v>84</v>
      </c>
      <c r="H7" s="825"/>
      <c r="I7" s="825"/>
      <c r="J7" s="825" t="s">
        <v>85</v>
      </c>
      <c r="K7" s="825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21" t="s">
        <v>401</v>
      </c>
      <c r="C16" s="822"/>
      <c r="D16" s="822"/>
      <c r="E16" s="822"/>
      <c r="F16" s="822"/>
      <c r="G16" s="822"/>
      <c r="H16" s="822"/>
      <c r="I16" s="822"/>
      <c r="J16" s="822"/>
      <c r="K16" s="823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4"/>
      <c r="C17" s="824"/>
      <c r="D17" s="824"/>
      <c r="E17" s="25" t="s">
        <v>80</v>
      </c>
      <c r="F17" s="25" t="s">
        <v>81</v>
      </c>
      <c r="G17" s="824"/>
      <c r="H17" s="824"/>
      <c r="I17" s="824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25" t="s">
        <v>82</v>
      </c>
      <c r="C18" s="825"/>
      <c r="D18" s="825"/>
      <c r="E18" s="825" t="s">
        <v>83</v>
      </c>
      <c r="F18" s="825"/>
      <c r="G18" s="826" t="s">
        <v>84</v>
      </c>
      <c r="H18" s="827"/>
      <c r="I18" s="828"/>
      <c r="J18" s="826" t="s">
        <v>85</v>
      </c>
      <c r="K18" s="828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21" t="s">
        <v>475</v>
      </c>
      <c r="C25" s="822"/>
      <c r="D25" s="822"/>
      <c r="E25" s="822"/>
      <c r="F25" s="822"/>
      <c r="G25" s="822"/>
      <c r="H25" s="822"/>
      <c r="I25" s="822"/>
      <c r="J25" s="822"/>
      <c r="K25" s="823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4"/>
      <c r="C26" s="824"/>
      <c r="D26" s="824"/>
      <c r="E26" s="25" t="s">
        <v>80</v>
      </c>
      <c r="F26" s="25" t="s">
        <v>81</v>
      </c>
      <c r="G26" s="824"/>
      <c r="H26" s="824"/>
      <c r="I26" s="824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25" t="s">
        <v>82</v>
      </c>
      <c r="C27" s="825"/>
      <c r="D27" s="825"/>
      <c r="E27" s="825" t="s">
        <v>83</v>
      </c>
      <c r="F27" s="825"/>
      <c r="G27" s="826" t="s">
        <v>84</v>
      </c>
      <c r="H27" s="827"/>
      <c r="I27" s="828"/>
      <c r="J27" s="826" t="s">
        <v>85</v>
      </c>
      <c r="K27" s="828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21" t="s">
        <v>366</v>
      </c>
      <c r="C30" s="822"/>
      <c r="D30" s="822"/>
      <c r="E30" s="822"/>
      <c r="F30" s="822"/>
      <c r="G30" s="822"/>
      <c r="H30" s="822"/>
      <c r="I30" s="822"/>
      <c r="J30" s="822"/>
      <c r="K30" s="823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4"/>
      <c r="C31" s="824"/>
      <c r="D31" s="824"/>
      <c r="E31" s="25" t="s">
        <v>80</v>
      </c>
      <c r="F31" s="25" t="s">
        <v>81</v>
      </c>
      <c r="G31" s="824"/>
      <c r="H31" s="824"/>
      <c r="I31" s="824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25" t="s">
        <v>82</v>
      </c>
      <c r="C32" s="825"/>
      <c r="D32" s="825"/>
      <c r="E32" s="825" t="s">
        <v>83</v>
      </c>
      <c r="F32" s="825"/>
      <c r="G32" s="826" t="s">
        <v>84</v>
      </c>
      <c r="H32" s="827"/>
      <c r="I32" s="828"/>
      <c r="J32" s="826" t="s">
        <v>85</v>
      </c>
      <c r="K32" s="828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21" t="s">
        <v>476</v>
      </c>
      <c r="C48" s="822"/>
      <c r="D48" s="822"/>
      <c r="E48" s="822"/>
      <c r="F48" s="822"/>
      <c r="G48" s="822"/>
      <c r="H48" s="822"/>
      <c r="I48" s="822"/>
      <c r="J48" s="822"/>
      <c r="K48" s="823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21"/>
      <c r="C49" s="822"/>
      <c r="D49" s="822"/>
      <c r="E49" s="822"/>
      <c r="F49" s="822"/>
      <c r="G49" s="822"/>
      <c r="H49" s="822"/>
      <c r="I49" s="822"/>
      <c r="J49" s="822"/>
      <c r="K49" s="823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2"/>
      <c r="C50" s="833"/>
      <c r="D50" s="834"/>
      <c r="E50" s="25" t="s">
        <v>80</v>
      </c>
      <c r="F50" s="25" t="s">
        <v>81</v>
      </c>
      <c r="G50" s="832"/>
      <c r="H50" s="833"/>
      <c r="I50" s="834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6" t="s">
        <v>82</v>
      </c>
      <c r="C51" s="827"/>
      <c r="D51" s="828"/>
      <c r="E51" s="826" t="s">
        <v>83</v>
      </c>
      <c r="F51" s="828"/>
      <c r="G51" s="826" t="s">
        <v>84</v>
      </c>
      <c r="H51" s="827"/>
      <c r="I51" s="828"/>
      <c r="J51" s="826" t="s">
        <v>85</v>
      </c>
      <c r="K51" s="828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21" t="s">
        <v>519</v>
      </c>
      <c r="C54" s="822"/>
      <c r="D54" s="822"/>
      <c r="E54" s="822"/>
      <c r="F54" s="822"/>
      <c r="G54" s="822"/>
      <c r="H54" s="822"/>
      <c r="I54" s="822"/>
      <c r="J54" s="822"/>
      <c r="K54" s="823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21"/>
      <c r="C55" s="822"/>
      <c r="D55" s="822"/>
      <c r="E55" s="822"/>
      <c r="F55" s="822"/>
      <c r="G55" s="822"/>
      <c r="H55" s="822"/>
      <c r="I55" s="822"/>
      <c r="J55" s="822"/>
      <c r="K55" s="823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2"/>
      <c r="C56" s="833"/>
      <c r="D56" s="834"/>
      <c r="E56" s="25" t="s">
        <v>80</v>
      </c>
      <c r="F56" s="25" t="s">
        <v>81</v>
      </c>
      <c r="G56" s="832"/>
      <c r="H56" s="833"/>
      <c r="I56" s="834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6" t="s">
        <v>82</v>
      </c>
      <c r="C57" s="827"/>
      <c r="D57" s="828"/>
      <c r="E57" s="826" t="s">
        <v>83</v>
      </c>
      <c r="F57" s="828"/>
      <c r="G57" s="826" t="s">
        <v>84</v>
      </c>
      <c r="H57" s="827"/>
      <c r="I57" s="828"/>
      <c r="J57" s="826" t="s">
        <v>85</v>
      </c>
      <c r="K57" s="828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21" t="s">
        <v>535</v>
      </c>
      <c r="C60" s="822"/>
      <c r="D60" s="822"/>
      <c r="E60" s="822"/>
      <c r="F60" s="822"/>
      <c r="G60" s="822"/>
      <c r="H60" s="822"/>
      <c r="I60" s="822"/>
      <c r="J60" s="822"/>
      <c r="K60" s="823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21"/>
      <c r="C61" s="822"/>
      <c r="D61" s="822"/>
      <c r="E61" s="822"/>
      <c r="F61" s="822"/>
      <c r="G61" s="822"/>
      <c r="H61" s="822"/>
      <c r="I61" s="822"/>
      <c r="J61" s="822"/>
      <c r="K61" s="823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2"/>
      <c r="C62" s="833"/>
      <c r="D62" s="834"/>
      <c r="E62" s="25" t="s">
        <v>80</v>
      </c>
      <c r="F62" s="25" t="s">
        <v>81</v>
      </c>
      <c r="G62" s="832"/>
      <c r="H62" s="833"/>
      <c r="I62" s="834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6" t="s">
        <v>82</v>
      </c>
      <c r="C63" s="827"/>
      <c r="D63" s="828"/>
      <c r="E63" s="826" t="s">
        <v>83</v>
      </c>
      <c r="F63" s="828"/>
      <c r="G63" s="826" t="s">
        <v>84</v>
      </c>
      <c r="H63" s="827"/>
      <c r="I63" s="828"/>
      <c r="J63" s="826" t="s">
        <v>85</v>
      </c>
      <c r="K63" s="828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5" t="s">
        <v>231</v>
      </c>
      <c r="C5" s="836"/>
      <c r="D5" s="836"/>
      <c r="E5" s="836"/>
      <c r="F5" s="836"/>
      <c r="H5" s="836" t="s">
        <v>232</v>
      </c>
      <c r="I5" s="836"/>
      <c r="J5" s="836"/>
      <c r="K5" s="836"/>
      <c r="L5" s="837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154</vt:i4>
      </vt:variant>
    </vt:vector>
  </HeadingPairs>
  <TitlesOfParts>
    <vt:vector size="175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OutputOR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2025-09-03T04:34:33Z</dcterms:modified>
</cp:coreProperties>
</file>